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dborova\Musálek\2022\ZŠ a MŠ Clebovice - tělocvična\"/>
    </mc:Choice>
  </mc:AlternateContent>
  <xr:revisionPtr revIDLastSave="0" documentId="13_ncr:1_{0D306860-82EC-4868-86F3-D18FAC3C9265}" xr6:coauthVersionLast="36" xr6:coauthVersionMax="36" xr10:uidLastSave="{00000000-0000-0000-0000-000000000000}"/>
  <bookViews>
    <workbookView xWindow="0" yWindow="0" windowWidth="23040" windowHeight="8484" tabRatio="500" xr2:uid="{00000000-000D-0000-FFFF-FFFF00000000}"/>
  </bookViews>
  <sheets>
    <sheet name="Rekapitulace stavby" sheetId="1" r:id="rId1"/>
    <sheet name="SO 01.1, SO 01.2 - Staveb..." sheetId="2" r:id="rId2"/>
    <sheet name="SO 01.6 - Zpevněné plochy..." sheetId="3" r:id="rId3"/>
    <sheet name="VRN - Vedlejší rozpočtové..." sheetId="4" r:id="rId4"/>
    <sheet name="02 - SO 02 - Zdravoinstalace" sheetId="5" r:id="rId5"/>
    <sheet name="03 - SO 03  Splašková kan..." sheetId="6" r:id="rId6"/>
    <sheet name="04 - SO 04  Vytápění kotelny" sheetId="7" r:id="rId7"/>
    <sheet name="05 - SO 05  Vnitřní plyno..." sheetId="8" r:id="rId8"/>
    <sheet name="06 - SO 06  Elektroinstal..." sheetId="9" r:id="rId9"/>
    <sheet name="07.1 - ZAŘÍZENÍ Č.1 - VĚT..." sheetId="10" r:id="rId10"/>
    <sheet name="07.2 - ZAŘÍZENÍ Č.2 - VĚT..." sheetId="11" r:id="rId11"/>
    <sheet name="07.3 - ZAŘÍZENÍ Č.3 - VĚT..." sheetId="12" r:id="rId12"/>
    <sheet name="07.4 - ZAŘÍZENÍ Č.4 - VĚT..." sheetId="13" r:id="rId13"/>
    <sheet name="07.5 - ZAŘÍZENÍ Č.5 - VĚT..." sheetId="14" r:id="rId14"/>
    <sheet name="07.6 - ZAŘÍZENÍ Č.6 - VĚT..." sheetId="15" r:id="rId15"/>
    <sheet name="07.7 - ZAŘÍZENÍ Č.7 - VĚT..." sheetId="16" r:id="rId16"/>
    <sheet name="08 - SO 08 Dešťová kanali..." sheetId="17" r:id="rId17"/>
    <sheet name="09 - SO 09 Vybavení učebn..." sheetId="18" r:id="rId18"/>
    <sheet name="Pokyny pro vyplnění" sheetId="19" r:id="rId19"/>
  </sheets>
  <definedNames>
    <definedName name="_xlnm._FilterDatabase" localSheetId="4" hidden="1">'02 - SO 02 - Zdravoinstalace'!$C$85:$K$149</definedName>
    <definedName name="_xlnm._FilterDatabase" localSheetId="5" hidden="1">'03 - SO 03  Splašková kan...'!$C$95:$K$205</definedName>
    <definedName name="_xlnm._FilterDatabase" localSheetId="6" hidden="1">'04 - SO 04  Vytápění kotelny'!$C$93:$K$211</definedName>
    <definedName name="_xlnm._FilterDatabase" localSheetId="7" hidden="1">'05 - SO 05  Vnitřní plyno...'!$C$97:$K$177</definedName>
    <definedName name="_xlnm._FilterDatabase" localSheetId="8" hidden="1">'06 - SO 06  Elektroinstal...'!$C$91:$K$270</definedName>
    <definedName name="_xlnm._FilterDatabase" localSheetId="9" hidden="1">'07.1 - ZAŘÍZENÍ Č.1 - VĚT...'!$C$87:$K$113</definedName>
    <definedName name="_xlnm._FilterDatabase" localSheetId="10" hidden="1">'07.2 - ZAŘÍZENÍ Č.2 - VĚT...'!$C$87:$K$129</definedName>
    <definedName name="_xlnm._FilterDatabase" localSheetId="11" hidden="1">'07.3 - ZAŘÍZENÍ Č.3 - VĚT...'!$C$87:$K$111</definedName>
    <definedName name="_xlnm._FilterDatabase" localSheetId="12" hidden="1">'07.4 - ZAŘÍZENÍ Č.4 - VĚT...'!$C$87:$K$127</definedName>
    <definedName name="_xlnm._FilterDatabase" localSheetId="13" hidden="1">'07.5 - ZAŘÍZENÍ Č.5 - VĚT...'!$C$87:$K$95</definedName>
    <definedName name="_xlnm._FilterDatabase" localSheetId="14" hidden="1">'07.6 - ZAŘÍZENÍ Č.6 - VĚT...'!$C$87:$K$99</definedName>
    <definedName name="_xlnm._FilterDatabase" localSheetId="15" hidden="1">'07.7 - ZAŘÍZENÍ Č.7 - VĚT...'!$C$87:$K$109</definedName>
    <definedName name="_xlnm._FilterDatabase" localSheetId="16" hidden="1">'08 - SO 08 Dešťová kanali...'!$C$93:$K$152</definedName>
    <definedName name="_xlnm._FilterDatabase" localSheetId="17" hidden="1">'09 - SO 09 Vybavení učebn...'!$C$88:$K$171</definedName>
    <definedName name="_xlnm._FilterDatabase" localSheetId="1" hidden="1">'SO 01.1, SO 01.2 - Staveb...'!$C$113:$K$2280</definedName>
    <definedName name="_xlnm._FilterDatabase" localSheetId="2" hidden="1">'SO 01.6 - Zpevněné plochy...'!$C$94:$K$535</definedName>
    <definedName name="_xlnm._FilterDatabase" localSheetId="3" hidden="1">'VRN - Vedlejší rozpočtové...'!$C$91:$K$178</definedName>
    <definedName name="_xlnm.Print_Titles" localSheetId="4">'02 - SO 02 - Zdravoinstalace'!$85:$85</definedName>
    <definedName name="_xlnm.Print_Titles" localSheetId="5">'03 - SO 03  Splašková kan...'!$95:$95</definedName>
    <definedName name="_xlnm.Print_Titles" localSheetId="6">'04 - SO 04  Vytápění kotelny'!$93:$93</definedName>
    <definedName name="_xlnm.Print_Titles" localSheetId="7">'05 - SO 05  Vnitřní plyno...'!$97:$97</definedName>
    <definedName name="_xlnm.Print_Titles" localSheetId="8">'06 - SO 06  Elektroinstal...'!$91:$91</definedName>
    <definedName name="_xlnm.Print_Titles" localSheetId="9">'07.1 - ZAŘÍZENÍ Č.1 - VĚT...'!$87:$87</definedName>
    <definedName name="_xlnm.Print_Titles" localSheetId="10">'07.2 - ZAŘÍZENÍ Č.2 - VĚT...'!$87:$87</definedName>
    <definedName name="_xlnm.Print_Titles" localSheetId="11">'07.3 - ZAŘÍZENÍ Č.3 - VĚT...'!$87:$87</definedName>
    <definedName name="_xlnm.Print_Titles" localSheetId="12">'07.4 - ZAŘÍZENÍ Č.4 - VĚT...'!$87:$87</definedName>
    <definedName name="_xlnm.Print_Titles" localSheetId="13">'07.5 - ZAŘÍZENÍ Č.5 - VĚT...'!$87:$87</definedName>
    <definedName name="_xlnm.Print_Titles" localSheetId="14">'07.6 - ZAŘÍZENÍ Č.6 - VĚT...'!$87:$87</definedName>
    <definedName name="_xlnm.Print_Titles" localSheetId="15">'07.7 - ZAŘÍZENÍ Č.7 - VĚT...'!$87:$87</definedName>
    <definedName name="_xlnm.Print_Titles" localSheetId="16">'08 - SO 08 Dešťová kanali...'!$93:$93</definedName>
    <definedName name="_xlnm.Print_Titles" localSheetId="17">'09 - SO 09 Vybavení učebn...'!$88:$88</definedName>
    <definedName name="_xlnm.Print_Titles" localSheetId="0">'Rekapitulace stavby'!$52:$52</definedName>
    <definedName name="_xlnm.Print_Titles" localSheetId="1">'SO 01.1, SO 01.2 - Staveb...'!$113:$113</definedName>
    <definedName name="_xlnm.Print_Titles" localSheetId="2">'SO 01.6 - Zpevněné plochy...'!$94:$94</definedName>
    <definedName name="_xlnm.Print_Titles" localSheetId="3">'VRN - Vedlejší rozpočtové...'!$91:$91</definedName>
    <definedName name="_xlnm.Print_Area" localSheetId="4">'02 - SO 02 - Zdravoinstalace'!$C$4:$J$39,'02 - SO 02 - Zdravoinstalace'!$C$45:$J$67,'02 - SO 02 - Zdravoinstalace'!$C$73:$J$149</definedName>
    <definedName name="_xlnm.Print_Area" localSheetId="5">'03 - SO 03  Splašková kan...'!$C$4:$J$39,'03 - SO 03  Splašková kan...'!$C$45:$J$77,'03 - SO 03  Splašková kan...'!$C$83:$J$205</definedName>
    <definedName name="_xlnm.Print_Area" localSheetId="6">'04 - SO 04  Vytápění kotelny'!$C$4:$J$39,'04 - SO 04  Vytápění kotelny'!$C$45:$J$75,'04 - SO 04  Vytápění kotelny'!$C$81:$J$211</definedName>
    <definedName name="_xlnm.Print_Area" localSheetId="7">'05 - SO 05  Vnitřní plyno...'!$C$4:$J$39,'05 - SO 05  Vnitřní plyno...'!$C$45:$J$79,'05 - SO 05  Vnitřní plyno...'!$C$85:$J$177</definedName>
    <definedName name="_xlnm.Print_Area" localSheetId="8">'06 - SO 06  Elektroinstal...'!$C$4:$J$39,'06 - SO 06  Elektroinstal...'!$C$45:$J$73,'06 - SO 06  Elektroinstal...'!$C$79:$J$270</definedName>
    <definedName name="_xlnm.Print_Area" localSheetId="9">'07.1 - ZAŘÍZENÍ Č.1 - VĚT...'!$C$4:$J$41,'07.1 - ZAŘÍZENÍ Č.1 - VĚT...'!$C$47:$J$67,'07.1 - ZAŘÍZENÍ Č.1 - VĚT...'!$C$73:$J$113</definedName>
    <definedName name="_xlnm.Print_Area" localSheetId="10">'07.2 - ZAŘÍZENÍ Č.2 - VĚT...'!$C$4:$J$41,'07.2 - ZAŘÍZENÍ Č.2 - VĚT...'!$C$47:$J$67,'07.2 - ZAŘÍZENÍ Č.2 - VĚT...'!$C$73:$J$129</definedName>
    <definedName name="_xlnm.Print_Area" localSheetId="11">'07.3 - ZAŘÍZENÍ Č.3 - VĚT...'!$C$4:$J$41,'07.3 - ZAŘÍZENÍ Č.3 - VĚT...'!$C$47:$J$67,'07.3 - ZAŘÍZENÍ Č.3 - VĚT...'!$C$73:$J$111</definedName>
    <definedName name="_xlnm.Print_Area" localSheetId="12">'07.4 - ZAŘÍZENÍ Č.4 - VĚT...'!$C$4:$J$41,'07.4 - ZAŘÍZENÍ Č.4 - VĚT...'!$C$47:$J$67,'07.4 - ZAŘÍZENÍ Č.4 - VĚT...'!$C$73:$J$127</definedName>
    <definedName name="_xlnm.Print_Area" localSheetId="13">'07.5 - ZAŘÍZENÍ Č.5 - VĚT...'!$C$4:$J$41,'07.5 - ZAŘÍZENÍ Č.5 - VĚT...'!$C$47:$J$67,'07.5 - ZAŘÍZENÍ Č.5 - VĚT...'!$C$73:$J$95</definedName>
    <definedName name="_xlnm.Print_Area" localSheetId="14">'07.6 - ZAŘÍZENÍ Č.6 - VĚT...'!$C$4:$J$41,'07.6 - ZAŘÍZENÍ Č.6 - VĚT...'!$C$47:$J$67,'07.6 - ZAŘÍZENÍ Č.6 - VĚT...'!$C$73:$J$99</definedName>
    <definedName name="_xlnm.Print_Area" localSheetId="15">'07.7 - ZAŘÍZENÍ Č.7 - VĚT...'!$C$4:$J$41,'07.7 - ZAŘÍZENÍ Č.7 - VĚT...'!$C$47:$J$67,'07.7 - ZAŘÍZENÍ Č.7 - VĚT...'!$C$73:$J$109</definedName>
    <definedName name="_xlnm.Print_Area" localSheetId="16">'08 - SO 08 Dešťová kanali...'!$C$4:$J$39,'08 - SO 08 Dešťová kanali...'!$C$45:$J$75,'08 - SO 08 Dešťová kanali...'!$C$81:$J$152</definedName>
    <definedName name="_xlnm.Print_Area" localSheetId="17">'09 - SO 09 Vybavení učebn...'!$C$4:$J$39,'09 - SO 09 Vybavení učebn...'!$C$45:$J$70,'09 - SO 09 Vybavení učebn...'!$C$76:$J$171</definedName>
    <definedName name="_xlnm.Print_Area" localSheetId="1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stavby'!$C$42:$AQ$74</definedName>
    <definedName name="_xlnm.Print_Area" localSheetId="1">'SO 01.1, SO 01.2 - Staveb...'!$C$4:$J$41,'SO 01.1, SO 01.2 - Staveb...'!$C$47:$J$93,'SO 01.1, SO 01.2 - Staveb...'!$C$99:$J$2280</definedName>
    <definedName name="_xlnm.Print_Area" localSheetId="2">'SO 01.6 - Zpevněné plochy...'!$C$4:$J$41,'SO 01.6 - Zpevněné plochy...'!$C$47:$J$74,'SO 01.6 - Zpevněné plochy...'!$C$80:$J$535</definedName>
    <definedName name="_xlnm.Print_Area" localSheetId="3">'VRN - Vedlejší rozpočtové...'!$C$4:$J$41,'VRN - Vedlejší rozpočtové...'!$C$47:$J$71,'VRN - Vedlejší rozpočtové...'!$C$77:$J$178</definedName>
  </definedName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171" i="18" l="1"/>
  <c r="BI171" i="18"/>
  <c r="BH171" i="18"/>
  <c r="BG171" i="18"/>
  <c r="BF171" i="18"/>
  <c r="T171" i="18"/>
  <c r="R171" i="18"/>
  <c r="P171" i="18"/>
  <c r="J171" i="18"/>
  <c r="BE171" i="18" s="1"/>
  <c r="BK170" i="18"/>
  <c r="BI170" i="18"/>
  <c r="BH170" i="18"/>
  <c r="BG170" i="18"/>
  <c r="BF170" i="18"/>
  <c r="T170" i="18"/>
  <c r="R170" i="18"/>
  <c r="P170" i="18"/>
  <c r="J170" i="18"/>
  <c r="BE170" i="18" s="1"/>
  <c r="BK169" i="18"/>
  <c r="BI169" i="18"/>
  <c r="BH169" i="18"/>
  <c r="BG169" i="18"/>
  <c r="BF169" i="18"/>
  <c r="T169" i="18"/>
  <c r="R169" i="18"/>
  <c r="P169" i="18"/>
  <c r="J169" i="18"/>
  <c r="BE169" i="18" s="1"/>
  <c r="BK168" i="18"/>
  <c r="BI168" i="18"/>
  <c r="BH168" i="18"/>
  <c r="BG168" i="18"/>
  <c r="BF168" i="18"/>
  <c r="T168" i="18"/>
  <c r="R168" i="18"/>
  <c r="P168" i="18"/>
  <c r="J168" i="18"/>
  <c r="BE168" i="18" s="1"/>
  <c r="BK167" i="18"/>
  <c r="BI167" i="18"/>
  <c r="BH167" i="18"/>
  <c r="BG167" i="18"/>
  <c r="BF167" i="18"/>
  <c r="T167" i="18"/>
  <c r="R167" i="18"/>
  <c r="P167" i="18"/>
  <c r="J167" i="18"/>
  <c r="BE167" i="18" s="1"/>
  <c r="BK166" i="18"/>
  <c r="BI166" i="18"/>
  <c r="BH166" i="18"/>
  <c r="BG166" i="18"/>
  <c r="BF166" i="18"/>
  <c r="T166" i="18"/>
  <c r="R166" i="18"/>
  <c r="P166" i="18"/>
  <c r="J166" i="18"/>
  <c r="BE166" i="18" s="1"/>
  <c r="BK165" i="18"/>
  <c r="BI165" i="18"/>
  <c r="BH165" i="18"/>
  <c r="BG165" i="18"/>
  <c r="BF165" i="18"/>
  <c r="BE165" i="18"/>
  <c r="T165" i="18"/>
  <c r="R165" i="18"/>
  <c r="P165" i="18"/>
  <c r="J165" i="18"/>
  <c r="BK164" i="18"/>
  <c r="BI164" i="18"/>
  <c r="BH164" i="18"/>
  <c r="BG164" i="18"/>
  <c r="BF164" i="18"/>
  <c r="T164" i="18"/>
  <c r="R164" i="18"/>
  <c r="R163" i="18" s="1"/>
  <c r="R162" i="18" s="1"/>
  <c r="P164" i="18"/>
  <c r="J164" i="18"/>
  <c r="BE164" i="18" s="1"/>
  <c r="T163" i="18"/>
  <c r="T162" i="18" s="1"/>
  <c r="P163" i="18"/>
  <c r="P162" i="18" s="1"/>
  <c r="BK161" i="18"/>
  <c r="BK160" i="18" s="1"/>
  <c r="J160" i="18" s="1"/>
  <c r="J67" i="18" s="1"/>
  <c r="BI161" i="18"/>
  <c r="BH161" i="18"/>
  <c r="BG161" i="18"/>
  <c r="BF161" i="18"/>
  <c r="T161" i="18"/>
  <c r="R161" i="18"/>
  <c r="R160" i="18" s="1"/>
  <c r="P161" i="18"/>
  <c r="P160" i="18" s="1"/>
  <c r="J161" i="18"/>
  <c r="BE161" i="18" s="1"/>
  <c r="T160" i="18"/>
  <c r="BK159" i="18"/>
  <c r="BI159" i="18"/>
  <c r="BH159" i="18"/>
  <c r="BG159" i="18"/>
  <c r="BF159" i="18"/>
  <c r="T159" i="18"/>
  <c r="R159" i="18"/>
  <c r="P159" i="18"/>
  <c r="J159" i="18"/>
  <c r="BE159" i="18" s="1"/>
  <c r="BK158" i="18"/>
  <c r="BI158" i="18"/>
  <c r="BH158" i="18"/>
  <c r="BG158" i="18"/>
  <c r="BF158" i="18"/>
  <c r="T158" i="18"/>
  <c r="R158" i="18"/>
  <c r="P158" i="18"/>
  <c r="J158" i="18"/>
  <c r="BE158" i="18" s="1"/>
  <c r="BK157" i="18"/>
  <c r="BI157" i="18"/>
  <c r="BH157" i="18"/>
  <c r="BG157" i="18"/>
  <c r="BF157" i="18"/>
  <c r="T157" i="18"/>
  <c r="R157" i="18"/>
  <c r="P157" i="18"/>
  <c r="J157" i="18"/>
  <c r="BE157" i="18" s="1"/>
  <c r="BK156" i="18"/>
  <c r="BI156" i="18"/>
  <c r="BH156" i="18"/>
  <c r="BG156" i="18"/>
  <c r="BF156" i="18"/>
  <c r="BE156" i="18"/>
  <c r="T156" i="18"/>
  <c r="R156" i="18"/>
  <c r="P156" i="18"/>
  <c r="J156" i="18"/>
  <c r="BK155" i="18"/>
  <c r="BI155" i="18"/>
  <c r="BH155" i="18"/>
  <c r="BG155" i="18"/>
  <c r="BF155" i="18"/>
  <c r="T155" i="18"/>
  <c r="R155" i="18"/>
  <c r="P155" i="18"/>
  <c r="J155" i="18"/>
  <c r="BE155" i="18" s="1"/>
  <c r="BK154" i="18"/>
  <c r="BI154" i="18"/>
  <c r="BH154" i="18"/>
  <c r="BG154" i="18"/>
  <c r="BF154" i="18"/>
  <c r="T154" i="18"/>
  <c r="R154" i="18"/>
  <c r="P154" i="18"/>
  <c r="J154" i="18"/>
  <c r="BE154" i="18" s="1"/>
  <c r="BK153" i="18"/>
  <c r="BI153" i="18"/>
  <c r="BH153" i="18"/>
  <c r="BG153" i="18"/>
  <c r="BF153" i="18"/>
  <c r="T153" i="18"/>
  <c r="R153" i="18"/>
  <c r="P153" i="18"/>
  <c r="J153" i="18"/>
  <c r="BE153" i="18" s="1"/>
  <c r="BK152" i="18"/>
  <c r="BI152" i="18"/>
  <c r="BH152" i="18"/>
  <c r="BG152" i="18"/>
  <c r="BF152" i="18"/>
  <c r="T152" i="18"/>
  <c r="R152" i="18"/>
  <c r="P152" i="18"/>
  <c r="J152" i="18"/>
  <c r="BE152" i="18" s="1"/>
  <c r="BK151" i="18"/>
  <c r="BI151" i="18"/>
  <c r="BH151" i="18"/>
  <c r="BG151" i="18"/>
  <c r="BF151" i="18"/>
  <c r="T151" i="18"/>
  <c r="R151" i="18"/>
  <c r="P151" i="18"/>
  <c r="J151" i="18"/>
  <c r="BE151" i="18" s="1"/>
  <c r="BK150" i="18"/>
  <c r="BI150" i="18"/>
  <c r="BH150" i="18"/>
  <c r="BG150" i="18"/>
  <c r="BF150" i="18"/>
  <c r="T150" i="18"/>
  <c r="R150" i="18"/>
  <c r="P150" i="18"/>
  <c r="J150" i="18"/>
  <c r="BE150" i="18" s="1"/>
  <c r="BK149" i="18"/>
  <c r="BI149" i="18"/>
  <c r="BH149" i="18"/>
  <c r="BG149" i="18"/>
  <c r="BF149" i="18"/>
  <c r="T149" i="18"/>
  <c r="R149" i="18"/>
  <c r="P149" i="18"/>
  <c r="J149" i="18"/>
  <c r="BE149" i="18" s="1"/>
  <c r="BK148" i="18"/>
  <c r="BI148" i="18"/>
  <c r="BH148" i="18"/>
  <c r="BG148" i="18"/>
  <c r="BF148" i="18"/>
  <c r="T148" i="18"/>
  <c r="R148" i="18"/>
  <c r="P148" i="18"/>
  <c r="J148" i="18"/>
  <c r="BE148" i="18" s="1"/>
  <c r="BK147" i="18"/>
  <c r="BI147" i="18"/>
  <c r="BH147" i="18"/>
  <c r="BG147" i="18"/>
  <c r="BF147" i="18"/>
  <c r="T147" i="18"/>
  <c r="R147" i="18"/>
  <c r="P147" i="18"/>
  <c r="J147" i="18"/>
  <c r="BE147" i="18" s="1"/>
  <c r="BK146" i="18"/>
  <c r="BI146" i="18"/>
  <c r="BH146" i="18"/>
  <c r="BG146" i="18"/>
  <c r="BF146" i="18"/>
  <c r="T146" i="18"/>
  <c r="R146" i="18"/>
  <c r="P146" i="18"/>
  <c r="J146" i="18"/>
  <c r="BE146" i="18" s="1"/>
  <c r="BK145" i="18"/>
  <c r="BI145" i="18"/>
  <c r="BH145" i="18"/>
  <c r="BG145" i="18"/>
  <c r="BF145" i="18"/>
  <c r="T145" i="18"/>
  <c r="R145" i="18"/>
  <c r="P145" i="18"/>
  <c r="J145" i="18"/>
  <c r="BE145" i="18" s="1"/>
  <c r="BK144" i="18"/>
  <c r="BI144" i="18"/>
  <c r="BH144" i="18"/>
  <c r="BG144" i="18"/>
  <c r="BF144" i="18"/>
  <c r="BE144" i="18"/>
  <c r="T144" i="18"/>
  <c r="R144" i="18"/>
  <c r="P144" i="18"/>
  <c r="J144" i="18"/>
  <c r="BK143" i="18"/>
  <c r="BI143" i="18"/>
  <c r="BH143" i="18"/>
  <c r="BG143" i="18"/>
  <c r="BF143" i="18"/>
  <c r="T143" i="18"/>
  <c r="R143" i="18"/>
  <c r="P143" i="18"/>
  <c r="J143" i="18"/>
  <c r="BE143" i="18" s="1"/>
  <c r="BK142" i="18"/>
  <c r="BI142" i="18"/>
  <c r="BH142" i="18"/>
  <c r="BG142" i="18"/>
  <c r="BF142" i="18"/>
  <c r="T142" i="18"/>
  <c r="R142" i="18"/>
  <c r="P142" i="18"/>
  <c r="J142" i="18"/>
  <c r="BE142" i="18" s="1"/>
  <c r="BK141" i="18"/>
  <c r="BI141" i="18"/>
  <c r="BH141" i="18"/>
  <c r="BG141" i="18"/>
  <c r="BF141" i="18"/>
  <c r="T141" i="18"/>
  <c r="R141" i="18"/>
  <c r="P141" i="18"/>
  <c r="J141" i="18"/>
  <c r="BE141" i="18" s="1"/>
  <c r="BK140" i="18"/>
  <c r="BI140" i="18"/>
  <c r="BH140" i="18"/>
  <c r="BG140" i="18"/>
  <c r="BF140" i="18"/>
  <c r="T140" i="18"/>
  <c r="R140" i="18"/>
  <c r="P140" i="18"/>
  <c r="J140" i="18"/>
  <c r="BE140" i="18" s="1"/>
  <c r="BK139" i="18"/>
  <c r="BI139" i="18"/>
  <c r="BH139" i="18"/>
  <c r="BG139" i="18"/>
  <c r="BF139" i="18"/>
  <c r="T139" i="18"/>
  <c r="R139" i="18"/>
  <c r="P139" i="18"/>
  <c r="J139" i="18"/>
  <c r="BE139" i="18" s="1"/>
  <c r="BK138" i="18"/>
  <c r="BI138" i="18"/>
  <c r="BH138" i="18"/>
  <c r="BG138" i="18"/>
  <c r="BF138" i="18"/>
  <c r="T138" i="18"/>
  <c r="R138" i="18"/>
  <c r="P138" i="18"/>
  <c r="J138" i="18"/>
  <c r="BE138" i="18" s="1"/>
  <c r="BK137" i="18"/>
  <c r="BI137" i="18"/>
  <c r="BH137" i="18"/>
  <c r="BG137" i="18"/>
  <c r="BF137" i="18"/>
  <c r="BE137" i="18"/>
  <c r="T137" i="18"/>
  <c r="R137" i="18"/>
  <c r="P137" i="18"/>
  <c r="J137" i="18"/>
  <c r="BK136" i="18"/>
  <c r="BI136" i="18"/>
  <c r="BH136" i="18"/>
  <c r="BG136" i="18"/>
  <c r="BF136" i="18"/>
  <c r="T136" i="18"/>
  <c r="R136" i="18"/>
  <c r="P136" i="18"/>
  <c r="J136" i="18"/>
  <c r="BE136" i="18" s="1"/>
  <c r="BK135" i="18"/>
  <c r="BI135" i="18"/>
  <c r="BH135" i="18"/>
  <c r="BG135" i="18"/>
  <c r="BF135" i="18"/>
  <c r="T135" i="18"/>
  <c r="R135" i="18"/>
  <c r="P135" i="18"/>
  <c r="J135" i="18"/>
  <c r="BE135" i="18" s="1"/>
  <c r="BK134" i="18"/>
  <c r="BI134" i="18"/>
  <c r="BH134" i="18"/>
  <c r="BG134" i="18"/>
  <c r="BF134" i="18"/>
  <c r="T134" i="18"/>
  <c r="R134" i="18"/>
  <c r="P134" i="18"/>
  <c r="J134" i="18"/>
  <c r="BE134" i="18" s="1"/>
  <c r="BK133" i="18"/>
  <c r="BI133" i="18"/>
  <c r="BH133" i="18"/>
  <c r="BG133" i="18"/>
  <c r="BF133" i="18"/>
  <c r="BE133" i="18"/>
  <c r="T133" i="18"/>
  <c r="R133" i="18"/>
  <c r="P133" i="18"/>
  <c r="J133" i="18"/>
  <c r="BK132" i="18"/>
  <c r="BI132" i="18"/>
  <c r="BH132" i="18"/>
  <c r="BG132" i="18"/>
  <c r="BF132" i="18"/>
  <c r="T132" i="18"/>
  <c r="R132" i="18"/>
  <c r="P132" i="18"/>
  <c r="J132" i="18"/>
  <c r="BE132" i="18" s="1"/>
  <c r="BK131" i="18"/>
  <c r="BI131" i="18"/>
  <c r="BH131" i="18"/>
  <c r="BG131" i="18"/>
  <c r="BF131" i="18"/>
  <c r="T131" i="18"/>
  <c r="R131" i="18"/>
  <c r="P131" i="18"/>
  <c r="J131" i="18"/>
  <c r="BE131" i="18" s="1"/>
  <c r="BK130" i="18"/>
  <c r="BI130" i="18"/>
  <c r="BH130" i="18"/>
  <c r="BG130" i="18"/>
  <c r="BF130" i="18"/>
  <c r="T130" i="18"/>
  <c r="R130" i="18"/>
  <c r="P130" i="18"/>
  <c r="J130" i="18"/>
  <c r="BE130" i="18" s="1"/>
  <c r="BK129" i="18"/>
  <c r="BI129" i="18"/>
  <c r="BH129" i="18"/>
  <c r="BG129" i="18"/>
  <c r="BF129" i="18"/>
  <c r="BE129" i="18"/>
  <c r="T129" i="18"/>
  <c r="R129" i="18"/>
  <c r="P129" i="18"/>
  <c r="J129" i="18"/>
  <c r="BK128" i="18"/>
  <c r="BI128" i="18"/>
  <c r="BH128" i="18"/>
  <c r="BG128" i="18"/>
  <c r="BF128" i="18"/>
  <c r="BE128" i="18"/>
  <c r="T128" i="18"/>
  <c r="R128" i="18"/>
  <c r="P128" i="18"/>
  <c r="J128" i="18"/>
  <c r="BK127" i="18"/>
  <c r="BI127" i="18"/>
  <c r="BH127" i="18"/>
  <c r="BG127" i="18"/>
  <c r="BF127" i="18"/>
  <c r="T127" i="18"/>
  <c r="R127" i="18"/>
  <c r="P127" i="18"/>
  <c r="J127" i="18"/>
  <c r="BE127" i="18" s="1"/>
  <c r="BK126" i="18"/>
  <c r="BI126" i="18"/>
  <c r="BH126" i="18"/>
  <c r="BG126" i="18"/>
  <c r="BF126" i="18"/>
  <c r="T126" i="18"/>
  <c r="R126" i="18"/>
  <c r="P126" i="18"/>
  <c r="J126" i="18"/>
  <c r="BE126" i="18" s="1"/>
  <c r="BK125" i="18"/>
  <c r="BI125" i="18"/>
  <c r="BH125" i="18"/>
  <c r="BG125" i="18"/>
  <c r="BF125" i="18"/>
  <c r="T125" i="18"/>
  <c r="R125" i="18"/>
  <c r="P125" i="18"/>
  <c r="J125" i="18"/>
  <c r="BE125" i="18" s="1"/>
  <c r="BK124" i="18"/>
  <c r="BI124" i="18"/>
  <c r="BH124" i="18"/>
  <c r="BG124" i="18"/>
  <c r="BF124" i="18"/>
  <c r="BE124" i="18"/>
  <c r="T124" i="18"/>
  <c r="R124" i="18"/>
  <c r="P124" i="18"/>
  <c r="J124" i="18"/>
  <c r="BK123" i="18"/>
  <c r="BI123" i="18"/>
  <c r="BH123" i="18"/>
  <c r="BG123" i="18"/>
  <c r="BF123" i="18"/>
  <c r="T123" i="18"/>
  <c r="R123" i="18"/>
  <c r="P123" i="18"/>
  <c r="J123" i="18"/>
  <c r="BE123" i="18" s="1"/>
  <c r="BK122" i="18"/>
  <c r="BI122" i="18"/>
  <c r="BH122" i="18"/>
  <c r="BG122" i="18"/>
  <c r="BF122" i="18"/>
  <c r="T122" i="18"/>
  <c r="T121" i="18" s="1"/>
  <c r="R122" i="18"/>
  <c r="R121" i="18" s="1"/>
  <c r="P122" i="18"/>
  <c r="P121" i="18" s="1"/>
  <c r="J122" i="18"/>
  <c r="BE122" i="18" s="1"/>
  <c r="BK120" i="18"/>
  <c r="BK119" i="18" s="1"/>
  <c r="BI120" i="18"/>
  <c r="BH120" i="18"/>
  <c r="BG120" i="18"/>
  <c r="BF120" i="18"/>
  <c r="T120" i="18"/>
  <c r="T119" i="18" s="1"/>
  <c r="R120" i="18"/>
  <c r="R119" i="18" s="1"/>
  <c r="P120" i="18"/>
  <c r="P119" i="18" s="1"/>
  <c r="P118" i="18" s="1"/>
  <c r="J120" i="18"/>
  <c r="BE120" i="18" s="1"/>
  <c r="BK117" i="18"/>
  <c r="BI117" i="18"/>
  <c r="BH117" i="18"/>
  <c r="BG117" i="18"/>
  <c r="BF117" i="18"/>
  <c r="T117" i="18"/>
  <c r="R117" i="18"/>
  <c r="P117" i="18"/>
  <c r="J117" i="18"/>
  <c r="BE117" i="18" s="1"/>
  <c r="BK116" i="18"/>
  <c r="J116" i="18" s="1"/>
  <c r="J63" i="18" s="1"/>
  <c r="T116" i="18"/>
  <c r="R116" i="18"/>
  <c r="P116" i="18"/>
  <c r="BK115" i="18"/>
  <c r="BI115" i="18"/>
  <c r="BH115" i="18"/>
  <c r="BG115" i="18"/>
  <c r="BF115" i="18"/>
  <c r="T115" i="18"/>
  <c r="R115" i="18"/>
  <c r="P115" i="18"/>
  <c r="J115" i="18"/>
  <c r="BE115" i="18" s="1"/>
  <c r="BK114" i="18"/>
  <c r="BI114" i="18"/>
  <c r="BH114" i="18"/>
  <c r="BG114" i="18"/>
  <c r="BF114" i="18"/>
  <c r="T114" i="18"/>
  <c r="R114" i="18"/>
  <c r="P114" i="18"/>
  <c r="J114" i="18"/>
  <c r="BE114" i="18" s="1"/>
  <c r="BK113" i="18"/>
  <c r="BI113" i="18"/>
  <c r="BH113" i="18"/>
  <c r="BG113" i="18"/>
  <c r="BF113" i="18"/>
  <c r="T113" i="18"/>
  <c r="R113" i="18"/>
  <c r="P113" i="18"/>
  <c r="J113" i="18"/>
  <c r="BE113" i="18" s="1"/>
  <c r="BK112" i="18"/>
  <c r="BI112" i="18"/>
  <c r="BH112" i="18"/>
  <c r="BG112" i="18"/>
  <c r="BF112" i="18"/>
  <c r="T112" i="18"/>
  <c r="R112" i="18"/>
  <c r="P112" i="18"/>
  <c r="J112" i="18"/>
  <c r="BE112" i="18" s="1"/>
  <c r="BK111" i="18"/>
  <c r="BI111" i="18"/>
  <c r="BH111" i="18"/>
  <c r="BG111" i="18"/>
  <c r="BF111" i="18"/>
  <c r="BE111" i="18"/>
  <c r="T111" i="18"/>
  <c r="R111" i="18"/>
  <c r="P111" i="18"/>
  <c r="J111" i="18"/>
  <c r="BK110" i="18"/>
  <c r="BI110" i="18"/>
  <c r="BH110" i="18"/>
  <c r="BG110" i="18"/>
  <c r="BF110" i="18"/>
  <c r="T110" i="18"/>
  <c r="R110" i="18"/>
  <c r="P110" i="18"/>
  <c r="J110" i="18"/>
  <c r="BE110" i="18" s="1"/>
  <c r="BK109" i="18"/>
  <c r="BI109" i="18"/>
  <c r="BH109" i="18"/>
  <c r="BG109" i="18"/>
  <c r="BF109" i="18"/>
  <c r="T109" i="18"/>
  <c r="R109" i="18"/>
  <c r="P109" i="18"/>
  <c r="J109" i="18"/>
  <c r="BE109" i="18" s="1"/>
  <c r="BK108" i="18"/>
  <c r="BI108" i="18"/>
  <c r="BH108" i="18"/>
  <c r="BG108" i="18"/>
  <c r="BF108" i="18"/>
  <c r="T108" i="18"/>
  <c r="R108" i="18"/>
  <c r="P108" i="18"/>
  <c r="J108" i="18"/>
  <c r="BE108" i="18" s="1"/>
  <c r="BK107" i="18"/>
  <c r="BI107" i="18"/>
  <c r="BH107" i="18"/>
  <c r="BG107" i="18"/>
  <c r="BF107" i="18"/>
  <c r="BE107" i="18"/>
  <c r="T107" i="18"/>
  <c r="R107" i="18"/>
  <c r="P107" i="18"/>
  <c r="J107" i="18"/>
  <c r="BK106" i="18"/>
  <c r="BI106" i="18"/>
  <c r="BH106" i="18"/>
  <c r="BG106" i="18"/>
  <c r="BF106" i="18"/>
  <c r="T106" i="18"/>
  <c r="R106" i="18"/>
  <c r="P106" i="18"/>
  <c r="J106" i="18"/>
  <c r="BE106" i="18" s="1"/>
  <c r="BK105" i="18"/>
  <c r="BI105" i="18"/>
  <c r="BH105" i="18"/>
  <c r="BG105" i="18"/>
  <c r="BF105" i="18"/>
  <c r="T105" i="18"/>
  <c r="R105" i="18"/>
  <c r="P105" i="18"/>
  <c r="J105" i="18"/>
  <c r="BE105" i="18" s="1"/>
  <c r="BK104" i="18"/>
  <c r="BI104" i="18"/>
  <c r="BH104" i="18"/>
  <c r="BG104" i="18"/>
  <c r="BF104" i="18"/>
  <c r="T104" i="18"/>
  <c r="R104" i="18"/>
  <c r="P104" i="18"/>
  <c r="J104" i="18"/>
  <c r="BE104" i="18" s="1"/>
  <c r="BK103" i="18"/>
  <c r="BI103" i="18"/>
  <c r="BH103" i="18"/>
  <c r="BG103" i="18"/>
  <c r="BF103" i="18"/>
  <c r="T103" i="18"/>
  <c r="R103" i="18"/>
  <c r="P103" i="18"/>
  <c r="J103" i="18"/>
  <c r="BE103" i="18" s="1"/>
  <c r="BK102" i="18"/>
  <c r="BI102" i="18"/>
  <c r="BH102" i="18"/>
  <c r="BG102" i="18"/>
  <c r="BF102" i="18"/>
  <c r="T102" i="18"/>
  <c r="R102" i="18"/>
  <c r="P102" i="18"/>
  <c r="J102" i="18"/>
  <c r="BE102" i="18" s="1"/>
  <c r="BK101" i="18"/>
  <c r="BI101" i="18"/>
  <c r="BH101" i="18"/>
  <c r="BG101" i="18"/>
  <c r="BF101" i="18"/>
  <c r="T101" i="18"/>
  <c r="R101" i="18"/>
  <c r="P101" i="18"/>
  <c r="J101" i="18"/>
  <c r="BE101" i="18" s="1"/>
  <c r="BK100" i="18"/>
  <c r="BI100" i="18"/>
  <c r="BH100" i="18"/>
  <c r="BG100" i="18"/>
  <c r="BF100" i="18"/>
  <c r="T100" i="18"/>
  <c r="R100" i="18"/>
  <c r="P100" i="18"/>
  <c r="J100" i="18"/>
  <c r="BE100" i="18" s="1"/>
  <c r="BK99" i="18"/>
  <c r="BI99" i="18"/>
  <c r="BH99" i="18"/>
  <c r="BG99" i="18"/>
  <c r="BF99" i="18"/>
  <c r="T99" i="18"/>
  <c r="R99" i="18"/>
  <c r="P99" i="18"/>
  <c r="J99" i="18"/>
  <c r="BE99" i="18" s="1"/>
  <c r="BK98" i="18"/>
  <c r="BI98" i="18"/>
  <c r="BH98" i="18"/>
  <c r="BG98" i="18"/>
  <c r="BF98" i="18"/>
  <c r="T98" i="18"/>
  <c r="R98" i="18"/>
  <c r="P98" i="18"/>
  <c r="J98" i="18"/>
  <c r="BE98" i="18" s="1"/>
  <c r="BK97" i="18"/>
  <c r="BI97" i="18"/>
  <c r="BH97" i="18"/>
  <c r="BG97" i="18"/>
  <c r="BF97" i="18"/>
  <c r="T97" i="18"/>
  <c r="R97" i="18"/>
  <c r="P97" i="18"/>
  <c r="J97" i="18"/>
  <c r="BE97" i="18" s="1"/>
  <c r="BK96" i="18"/>
  <c r="BI96" i="18"/>
  <c r="BH96" i="18"/>
  <c r="BG96" i="18"/>
  <c r="BF96" i="18"/>
  <c r="T96" i="18"/>
  <c r="R96" i="18"/>
  <c r="R93" i="18" s="1"/>
  <c r="P96" i="18"/>
  <c r="J96" i="18"/>
  <c r="BE96" i="18" s="1"/>
  <c r="BK95" i="18"/>
  <c r="BI95" i="18"/>
  <c r="BH95" i="18"/>
  <c r="BG95" i="18"/>
  <c r="BF95" i="18"/>
  <c r="T95" i="18"/>
  <c r="R95" i="18"/>
  <c r="P95" i="18"/>
  <c r="J95" i="18"/>
  <c r="BE95" i="18" s="1"/>
  <c r="BK94" i="18"/>
  <c r="BI94" i="18"/>
  <c r="BH94" i="18"/>
  <c r="BG94" i="18"/>
  <c r="BF94" i="18"/>
  <c r="T94" i="18"/>
  <c r="R94" i="18"/>
  <c r="P94" i="18"/>
  <c r="P93" i="18" s="1"/>
  <c r="J94" i="18"/>
  <c r="BE94" i="18" s="1"/>
  <c r="T93" i="18"/>
  <c r="BK92" i="18"/>
  <c r="BI92" i="18"/>
  <c r="BH92" i="18"/>
  <c r="BG92" i="18"/>
  <c r="BF92" i="18"/>
  <c r="T92" i="18"/>
  <c r="R92" i="18"/>
  <c r="P92" i="18"/>
  <c r="J92" i="18"/>
  <c r="BE92" i="18" s="1"/>
  <c r="BK91" i="18"/>
  <c r="J91" i="18" s="1"/>
  <c r="J61" i="18" s="1"/>
  <c r="T91" i="18"/>
  <c r="T90" i="18" s="1"/>
  <c r="R91" i="18"/>
  <c r="R90" i="18" s="1"/>
  <c r="P91" i="18"/>
  <c r="P90" i="18" s="1"/>
  <c r="J86" i="18"/>
  <c r="F86" i="18"/>
  <c r="J85" i="18"/>
  <c r="F85" i="18"/>
  <c r="J83" i="18"/>
  <c r="F83" i="18"/>
  <c r="E81" i="18"/>
  <c r="J55" i="18"/>
  <c r="F55" i="18"/>
  <c r="J54" i="18"/>
  <c r="F54" i="18"/>
  <c r="F52" i="18"/>
  <c r="E50" i="18"/>
  <c r="E48" i="18"/>
  <c r="J37" i="18"/>
  <c r="J36" i="18"/>
  <c r="J35" i="18"/>
  <c r="J12" i="18"/>
  <c r="J52" i="18" s="1"/>
  <c r="E7" i="18"/>
  <c r="E79" i="18" s="1"/>
  <c r="BK151" i="17"/>
  <c r="BK150" i="17" s="1"/>
  <c r="BI151" i="17"/>
  <c r="BH151" i="17"/>
  <c r="BG151" i="17"/>
  <c r="BF151" i="17"/>
  <c r="T151" i="17"/>
  <c r="R151" i="17"/>
  <c r="P151" i="17"/>
  <c r="J151" i="17"/>
  <c r="BE151" i="17" s="1"/>
  <c r="T150" i="17"/>
  <c r="R150" i="17"/>
  <c r="R149" i="17" s="1"/>
  <c r="P150" i="17"/>
  <c r="P149" i="17" s="1"/>
  <c r="T149" i="17"/>
  <c r="BK148" i="17"/>
  <c r="BI148" i="17"/>
  <c r="BH148" i="17"/>
  <c r="BG148" i="17"/>
  <c r="BF148" i="17"/>
  <c r="T148" i="17"/>
  <c r="R148" i="17"/>
  <c r="P148" i="17"/>
  <c r="J148" i="17"/>
  <c r="BE148" i="17" s="1"/>
  <c r="BK147" i="17"/>
  <c r="BI147" i="17"/>
  <c r="BH147" i="17"/>
  <c r="BG147" i="17"/>
  <c r="BF147" i="17"/>
  <c r="T147" i="17"/>
  <c r="R147" i="17"/>
  <c r="P147" i="17"/>
  <c r="J147" i="17"/>
  <c r="BE147" i="17" s="1"/>
  <c r="BK146" i="17"/>
  <c r="BI146" i="17"/>
  <c r="BH146" i="17"/>
  <c r="BG146" i="17"/>
  <c r="BF146" i="17"/>
  <c r="T146" i="17"/>
  <c r="R146" i="17"/>
  <c r="P146" i="17"/>
  <c r="J146" i="17"/>
  <c r="BE146" i="17" s="1"/>
  <c r="BK145" i="17"/>
  <c r="BI145" i="17"/>
  <c r="BH145" i="17"/>
  <c r="BG145" i="17"/>
  <c r="BF145" i="17"/>
  <c r="T145" i="17"/>
  <c r="R145" i="17"/>
  <c r="P145" i="17"/>
  <c r="J145" i="17"/>
  <c r="BE145" i="17" s="1"/>
  <c r="BK144" i="17"/>
  <c r="BI144" i="17"/>
  <c r="BH144" i="17"/>
  <c r="BG144" i="17"/>
  <c r="BF144" i="17"/>
  <c r="T144" i="17"/>
  <c r="R144" i="17"/>
  <c r="P144" i="17"/>
  <c r="J144" i="17"/>
  <c r="BE144" i="17" s="1"/>
  <c r="BK143" i="17"/>
  <c r="BI143" i="17"/>
  <c r="BH143" i="17"/>
  <c r="BG143" i="17"/>
  <c r="BF143" i="17"/>
  <c r="T143" i="17"/>
  <c r="R143" i="17"/>
  <c r="P143" i="17"/>
  <c r="J143" i="17"/>
  <c r="BE143" i="17" s="1"/>
  <c r="BK142" i="17"/>
  <c r="BI142" i="17"/>
  <c r="BH142" i="17"/>
  <c r="BG142" i="17"/>
  <c r="BF142" i="17"/>
  <c r="BE142" i="17"/>
  <c r="T142" i="17"/>
  <c r="R142" i="17"/>
  <c r="P142" i="17"/>
  <c r="J142" i="17"/>
  <c r="BK141" i="17"/>
  <c r="BI141" i="17"/>
  <c r="BH141" i="17"/>
  <c r="BG141" i="17"/>
  <c r="BF141" i="17"/>
  <c r="T141" i="17"/>
  <c r="R141" i="17"/>
  <c r="P141" i="17"/>
  <c r="J141" i="17"/>
  <c r="BE141" i="17" s="1"/>
  <c r="BK140" i="17"/>
  <c r="BI140" i="17"/>
  <c r="BH140" i="17"/>
  <c r="BG140" i="17"/>
  <c r="BF140" i="17"/>
  <c r="T140" i="17"/>
  <c r="R140" i="17"/>
  <c r="P140" i="17"/>
  <c r="J140" i="17"/>
  <c r="BE140" i="17" s="1"/>
  <c r="BK139" i="17"/>
  <c r="BI139" i="17"/>
  <c r="BH139" i="17"/>
  <c r="BG139" i="17"/>
  <c r="BF139" i="17"/>
  <c r="T139" i="17"/>
  <c r="R139" i="17"/>
  <c r="P139" i="17"/>
  <c r="J139" i="17"/>
  <c r="BE139" i="17" s="1"/>
  <c r="BK138" i="17"/>
  <c r="BI138" i="17"/>
  <c r="BH138" i="17"/>
  <c r="BG138" i="17"/>
  <c r="BF138" i="17"/>
  <c r="BE138" i="17"/>
  <c r="T138" i="17"/>
  <c r="R138" i="17"/>
  <c r="P138" i="17"/>
  <c r="J138" i="17"/>
  <c r="BK137" i="17"/>
  <c r="BI137" i="17"/>
  <c r="BH137" i="17"/>
  <c r="BG137" i="17"/>
  <c r="BF137" i="17"/>
  <c r="T137" i="17"/>
  <c r="R137" i="17"/>
  <c r="P137" i="17"/>
  <c r="J137" i="17"/>
  <c r="BE137" i="17" s="1"/>
  <c r="BK136" i="17"/>
  <c r="BI136" i="17"/>
  <c r="BH136" i="17"/>
  <c r="BG136" i="17"/>
  <c r="BF136" i="17"/>
  <c r="T136" i="17"/>
  <c r="R136" i="17"/>
  <c r="P136" i="17"/>
  <c r="J136" i="17"/>
  <c r="BE136" i="17" s="1"/>
  <c r="BK135" i="17"/>
  <c r="BI135" i="17"/>
  <c r="BH135" i="17"/>
  <c r="BG135" i="17"/>
  <c r="BF135" i="17"/>
  <c r="T135" i="17"/>
  <c r="R135" i="17"/>
  <c r="P135" i="17"/>
  <c r="J135" i="17"/>
  <c r="BE135" i="17" s="1"/>
  <c r="BK134" i="17"/>
  <c r="BI134" i="17"/>
  <c r="BH134" i="17"/>
  <c r="BG134" i="17"/>
  <c r="BF134" i="17"/>
  <c r="T134" i="17"/>
  <c r="R134" i="17"/>
  <c r="P134" i="17"/>
  <c r="J134" i="17"/>
  <c r="BE134" i="17" s="1"/>
  <c r="BK133" i="17"/>
  <c r="BI133" i="17"/>
  <c r="BH133" i="17"/>
  <c r="BG133" i="17"/>
  <c r="BF133" i="17"/>
  <c r="T133" i="17"/>
  <c r="R133" i="17"/>
  <c r="P133" i="17"/>
  <c r="P132" i="17" s="1"/>
  <c r="J133" i="17"/>
  <c r="BE133" i="17" s="1"/>
  <c r="P131" i="17"/>
  <c r="BK130" i="17"/>
  <c r="BI130" i="17"/>
  <c r="BH130" i="17"/>
  <c r="BG130" i="17"/>
  <c r="BF130" i="17"/>
  <c r="T130" i="17"/>
  <c r="T129" i="17" s="1"/>
  <c r="R130" i="17"/>
  <c r="R129" i="17" s="1"/>
  <c r="P130" i="17"/>
  <c r="J130" i="17"/>
  <c r="BE130" i="17" s="1"/>
  <c r="BK129" i="17"/>
  <c r="J129" i="17" s="1"/>
  <c r="J70" i="17" s="1"/>
  <c r="P129" i="17"/>
  <c r="BK128" i="17"/>
  <c r="BI128" i="17"/>
  <c r="BH128" i="17"/>
  <c r="BG128" i="17"/>
  <c r="BF128" i="17"/>
  <c r="T128" i="17"/>
  <c r="R128" i="17"/>
  <c r="P128" i="17"/>
  <c r="J128" i="17"/>
  <c r="BE128" i="17" s="1"/>
  <c r="BK127" i="17"/>
  <c r="BI127" i="17"/>
  <c r="BH127" i="17"/>
  <c r="BG127" i="17"/>
  <c r="BF127" i="17"/>
  <c r="T127" i="17"/>
  <c r="R127" i="17"/>
  <c r="P127" i="17"/>
  <c r="J127" i="17"/>
  <c r="BE127" i="17" s="1"/>
  <c r="BK126" i="17"/>
  <c r="BI126" i="17"/>
  <c r="BH126" i="17"/>
  <c r="BG126" i="17"/>
  <c r="BF126" i="17"/>
  <c r="T126" i="17"/>
  <c r="R126" i="17"/>
  <c r="P126" i="17"/>
  <c r="J126" i="17"/>
  <c r="BE126" i="17" s="1"/>
  <c r="BK125" i="17"/>
  <c r="BI125" i="17"/>
  <c r="BH125" i="17"/>
  <c r="BG125" i="17"/>
  <c r="BF125" i="17"/>
  <c r="T125" i="17"/>
  <c r="R125" i="17"/>
  <c r="R124" i="17" s="1"/>
  <c r="P125" i="17"/>
  <c r="J125" i="17"/>
  <c r="BE125" i="17" s="1"/>
  <c r="P124" i="17"/>
  <c r="BK122" i="17"/>
  <c r="BI122" i="17"/>
  <c r="BH122" i="17"/>
  <c r="BG122" i="17"/>
  <c r="BF122" i="17"/>
  <c r="T122" i="17"/>
  <c r="R122" i="17"/>
  <c r="R121" i="17" s="1"/>
  <c r="P122" i="17"/>
  <c r="P121" i="17" s="1"/>
  <c r="J122" i="17"/>
  <c r="BE122" i="17" s="1"/>
  <c r="BK121" i="17"/>
  <c r="J121" i="17" s="1"/>
  <c r="J68" i="17" s="1"/>
  <c r="T121" i="17"/>
  <c r="BK120" i="17"/>
  <c r="BK119" i="17" s="1"/>
  <c r="J119" i="17" s="1"/>
  <c r="J67" i="17" s="1"/>
  <c r="BI120" i="17"/>
  <c r="BH120" i="17"/>
  <c r="BG120" i="17"/>
  <c r="BF120" i="17"/>
  <c r="T120" i="17"/>
  <c r="R120" i="17"/>
  <c r="R119" i="17" s="1"/>
  <c r="P120" i="17"/>
  <c r="P119" i="17" s="1"/>
  <c r="J120" i="17"/>
  <c r="BE120" i="17" s="1"/>
  <c r="T119" i="17"/>
  <c r="BK118" i="17"/>
  <c r="BK117" i="17" s="1"/>
  <c r="J117" i="17" s="1"/>
  <c r="J66" i="17" s="1"/>
  <c r="BI118" i="17"/>
  <c r="BH118" i="17"/>
  <c r="BG118" i="17"/>
  <c r="BF118" i="17"/>
  <c r="T118" i="17"/>
  <c r="R118" i="17"/>
  <c r="P118" i="17"/>
  <c r="P117" i="17" s="1"/>
  <c r="J118" i="17"/>
  <c r="BE118" i="17" s="1"/>
  <c r="T117" i="17"/>
  <c r="R117" i="17"/>
  <c r="BK116" i="17"/>
  <c r="BI116" i="17"/>
  <c r="BH116" i="17"/>
  <c r="BG116" i="17"/>
  <c r="BF116" i="17"/>
  <c r="BE116" i="17"/>
  <c r="T116" i="17"/>
  <c r="R116" i="17"/>
  <c r="P116" i="17"/>
  <c r="J116" i="17"/>
  <c r="BK115" i="17"/>
  <c r="BI115" i="17"/>
  <c r="BH115" i="17"/>
  <c r="BG115" i="17"/>
  <c r="BF115" i="17"/>
  <c r="T115" i="17"/>
  <c r="R115" i="17"/>
  <c r="P115" i="17"/>
  <c r="P114" i="17" s="1"/>
  <c r="J115" i="17"/>
  <c r="BE115" i="17" s="1"/>
  <c r="T114" i="17"/>
  <c r="R114" i="17"/>
  <c r="BK113" i="17"/>
  <c r="BI113" i="17"/>
  <c r="BH113" i="17"/>
  <c r="BG113" i="17"/>
  <c r="BF113" i="17"/>
  <c r="T113" i="17"/>
  <c r="R113" i="17"/>
  <c r="P113" i="17"/>
  <c r="J113" i="17"/>
  <c r="BE113" i="17" s="1"/>
  <c r="BK112" i="17"/>
  <c r="BI112" i="17"/>
  <c r="BH112" i="17"/>
  <c r="BG112" i="17"/>
  <c r="BF112" i="17"/>
  <c r="T112" i="17"/>
  <c r="R112" i="17"/>
  <c r="P112" i="17"/>
  <c r="J112" i="17"/>
  <c r="BE112" i="17" s="1"/>
  <c r="BK111" i="17"/>
  <c r="BI111" i="17"/>
  <c r="BH111" i="17"/>
  <c r="BG111" i="17"/>
  <c r="BF111" i="17"/>
  <c r="T111" i="17"/>
  <c r="R111" i="17"/>
  <c r="P111" i="17"/>
  <c r="P109" i="17" s="1"/>
  <c r="J111" i="17"/>
  <c r="BE111" i="17" s="1"/>
  <c r="BK110" i="17"/>
  <c r="BI110" i="17"/>
  <c r="BH110" i="17"/>
  <c r="BG110" i="17"/>
  <c r="BF110" i="17"/>
  <c r="BE110" i="17"/>
  <c r="T110" i="17"/>
  <c r="R110" i="17"/>
  <c r="R109" i="17" s="1"/>
  <c r="P110" i="17"/>
  <c r="J110" i="17"/>
  <c r="BK109" i="17"/>
  <c r="J109" i="17" s="1"/>
  <c r="J64" i="17" s="1"/>
  <c r="BK108" i="17"/>
  <c r="BI108" i="17"/>
  <c r="BH108" i="17"/>
  <c r="BG108" i="17"/>
  <c r="BF108" i="17"/>
  <c r="T108" i="17"/>
  <c r="R108" i="17"/>
  <c r="P108" i="17"/>
  <c r="J108" i="17"/>
  <c r="BE108" i="17" s="1"/>
  <c r="BK107" i="17"/>
  <c r="BI107" i="17"/>
  <c r="BH107" i="17"/>
  <c r="BG107" i="17"/>
  <c r="BF107" i="17"/>
  <c r="T107" i="17"/>
  <c r="R107" i="17"/>
  <c r="P107" i="17"/>
  <c r="J107" i="17"/>
  <c r="BE107" i="17" s="1"/>
  <c r="BK106" i="17"/>
  <c r="BI106" i="17"/>
  <c r="BH106" i="17"/>
  <c r="BG106" i="17"/>
  <c r="BF106" i="17"/>
  <c r="T106" i="17"/>
  <c r="R106" i="17"/>
  <c r="P106" i="17"/>
  <c r="J106" i="17"/>
  <c r="BE106" i="17" s="1"/>
  <c r="BK105" i="17"/>
  <c r="BI105" i="17"/>
  <c r="BH105" i="17"/>
  <c r="BG105" i="17"/>
  <c r="BF105" i="17"/>
  <c r="T105" i="17"/>
  <c r="R105" i="17"/>
  <c r="P105" i="17"/>
  <c r="J105" i="17"/>
  <c r="BE105" i="17" s="1"/>
  <c r="BK104" i="17"/>
  <c r="BK103" i="17" s="1"/>
  <c r="J103" i="17" s="1"/>
  <c r="J63" i="17" s="1"/>
  <c r="BI104" i="17"/>
  <c r="BH104" i="17"/>
  <c r="BG104" i="17"/>
  <c r="BF104" i="17"/>
  <c r="T104" i="17"/>
  <c r="R104" i="17"/>
  <c r="P104" i="17"/>
  <c r="P103" i="17" s="1"/>
  <c r="J104" i="17"/>
  <c r="BE104" i="17" s="1"/>
  <c r="T103" i="17"/>
  <c r="BK102" i="17"/>
  <c r="BI102" i="17"/>
  <c r="BH102" i="17"/>
  <c r="BG102" i="17"/>
  <c r="BF102" i="17"/>
  <c r="T102" i="17"/>
  <c r="R102" i="17"/>
  <c r="P102" i="17"/>
  <c r="J102" i="17"/>
  <c r="BE102" i="17" s="1"/>
  <c r="BK101" i="17"/>
  <c r="BI101" i="17"/>
  <c r="BH101" i="17"/>
  <c r="BG101" i="17"/>
  <c r="BF101" i="17"/>
  <c r="BE101" i="17"/>
  <c r="T101" i="17"/>
  <c r="R101" i="17"/>
  <c r="P101" i="17"/>
  <c r="J101" i="17"/>
  <c r="BK100" i="17"/>
  <c r="BI100" i="17"/>
  <c r="BH100" i="17"/>
  <c r="BG100" i="17"/>
  <c r="BF100" i="17"/>
  <c r="T100" i="17"/>
  <c r="R100" i="17"/>
  <c r="P100" i="17"/>
  <c r="J100" i="17"/>
  <c r="BE100" i="17" s="1"/>
  <c r="BK99" i="17"/>
  <c r="BI99" i="17"/>
  <c r="BH99" i="17"/>
  <c r="BG99" i="17"/>
  <c r="BF99" i="17"/>
  <c r="T99" i="17"/>
  <c r="R99" i="17"/>
  <c r="P99" i="17"/>
  <c r="P98" i="17" s="1"/>
  <c r="J99" i="17"/>
  <c r="BE99" i="17" s="1"/>
  <c r="T98" i="17"/>
  <c r="BK97" i="17"/>
  <c r="BK96" i="17" s="1"/>
  <c r="J96" i="17" s="1"/>
  <c r="J61" i="17" s="1"/>
  <c r="BI97" i="17"/>
  <c r="BH97" i="17"/>
  <c r="BG97" i="17"/>
  <c r="BF97" i="17"/>
  <c r="T97" i="17"/>
  <c r="R97" i="17"/>
  <c r="R96" i="17" s="1"/>
  <c r="P97" i="17"/>
  <c r="P96" i="17" s="1"/>
  <c r="J97" i="17"/>
  <c r="BE97" i="17" s="1"/>
  <c r="T96" i="17"/>
  <c r="J91" i="17"/>
  <c r="F91" i="17"/>
  <c r="J90" i="17"/>
  <c r="F90" i="17"/>
  <c r="F88" i="17"/>
  <c r="E86" i="17"/>
  <c r="E84" i="17"/>
  <c r="J55" i="17"/>
  <c r="F55" i="17"/>
  <c r="J54" i="17"/>
  <c r="F54" i="17"/>
  <c r="F52" i="17"/>
  <c r="E50" i="17"/>
  <c r="E48" i="17"/>
  <c r="J37" i="17"/>
  <c r="J36" i="17"/>
  <c r="J35" i="17"/>
  <c r="J12" i="17"/>
  <c r="J88" i="17" s="1"/>
  <c r="E7" i="17"/>
  <c r="BK109" i="16"/>
  <c r="BI109" i="16"/>
  <c r="BH109" i="16"/>
  <c r="BG109" i="16"/>
  <c r="BF109" i="16"/>
  <c r="T109" i="16"/>
  <c r="R109" i="16"/>
  <c r="P109" i="16"/>
  <c r="J109" i="16"/>
  <c r="BE109" i="16" s="1"/>
  <c r="BK108" i="16"/>
  <c r="BI108" i="16"/>
  <c r="BH108" i="16"/>
  <c r="BG108" i="16"/>
  <c r="BF108" i="16"/>
  <c r="T108" i="16"/>
  <c r="R108" i="16"/>
  <c r="P108" i="16"/>
  <c r="J108" i="16"/>
  <c r="BE108" i="16" s="1"/>
  <c r="BK107" i="16"/>
  <c r="BI107" i="16"/>
  <c r="BH107" i="16"/>
  <c r="BG107" i="16"/>
  <c r="BF107" i="16"/>
  <c r="T107" i="16"/>
  <c r="R107" i="16"/>
  <c r="P107" i="16"/>
  <c r="J107" i="16"/>
  <c r="BE107" i="16" s="1"/>
  <c r="BK106" i="16"/>
  <c r="BI106" i="16"/>
  <c r="BH106" i="16"/>
  <c r="BG106" i="16"/>
  <c r="BF106" i="16"/>
  <c r="T106" i="16"/>
  <c r="R106" i="16"/>
  <c r="R100" i="16" s="1"/>
  <c r="P106" i="16"/>
  <c r="J106" i="16"/>
  <c r="BE106" i="16" s="1"/>
  <c r="BK105" i="16"/>
  <c r="BI105" i="16"/>
  <c r="BH105" i="16"/>
  <c r="BG105" i="16"/>
  <c r="BF105" i="16"/>
  <c r="T105" i="16"/>
  <c r="R105" i="16"/>
  <c r="P105" i="16"/>
  <c r="J105" i="16"/>
  <c r="BE105" i="16" s="1"/>
  <c r="BK104" i="16"/>
  <c r="BI104" i="16"/>
  <c r="BH104" i="16"/>
  <c r="BG104" i="16"/>
  <c r="BF104" i="16"/>
  <c r="T104" i="16"/>
  <c r="R104" i="16"/>
  <c r="P104" i="16"/>
  <c r="J104" i="16"/>
  <c r="BE104" i="16" s="1"/>
  <c r="BK103" i="16"/>
  <c r="BI103" i="16"/>
  <c r="BH103" i="16"/>
  <c r="BG103" i="16"/>
  <c r="BF103" i="16"/>
  <c r="T103" i="16"/>
  <c r="R103" i="16"/>
  <c r="P103" i="16"/>
  <c r="J103" i="16"/>
  <c r="BE103" i="16" s="1"/>
  <c r="BK102" i="16"/>
  <c r="BI102" i="16"/>
  <c r="BH102" i="16"/>
  <c r="BG102" i="16"/>
  <c r="BF102" i="16"/>
  <c r="T102" i="16"/>
  <c r="T100" i="16" s="1"/>
  <c r="R102" i="16"/>
  <c r="P102" i="16"/>
  <c r="J102" i="16"/>
  <c r="BE102" i="16" s="1"/>
  <c r="BK101" i="16"/>
  <c r="BI101" i="16"/>
  <c r="BH101" i="16"/>
  <c r="BG101" i="16"/>
  <c r="BF101" i="16"/>
  <c r="T101" i="16"/>
  <c r="R101" i="16"/>
  <c r="P101" i="16"/>
  <c r="J101" i="16"/>
  <c r="BE101" i="16" s="1"/>
  <c r="P100" i="16"/>
  <c r="BK99" i="16"/>
  <c r="BI99" i="16"/>
  <c r="BH99" i="16"/>
  <c r="BG99" i="16"/>
  <c r="BF99" i="16"/>
  <c r="T99" i="16"/>
  <c r="R99" i="16"/>
  <c r="P99" i="16"/>
  <c r="J99" i="16"/>
  <c r="BE99" i="16" s="1"/>
  <c r="BK98" i="16"/>
  <c r="BI98" i="16"/>
  <c r="BH98" i="16"/>
  <c r="BG98" i="16"/>
  <c r="BF98" i="16"/>
  <c r="T98" i="16"/>
  <c r="R98" i="16"/>
  <c r="P98" i="16"/>
  <c r="J98" i="16"/>
  <c r="BE98" i="16" s="1"/>
  <c r="BK97" i="16"/>
  <c r="BI97" i="16"/>
  <c r="BH97" i="16"/>
  <c r="BG97" i="16"/>
  <c r="BF97" i="16"/>
  <c r="T97" i="16"/>
  <c r="R97" i="16"/>
  <c r="P97" i="16"/>
  <c r="J97" i="16"/>
  <c r="BE97" i="16" s="1"/>
  <c r="BK96" i="16"/>
  <c r="BI96" i="16"/>
  <c r="BH96" i="16"/>
  <c r="BG96" i="16"/>
  <c r="BF96" i="16"/>
  <c r="BE96" i="16"/>
  <c r="T96" i="16"/>
  <c r="R96" i="16"/>
  <c r="P96" i="16"/>
  <c r="J96" i="16"/>
  <c r="BK95" i="16"/>
  <c r="BI95" i="16"/>
  <c r="BH95" i="16"/>
  <c r="BG95" i="16"/>
  <c r="BF95" i="16"/>
  <c r="T95" i="16"/>
  <c r="R95" i="16"/>
  <c r="P95" i="16"/>
  <c r="J95" i="16"/>
  <c r="BE95" i="16" s="1"/>
  <c r="BK94" i="16"/>
  <c r="BI94" i="16"/>
  <c r="BH94" i="16"/>
  <c r="BG94" i="16"/>
  <c r="BF94" i="16"/>
  <c r="T94" i="16"/>
  <c r="R94" i="16"/>
  <c r="P94" i="16"/>
  <c r="J94" i="16"/>
  <c r="BE94" i="16" s="1"/>
  <c r="BK93" i="16"/>
  <c r="BI93" i="16"/>
  <c r="BH93" i="16"/>
  <c r="BG93" i="16"/>
  <c r="BF93" i="16"/>
  <c r="T93" i="16"/>
  <c r="R93" i="16"/>
  <c r="P93" i="16"/>
  <c r="J93" i="16"/>
  <c r="BE93" i="16" s="1"/>
  <c r="BK92" i="16"/>
  <c r="BI92" i="16"/>
  <c r="BH92" i="16"/>
  <c r="BG92" i="16"/>
  <c r="BF92" i="16"/>
  <c r="BE92" i="16"/>
  <c r="T92" i="16"/>
  <c r="R92" i="16"/>
  <c r="P92" i="16"/>
  <c r="J92" i="16"/>
  <c r="BK91" i="16"/>
  <c r="BI91" i="16"/>
  <c r="BH91" i="16"/>
  <c r="BG91" i="16"/>
  <c r="BF91" i="16"/>
  <c r="T91" i="16"/>
  <c r="T90" i="16" s="1"/>
  <c r="R91" i="16"/>
  <c r="P91" i="16"/>
  <c r="J91" i="16"/>
  <c r="BE91" i="16" s="1"/>
  <c r="P90" i="16"/>
  <c r="J85" i="16"/>
  <c r="F85" i="16"/>
  <c r="J84" i="16"/>
  <c r="F84" i="16"/>
  <c r="F82" i="16"/>
  <c r="E80" i="16"/>
  <c r="J59" i="16"/>
  <c r="F59" i="16"/>
  <c r="J58" i="16"/>
  <c r="F58" i="16"/>
  <c r="F56" i="16"/>
  <c r="E54" i="16"/>
  <c r="J39" i="16"/>
  <c r="J38" i="16"/>
  <c r="J37" i="16"/>
  <c r="J14" i="16"/>
  <c r="E7" i="16"/>
  <c r="E50" i="16" s="1"/>
  <c r="BK99" i="15"/>
  <c r="BI99" i="15"/>
  <c r="BH99" i="15"/>
  <c r="BG99" i="15"/>
  <c r="BF99" i="15"/>
  <c r="T99" i="15"/>
  <c r="R99" i="15"/>
  <c r="P99" i="15"/>
  <c r="J99" i="15"/>
  <c r="BE99" i="15" s="1"/>
  <c r="BK98" i="15"/>
  <c r="BI98" i="15"/>
  <c r="BH98" i="15"/>
  <c r="BG98" i="15"/>
  <c r="BF98" i="15"/>
  <c r="T98" i="15"/>
  <c r="R98" i="15"/>
  <c r="P98" i="15"/>
  <c r="J98" i="15"/>
  <c r="BE98" i="15" s="1"/>
  <c r="BK97" i="15"/>
  <c r="BI97" i="15"/>
  <c r="BH97" i="15"/>
  <c r="BG97" i="15"/>
  <c r="BF97" i="15"/>
  <c r="T97" i="15"/>
  <c r="R97" i="15"/>
  <c r="P97" i="15"/>
  <c r="J97" i="15"/>
  <c r="BE97" i="15" s="1"/>
  <c r="BK96" i="15"/>
  <c r="BI96" i="15"/>
  <c r="BH96" i="15"/>
  <c r="BG96" i="15"/>
  <c r="BF96" i="15"/>
  <c r="BE96" i="15"/>
  <c r="T96" i="15"/>
  <c r="R96" i="15"/>
  <c r="P96" i="15"/>
  <c r="J96" i="15"/>
  <c r="R95" i="15"/>
  <c r="P95" i="15"/>
  <c r="BK94" i="15"/>
  <c r="BI94" i="15"/>
  <c r="BH94" i="15"/>
  <c r="BG94" i="15"/>
  <c r="BF94" i="15"/>
  <c r="T94" i="15"/>
  <c r="T90" i="15" s="1"/>
  <c r="R94" i="15"/>
  <c r="P94" i="15"/>
  <c r="J94" i="15"/>
  <c r="BE94" i="15" s="1"/>
  <c r="BK93" i="15"/>
  <c r="BI93" i="15"/>
  <c r="BH93" i="15"/>
  <c r="BG93" i="15"/>
  <c r="BF93" i="15"/>
  <c r="T93" i="15"/>
  <c r="R93" i="15"/>
  <c r="P93" i="15"/>
  <c r="J93" i="15"/>
  <c r="BE93" i="15" s="1"/>
  <c r="BK92" i="15"/>
  <c r="BI92" i="15"/>
  <c r="BH92" i="15"/>
  <c r="BG92" i="15"/>
  <c r="BF92" i="15"/>
  <c r="T92" i="15"/>
  <c r="R92" i="15"/>
  <c r="P92" i="15"/>
  <c r="J92" i="15"/>
  <c r="BE92" i="15" s="1"/>
  <c r="BK91" i="15"/>
  <c r="BI91" i="15"/>
  <c r="BH91" i="15"/>
  <c r="BG91" i="15"/>
  <c r="BF91" i="15"/>
  <c r="T91" i="15"/>
  <c r="R91" i="15"/>
  <c r="R90" i="15" s="1"/>
  <c r="P91" i="15"/>
  <c r="P90" i="15" s="1"/>
  <c r="P89" i="15" s="1"/>
  <c r="J91" i="15"/>
  <c r="BE91" i="15" s="1"/>
  <c r="P88" i="15"/>
  <c r="J85" i="15"/>
  <c r="F85" i="15"/>
  <c r="J84" i="15"/>
  <c r="F84" i="15"/>
  <c r="J82" i="15"/>
  <c r="F82" i="15"/>
  <c r="E80" i="15"/>
  <c r="E76" i="15"/>
  <c r="J59" i="15"/>
  <c r="F59" i="15"/>
  <c r="J58" i="15"/>
  <c r="F58" i="15"/>
  <c r="F56" i="15"/>
  <c r="E54" i="15"/>
  <c r="E50" i="15"/>
  <c r="J39" i="15"/>
  <c r="J38" i="15"/>
  <c r="J37" i="15"/>
  <c r="J14" i="15"/>
  <c r="J56" i="15" s="1"/>
  <c r="E7" i="15"/>
  <c r="BK95" i="14"/>
  <c r="BI95" i="14"/>
  <c r="BH95" i="14"/>
  <c r="BG95" i="14"/>
  <c r="BF95" i="14"/>
  <c r="T95" i="14"/>
  <c r="R95" i="14"/>
  <c r="P95" i="14"/>
  <c r="J95" i="14"/>
  <c r="BE95" i="14" s="1"/>
  <c r="BK94" i="14"/>
  <c r="BI94" i="14"/>
  <c r="BH94" i="14"/>
  <c r="BG94" i="14"/>
  <c r="BF94" i="14"/>
  <c r="T94" i="14"/>
  <c r="R94" i="14"/>
  <c r="R93" i="14" s="1"/>
  <c r="P94" i="14"/>
  <c r="J94" i="14"/>
  <c r="BE94" i="14" s="1"/>
  <c r="T93" i="14"/>
  <c r="BK92" i="14"/>
  <c r="BI92" i="14"/>
  <c r="BH92" i="14"/>
  <c r="BG92" i="14"/>
  <c r="BF92" i="14"/>
  <c r="T92" i="14"/>
  <c r="R92" i="14"/>
  <c r="P92" i="14"/>
  <c r="J92" i="14"/>
  <c r="BE92" i="14" s="1"/>
  <c r="BK91" i="14"/>
  <c r="BI91" i="14"/>
  <c r="BH91" i="14"/>
  <c r="BG91" i="14"/>
  <c r="BF91" i="14"/>
  <c r="T91" i="14"/>
  <c r="T90" i="14" s="1"/>
  <c r="T89" i="14" s="1"/>
  <c r="T88" i="14" s="1"/>
  <c r="R91" i="14"/>
  <c r="P91" i="14"/>
  <c r="J91" i="14"/>
  <c r="BE91" i="14" s="1"/>
  <c r="BK90" i="14"/>
  <c r="P90" i="14"/>
  <c r="J85" i="14"/>
  <c r="F85" i="14"/>
  <c r="J84" i="14"/>
  <c r="F84" i="14"/>
  <c r="F82" i="14"/>
  <c r="E80" i="14"/>
  <c r="J59" i="14"/>
  <c r="F59" i="14"/>
  <c r="J58" i="14"/>
  <c r="F58" i="14"/>
  <c r="F56" i="14"/>
  <c r="E54" i="14"/>
  <c r="J39" i="14"/>
  <c r="J38" i="14"/>
  <c r="J37" i="14"/>
  <c r="J14" i="14"/>
  <c r="E7" i="14"/>
  <c r="BK127" i="13"/>
  <c r="BI127" i="13"/>
  <c r="BH127" i="13"/>
  <c r="BG127" i="13"/>
  <c r="BF127" i="13"/>
  <c r="T127" i="13"/>
  <c r="R127" i="13"/>
  <c r="P127" i="13"/>
  <c r="J127" i="13"/>
  <c r="BE127" i="13" s="1"/>
  <c r="BK126" i="13"/>
  <c r="BI126" i="13"/>
  <c r="BH126" i="13"/>
  <c r="BG126" i="13"/>
  <c r="BF126" i="13"/>
  <c r="T126" i="13"/>
  <c r="R126" i="13"/>
  <c r="P126" i="13"/>
  <c r="J126" i="13"/>
  <c r="BE126" i="13" s="1"/>
  <c r="BK125" i="13"/>
  <c r="BI125" i="13"/>
  <c r="BH125" i="13"/>
  <c r="BG125" i="13"/>
  <c r="BF125" i="13"/>
  <c r="T125" i="13"/>
  <c r="R125" i="13"/>
  <c r="P125" i="13"/>
  <c r="J125" i="13"/>
  <c r="BE125" i="13" s="1"/>
  <c r="BK124" i="13"/>
  <c r="BI124" i="13"/>
  <c r="BH124" i="13"/>
  <c r="BG124" i="13"/>
  <c r="BF124" i="13"/>
  <c r="T124" i="13"/>
  <c r="R124" i="13"/>
  <c r="P124" i="13"/>
  <c r="J124" i="13"/>
  <c r="BE124" i="13" s="1"/>
  <c r="BK123" i="13"/>
  <c r="BI123" i="13"/>
  <c r="BH123" i="13"/>
  <c r="BG123" i="13"/>
  <c r="BF123" i="13"/>
  <c r="T123" i="13"/>
  <c r="R123" i="13"/>
  <c r="P123" i="13"/>
  <c r="J123" i="13"/>
  <c r="BE123" i="13" s="1"/>
  <c r="BK122" i="13"/>
  <c r="BI122" i="13"/>
  <c r="BH122" i="13"/>
  <c r="BG122" i="13"/>
  <c r="BF122" i="13"/>
  <c r="T122" i="13"/>
  <c r="R122" i="13"/>
  <c r="P122" i="13"/>
  <c r="J122" i="13"/>
  <c r="BE122" i="13" s="1"/>
  <c r="BK121" i="13"/>
  <c r="BI121" i="13"/>
  <c r="BH121" i="13"/>
  <c r="BG121" i="13"/>
  <c r="BF121" i="13"/>
  <c r="T121" i="13"/>
  <c r="R121" i="13"/>
  <c r="P121" i="13"/>
  <c r="J121" i="13"/>
  <c r="BE121" i="13" s="1"/>
  <c r="BK120" i="13"/>
  <c r="BI120" i="13"/>
  <c r="BH120" i="13"/>
  <c r="BG120" i="13"/>
  <c r="BF120" i="13"/>
  <c r="T120" i="13"/>
  <c r="R120" i="13"/>
  <c r="P120" i="13"/>
  <c r="J120" i="13"/>
  <c r="BE120" i="13" s="1"/>
  <c r="BK119" i="13"/>
  <c r="BI119" i="13"/>
  <c r="BH119" i="13"/>
  <c r="BG119" i="13"/>
  <c r="BF119" i="13"/>
  <c r="T119" i="13"/>
  <c r="R119" i="13"/>
  <c r="P119" i="13"/>
  <c r="J119" i="13"/>
  <c r="BE119" i="13" s="1"/>
  <c r="BK118" i="13"/>
  <c r="BI118" i="13"/>
  <c r="BH118" i="13"/>
  <c r="BG118" i="13"/>
  <c r="BF118" i="13"/>
  <c r="BE118" i="13"/>
  <c r="T118" i="13"/>
  <c r="R118" i="13"/>
  <c r="P118" i="13"/>
  <c r="J118" i="13"/>
  <c r="BK117" i="13"/>
  <c r="BI117" i="13"/>
  <c r="BH117" i="13"/>
  <c r="BG117" i="13"/>
  <c r="BF117" i="13"/>
  <c r="T117" i="13"/>
  <c r="R117" i="13"/>
  <c r="P117" i="13"/>
  <c r="J117" i="13"/>
  <c r="BE117" i="13" s="1"/>
  <c r="BK116" i="13"/>
  <c r="BI116" i="13"/>
  <c r="BH116" i="13"/>
  <c r="BG116" i="13"/>
  <c r="BF116" i="13"/>
  <c r="T116" i="13"/>
  <c r="R116" i="13"/>
  <c r="P116" i="13"/>
  <c r="J116" i="13"/>
  <c r="BE116" i="13" s="1"/>
  <c r="BK115" i="13"/>
  <c r="BI115" i="13"/>
  <c r="BH115" i="13"/>
  <c r="BG115" i="13"/>
  <c r="BF115" i="13"/>
  <c r="T115" i="13"/>
  <c r="R115" i="13"/>
  <c r="P115" i="13"/>
  <c r="J115" i="13"/>
  <c r="BE115" i="13" s="1"/>
  <c r="BK114" i="13"/>
  <c r="BI114" i="13"/>
  <c r="BH114" i="13"/>
  <c r="BG114" i="13"/>
  <c r="BF114" i="13"/>
  <c r="T114" i="13"/>
  <c r="R114" i="13"/>
  <c r="P114" i="13"/>
  <c r="J114" i="13"/>
  <c r="BE114" i="13" s="1"/>
  <c r="BK113" i="13"/>
  <c r="BI113" i="13"/>
  <c r="BH113" i="13"/>
  <c r="BG113" i="13"/>
  <c r="BF113" i="13"/>
  <c r="T113" i="13"/>
  <c r="R113" i="13"/>
  <c r="P113" i="13"/>
  <c r="J113" i="13"/>
  <c r="BE113" i="13" s="1"/>
  <c r="BK112" i="13"/>
  <c r="BI112" i="13"/>
  <c r="BH112" i="13"/>
  <c r="BG112" i="13"/>
  <c r="BF112" i="13"/>
  <c r="T112" i="13"/>
  <c r="R112" i="13"/>
  <c r="P112" i="13"/>
  <c r="J112" i="13"/>
  <c r="BE112" i="13" s="1"/>
  <c r="BK111" i="13"/>
  <c r="BI111" i="13"/>
  <c r="BH111" i="13"/>
  <c r="BG111" i="13"/>
  <c r="BF111" i="13"/>
  <c r="BE111" i="13"/>
  <c r="T111" i="13"/>
  <c r="R111" i="13"/>
  <c r="R109" i="13" s="1"/>
  <c r="P111" i="13"/>
  <c r="J111" i="13"/>
  <c r="BK110" i="13"/>
  <c r="BI110" i="13"/>
  <c r="BH110" i="13"/>
  <c r="BG110" i="13"/>
  <c r="BF110" i="13"/>
  <c r="T110" i="13"/>
  <c r="R110" i="13"/>
  <c r="P110" i="13"/>
  <c r="J110" i="13"/>
  <c r="BE110" i="13" s="1"/>
  <c r="BK108" i="13"/>
  <c r="BI108" i="13"/>
  <c r="BH108" i="13"/>
  <c r="BG108" i="13"/>
  <c r="BF108" i="13"/>
  <c r="T108" i="13"/>
  <c r="R108" i="13"/>
  <c r="P108" i="13"/>
  <c r="J108" i="13"/>
  <c r="BE108" i="13" s="1"/>
  <c r="BK107" i="13"/>
  <c r="BI107" i="13"/>
  <c r="BH107" i="13"/>
  <c r="BG107" i="13"/>
  <c r="BF107" i="13"/>
  <c r="T107" i="13"/>
  <c r="R107" i="13"/>
  <c r="P107" i="13"/>
  <c r="J107" i="13"/>
  <c r="BE107" i="13" s="1"/>
  <c r="BK106" i="13"/>
  <c r="BI106" i="13"/>
  <c r="BH106" i="13"/>
  <c r="BG106" i="13"/>
  <c r="BF106" i="13"/>
  <c r="T106" i="13"/>
  <c r="R106" i="13"/>
  <c r="P106" i="13"/>
  <c r="J106" i="13"/>
  <c r="BE106" i="13" s="1"/>
  <c r="BK105" i="13"/>
  <c r="BI105" i="13"/>
  <c r="BH105" i="13"/>
  <c r="BG105" i="13"/>
  <c r="BF105" i="13"/>
  <c r="T105" i="13"/>
  <c r="R105" i="13"/>
  <c r="P105" i="13"/>
  <c r="J105" i="13"/>
  <c r="BE105" i="13" s="1"/>
  <c r="BK104" i="13"/>
  <c r="BI104" i="13"/>
  <c r="BH104" i="13"/>
  <c r="BG104" i="13"/>
  <c r="BF104" i="13"/>
  <c r="T104" i="13"/>
  <c r="R104" i="13"/>
  <c r="P104" i="13"/>
  <c r="J104" i="13"/>
  <c r="BE104" i="13" s="1"/>
  <c r="BK103" i="13"/>
  <c r="BI103" i="13"/>
  <c r="BH103" i="13"/>
  <c r="BG103" i="13"/>
  <c r="BF103" i="13"/>
  <c r="T103" i="13"/>
  <c r="R103" i="13"/>
  <c r="P103" i="13"/>
  <c r="J103" i="13"/>
  <c r="BE103" i="13" s="1"/>
  <c r="BK102" i="13"/>
  <c r="BI102" i="13"/>
  <c r="BH102" i="13"/>
  <c r="BG102" i="13"/>
  <c r="BF102" i="13"/>
  <c r="T102" i="13"/>
  <c r="R102" i="13"/>
  <c r="P102" i="13"/>
  <c r="J102" i="13"/>
  <c r="BE102" i="13" s="1"/>
  <c r="BK101" i="13"/>
  <c r="BI101" i="13"/>
  <c r="BH101" i="13"/>
  <c r="BG101" i="13"/>
  <c r="BF101" i="13"/>
  <c r="BE101" i="13"/>
  <c r="T101" i="13"/>
  <c r="R101" i="13"/>
  <c r="P101" i="13"/>
  <c r="J101" i="13"/>
  <c r="BK100" i="13"/>
  <c r="BI100" i="13"/>
  <c r="BH100" i="13"/>
  <c r="BG100" i="13"/>
  <c r="BF100" i="13"/>
  <c r="BE100" i="13"/>
  <c r="T100" i="13"/>
  <c r="R100" i="13"/>
  <c r="P100" i="13"/>
  <c r="J100" i="13"/>
  <c r="BK99" i="13"/>
  <c r="BI99" i="13"/>
  <c r="BH99" i="13"/>
  <c r="BG99" i="13"/>
  <c r="BF99" i="13"/>
  <c r="T99" i="13"/>
  <c r="R99" i="13"/>
  <c r="P99" i="13"/>
  <c r="J99" i="13"/>
  <c r="BE99" i="13" s="1"/>
  <c r="BK98" i="13"/>
  <c r="BI98" i="13"/>
  <c r="BH98" i="13"/>
  <c r="BG98" i="13"/>
  <c r="BF98" i="13"/>
  <c r="T98" i="13"/>
  <c r="R98" i="13"/>
  <c r="P98" i="13"/>
  <c r="J98" i="13"/>
  <c r="BE98" i="13" s="1"/>
  <c r="BK97" i="13"/>
  <c r="BI97" i="13"/>
  <c r="BH97" i="13"/>
  <c r="BG97" i="13"/>
  <c r="BF97" i="13"/>
  <c r="T97" i="13"/>
  <c r="R97" i="13"/>
  <c r="P97" i="13"/>
  <c r="J97" i="13"/>
  <c r="BE97" i="13" s="1"/>
  <c r="BK96" i="13"/>
  <c r="BI96" i="13"/>
  <c r="BH96" i="13"/>
  <c r="BG96" i="13"/>
  <c r="BF96" i="13"/>
  <c r="T96" i="13"/>
  <c r="T90" i="13" s="1"/>
  <c r="R96" i="13"/>
  <c r="P96" i="13"/>
  <c r="J96" i="13"/>
  <c r="BE96" i="13" s="1"/>
  <c r="BK95" i="13"/>
  <c r="BI95" i="13"/>
  <c r="BH95" i="13"/>
  <c r="BG95" i="13"/>
  <c r="BF95" i="13"/>
  <c r="T95" i="13"/>
  <c r="R95" i="13"/>
  <c r="P95" i="13"/>
  <c r="J95" i="13"/>
  <c r="BE95" i="13" s="1"/>
  <c r="BK94" i="13"/>
  <c r="BI94" i="13"/>
  <c r="BH94" i="13"/>
  <c r="BG94" i="13"/>
  <c r="BF94" i="13"/>
  <c r="T94" i="13"/>
  <c r="R94" i="13"/>
  <c r="P94" i="13"/>
  <c r="J94" i="13"/>
  <c r="BE94" i="13" s="1"/>
  <c r="BK93" i="13"/>
  <c r="BI93" i="13"/>
  <c r="BH93" i="13"/>
  <c r="BG93" i="13"/>
  <c r="BF93" i="13"/>
  <c r="T93" i="13"/>
  <c r="R93" i="13"/>
  <c r="P93" i="13"/>
  <c r="J93" i="13"/>
  <c r="BE93" i="13" s="1"/>
  <c r="BK92" i="13"/>
  <c r="BI92" i="13"/>
  <c r="BH92" i="13"/>
  <c r="BG92" i="13"/>
  <c r="BF92" i="13"/>
  <c r="T92" i="13"/>
  <c r="R92" i="13"/>
  <c r="P92" i="13"/>
  <c r="J92" i="13"/>
  <c r="BE92" i="13" s="1"/>
  <c r="BK91" i="13"/>
  <c r="BI91" i="13"/>
  <c r="BH91" i="13"/>
  <c r="BG91" i="13"/>
  <c r="BF91" i="13"/>
  <c r="T91" i="13"/>
  <c r="R91" i="13"/>
  <c r="P91" i="13"/>
  <c r="J91" i="13"/>
  <c r="BE91" i="13" s="1"/>
  <c r="R90" i="13"/>
  <c r="J85" i="13"/>
  <c r="F85" i="13"/>
  <c r="J84" i="13"/>
  <c r="F84" i="13"/>
  <c r="F82" i="13"/>
  <c r="E80" i="13"/>
  <c r="E76" i="13"/>
  <c r="J59" i="13"/>
  <c r="F59" i="13"/>
  <c r="J58" i="13"/>
  <c r="F58" i="13"/>
  <c r="F56" i="13"/>
  <c r="E54" i="13"/>
  <c r="E50" i="13"/>
  <c r="J39" i="13"/>
  <c r="J38" i="13"/>
  <c r="J37" i="13"/>
  <c r="J14" i="13"/>
  <c r="J56" i="13" s="1"/>
  <c r="E7" i="13"/>
  <c r="BK111" i="12"/>
  <c r="BI111" i="12"/>
  <c r="BH111" i="12"/>
  <c r="BG111" i="12"/>
  <c r="BF111" i="12"/>
  <c r="T111" i="12"/>
  <c r="R111" i="12"/>
  <c r="P111" i="12"/>
  <c r="J111" i="12"/>
  <c r="BE111" i="12" s="1"/>
  <c r="BK110" i="12"/>
  <c r="BI110" i="12"/>
  <c r="BH110" i="12"/>
  <c r="BG110" i="12"/>
  <c r="BF110" i="12"/>
  <c r="T110" i="12"/>
  <c r="R110" i="12"/>
  <c r="P110" i="12"/>
  <c r="J110" i="12"/>
  <c r="BE110" i="12" s="1"/>
  <c r="BK109" i="12"/>
  <c r="BI109" i="12"/>
  <c r="BH109" i="12"/>
  <c r="BG109" i="12"/>
  <c r="BF109" i="12"/>
  <c r="T109" i="12"/>
  <c r="R109" i="12"/>
  <c r="P109" i="12"/>
  <c r="J109" i="12"/>
  <c r="BE109" i="12" s="1"/>
  <c r="BK108" i="12"/>
  <c r="BI108" i="12"/>
  <c r="BH108" i="12"/>
  <c r="BG108" i="12"/>
  <c r="BF108" i="12"/>
  <c r="T108" i="12"/>
  <c r="R108" i="12"/>
  <c r="P108" i="12"/>
  <c r="J108" i="12"/>
  <c r="BE108" i="12" s="1"/>
  <c r="BK107" i="12"/>
  <c r="BI107" i="12"/>
  <c r="BH107" i="12"/>
  <c r="BG107" i="12"/>
  <c r="BF107" i="12"/>
  <c r="T107" i="12"/>
  <c r="R107" i="12"/>
  <c r="P107" i="12"/>
  <c r="J107" i="12"/>
  <c r="BE107" i="12" s="1"/>
  <c r="BK106" i="12"/>
  <c r="BI106" i="12"/>
  <c r="BH106" i="12"/>
  <c r="BG106" i="12"/>
  <c r="BF106" i="12"/>
  <c r="T106" i="12"/>
  <c r="R106" i="12"/>
  <c r="P106" i="12"/>
  <c r="J106" i="12"/>
  <c r="BE106" i="12" s="1"/>
  <c r="BK105" i="12"/>
  <c r="BI105" i="12"/>
  <c r="BH105" i="12"/>
  <c r="BG105" i="12"/>
  <c r="BF105" i="12"/>
  <c r="BE105" i="12"/>
  <c r="T105" i="12"/>
  <c r="R105" i="12"/>
  <c r="P105" i="12"/>
  <c r="J105" i="12"/>
  <c r="BK104" i="12"/>
  <c r="BI104" i="12"/>
  <c r="BH104" i="12"/>
  <c r="BG104" i="12"/>
  <c r="BF104" i="12"/>
  <c r="T104" i="12"/>
  <c r="R104" i="12"/>
  <c r="P104" i="12"/>
  <c r="J104" i="12"/>
  <c r="BE104" i="12" s="1"/>
  <c r="BK103" i="12"/>
  <c r="BI103" i="12"/>
  <c r="BH103" i="12"/>
  <c r="BG103" i="12"/>
  <c r="BF103" i="12"/>
  <c r="T103" i="12"/>
  <c r="R103" i="12"/>
  <c r="P103" i="12"/>
  <c r="J103" i="12"/>
  <c r="BE103" i="12" s="1"/>
  <c r="BK102" i="12"/>
  <c r="BI102" i="12"/>
  <c r="BH102" i="12"/>
  <c r="BG102" i="12"/>
  <c r="BF102" i="12"/>
  <c r="T102" i="12"/>
  <c r="R102" i="12"/>
  <c r="R101" i="12" s="1"/>
  <c r="P102" i="12"/>
  <c r="J102" i="12"/>
  <c r="BE102" i="12" s="1"/>
  <c r="BK100" i="12"/>
  <c r="BI100" i="12"/>
  <c r="BH100" i="12"/>
  <c r="BG100" i="12"/>
  <c r="BF100" i="12"/>
  <c r="T100" i="12"/>
  <c r="R100" i="12"/>
  <c r="P100" i="12"/>
  <c r="J100" i="12"/>
  <c r="BE100" i="12" s="1"/>
  <c r="BK99" i="12"/>
  <c r="BI99" i="12"/>
  <c r="BH99" i="12"/>
  <c r="BG99" i="12"/>
  <c r="BF99" i="12"/>
  <c r="T99" i="12"/>
  <c r="R99" i="12"/>
  <c r="P99" i="12"/>
  <c r="J99" i="12"/>
  <c r="BE99" i="12" s="1"/>
  <c r="BK98" i="12"/>
  <c r="BI98" i="12"/>
  <c r="BH98" i="12"/>
  <c r="BG98" i="12"/>
  <c r="BF98" i="12"/>
  <c r="T98" i="12"/>
  <c r="R98" i="12"/>
  <c r="P98" i="12"/>
  <c r="J98" i="12"/>
  <c r="BE98" i="12" s="1"/>
  <c r="BK97" i="12"/>
  <c r="BI97" i="12"/>
  <c r="BH97" i="12"/>
  <c r="BG97" i="12"/>
  <c r="BF97" i="12"/>
  <c r="BE97" i="12"/>
  <c r="T97" i="12"/>
  <c r="R97" i="12"/>
  <c r="P97" i="12"/>
  <c r="J97" i="12"/>
  <c r="BK96" i="12"/>
  <c r="BI96" i="12"/>
  <c r="BH96" i="12"/>
  <c r="BG96" i="12"/>
  <c r="BF96" i="12"/>
  <c r="T96" i="12"/>
  <c r="R96" i="12"/>
  <c r="P96" i="12"/>
  <c r="J96" i="12"/>
  <c r="BE96" i="12" s="1"/>
  <c r="BK95" i="12"/>
  <c r="BI95" i="12"/>
  <c r="BH95" i="12"/>
  <c r="BG95" i="12"/>
  <c r="BF95" i="12"/>
  <c r="T95" i="12"/>
  <c r="R95" i="12"/>
  <c r="P95" i="12"/>
  <c r="J95" i="12"/>
  <c r="BE95" i="12" s="1"/>
  <c r="BK94" i="12"/>
  <c r="BI94" i="12"/>
  <c r="BH94" i="12"/>
  <c r="BG94" i="12"/>
  <c r="BF94" i="12"/>
  <c r="T94" i="12"/>
  <c r="R94" i="12"/>
  <c r="P94" i="12"/>
  <c r="J94" i="12"/>
  <c r="BE94" i="12" s="1"/>
  <c r="BK93" i="12"/>
  <c r="BI93" i="12"/>
  <c r="BH93" i="12"/>
  <c r="BG93" i="12"/>
  <c r="BF93" i="12"/>
  <c r="T93" i="12"/>
  <c r="R93" i="12"/>
  <c r="P93" i="12"/>
  <c r="J93" i="12"/>
  <c r="BE93" i="12" s="1"/>
  <c r="BK92" i="12"/>
  <c r="BI92" i="12"/>
  <c r="BH92" i="12"/>
  <c r="BG92" i="12"/>
  <c r="BF92" i="12"/>
  <c r="T92" i="12"/>
  <c r="R92" i="12"/>
  <c r="P92" i="12"/>
  <c r="P90" i="12" s="1"/>
  <c r="J92" i="12"/>
  <c r="BE92" i="12" s="1"/>
  <c r="BK91" i="12"/>
  <c r="BI91" i="12"/>
  <c r="BH91" i="12"/>
  <c r="BG91" i="12"/>
  <c r="BF91" i="12"/>
  <c r="T91" i="12"/>
  <c r="R91" i="12"/>
  <c r="P91" i="12"/>
  <c r="J91" i="12"/>
  <c r="BE91" i="12" s="1"/>
  <c r="J85" i="12"/>
  <c r="F85" i="12"/>
  <c r="J84" i="12"/>
  <c r="F84" i="12"/>
  <c r="F82" i="12"/>
  <c r="E80" i="12"/>
  <c r="J59" i="12"/>
  <c r="F59" i="12"/>
  <c r="J58" i="12"/>
  <c r="F58" i="12"/>
  <c r="F56" i="12"/>
  <c r="E54" i="12"/>
  <c r="J39" i="12"/>
  <c r="J38" i="12"/>
  <c r="J37" i="12"/>
  <c r="J14" i="12"/>
  <c r="J82" i="12" s="1"/>
  <c r="E7" i="12"/>
  <c r="E50" i="12" s="1"/>
  <c r="BK129" i="11"/>
  <c r="BI129" i="11"/>
  <c r="BH129" i="11"/>
  <c r="BG129" i="11"/>
  <c r="BF129" i="11"/>
  <c r="T129" i="11"/>
  <c r="R129" i="11"/>
  <c r="P129" i="11"/>
  <c r="J129" i="11"/>
  <c r="BE129" i="11" s="1"/>
  <c r="BK128" i="11"/>
  <c r="BI128" i="11"/>
  <c r="BH128" i="11"/>
  <c r="BG128" i="11"/>
  <c r="BF128" i="11"/>
  <c r="T128" i="11"/>
  <c r="R128" i="11"/>
  <c r="P128" i="11"/>
  <c r="J128" i="11"/>
  <c r="BE128" i="11" s="1"/>
  <c r="BK127" i="11"/>
  <c r="BI127" i="11"/>
  <c r="BH127" i="11"/>
  <c r="BG127" i="11"/>
  <c r="BF127" i="11"/>
  <c r="T127" i="11"/>
  <c r="R127" i="11"/>
  <c r="P127" i="11"/>
  <c r="J127" i="11"/>
  <c r="BE127" i="11" s="1"/>
  <c r="BK126" i="11"/>
  <c r="BI126" i="11"/>
  <c r="BH126" i="11"/>
  <c r="BG126" i="11"/>
  <c r="BF126" i="11"/>
  <c r="T126" i="11"/>
  <c r="R126" i="11"/>
  <c r="P126" i="11"/>
  <c r="J126" i="11"/>
  <c r="BE126" i="11" s="1"/>
  <c r="BK125" i="11"/>
  <c r="BI125" i="11"/>
  <c r="BH125" i="11"/>
  <c r="BG125" i="11"/>
  <c r="BF125" i="11"/>
  <c r="T125" i="11"/>
  <c r="R125" i="11"/>
  <c r="P125" i="11"/>
  <c r="J125" i="11"/>
  <c r="BE125" i="11" s="1"/>
  <c r="BK124" i="11"/>
  <c r="BI124" i="11"/>
  <c r="BH124" i="11"/>
  <c r="BG124" i="11"/>
  <c r="BF124" i="11"/>
  <c r="T124" i="11"/>
  <c r="R124" i="11"/>
  <c r="P124" i="11"/>
  <c r="J124" i="11"/>
  <c r="BE124" i="11" s="1"/>
  <c r="BK123" i="11"/>
  <c r="BI123" i="11"/>
  <c r="BH123" i="11"/>
  <c r="BG123" i="11"/>
  <c r="BF123" i="11"/>
  <c r="T123" i="11"/>
  <c r="R123" i="11"/>
  <c r="P123" i="11"/>
  <c r="J123" i="11"/>
  <c r="BE123" i="11" s="1"/>
  <c r="BK122" i="11"/>
  <c r="BI122" i="11"/>
  <c r="BH122" i="11"/>
  <c r="BG122" i="11"/>
  <c r="BF122" i="11"/>
  <c r="T122" i="11"/>
  <c r="R122" i="11"/>
  <c r="P122" i="11"/>
  <c r="J122" i="11"/>
  <c r="BE122" i="11" s="1"/>
  <c r="BK121" i="11"/>
  <c r="BI121" i="11"/>
  <c r="BH121" i="11"/>
  <c r="BG121" i="11"/>
  <c r="BF121" i="11"/>
  <c r="T121" i="11"/>
  <c r="R121" i="11"/>
  <c r="P121" i="11"/>
  <c r="J121" i="11"/>
  <c r="BE121" i="11" s="1"/>
  <c r="BK120" i="11"/>
  <c r="BI120" i="11"/>
  <c r="BH120" i="11"/>
  <c r="BG120" i="11"/>
  <c r="BF120" i="11"/>
  <c r="T120" i="11"/>
  <c r="R120" i="11"/>
  <c r="P120" i="11"/>
  <c r="J120" i="11"/>
  <c r="BE120" i="11" s="1"/>
  <c r="BK119" i="11"/>
  <c r="BI119" i="11"/>
  <c r="BH119" i="11"/>
  <c r="BG119" i="11"/>
  <c r="BF119" i="11"/>
  <c r="T119" i="11"/>
  <c r="R119" i="11"/>
  <c r="P119" i="11"/>
  <c r="J119" i="11"/>
  <c r="BE119" i="11" s="1"/>
  <c r="BK118" i="11"/>
  <c r="BI118" i="11"/>
  <c r="BH118" i="11"/>
  <c r="BG118" i="11"/>
  <c r="BF118" i="11"/>
  <c r="BE118" i="11"/>
  <c r="T118" i="11"/>
  <c r="R118" i="11"/>
  <c r="P118" i="11"/>
  <c r="J118" i="11"/>
  <c r="BK117" i="11"/>
  <c r="BI117" i="11"/>
  <c r="BH117" i="11"/>
  <c r="BG117" i="11"/>
  <c r="BF117" i="11"/>
  <c r="T117" i="11"/>
  <c r="R117" i="11"/>
  <c r="P117" i="11"/>
  <c r="J117" i="11"/>
  <c r="BE117" i="11" s="1"/>
  <c r="BK116" i="11"/>
  <c r="BI116" i="11"/>
  <c r="BH116" i="11"/>
  <c r="BG116" i="11"/>
  <c r="BF116" i="11"/>
  <c r="T116" i="11"/>
  <c r="R116" i="11"/>
  <c r="P116" i="11"/>
  <c r="J116" i="11"/>
  <c r="BE116" i="11" s="1"/>
  <c r="BK115" i="11"/>
  <c r="BI115" i="11"/>
  <c r="BH115" i="11"/>
  <c r="BG115" i="11"/>
  <c r="BF115" i="11"/>
  <c r="T115" i="11"/>
  <c r="R115" i="11"/>
  <c r="P115" i="11"/>
  <c r="J115" i="11"/>
  <c r="BE115" i="11" s="1"/>
  <c r="BK114" i="11"/>
  <c r="BI114" i="11"/>
  <c r="BH114" i="11"/>
  <c r="BG114" i="11"/>
  <c r="BF114" i="11"/>
  <c r="T114" i="11"/>
  <c r="R114" i="11"/>
  <c r="P114" i="11"/>
  <c r="J114" i="11"/>
  <c r="BE114" i="11" s="1"/>
  <c r="BK113" i="11"/>
  <c r="BI113" i="11"/>
  <c r="BH113" i="11"/>
  <c r="BG113" i="11"/>
  <c r="BF113" i="11"/>
  <c r="T113" i="11"/>
  <c r="R113" i="11"/>
  <c r="P113" i="11"/>
  <c r="J113" i="11"/>
  <c r="BE113" i="11" s="1"/>
  <c r="BK112" i="11"/>
  <c r="BI112" i="11"/>
  <c r="BH112" i="11"/>
  <c r="BG112" i="11"/>
  <c r="BF112" i="11"/>
  <c r="T112" i="11"/>
  <c r="R112" i="11"/>
  <c r="P112" i="11"/>
  <c r="P110" i="11" s="1"/>
  <c r="J112" i="11"/>
  <c r="BE112" i="11" s="1"/>
  <c r="BK111" i="11"/>
  <c r="BI111" i="11"/>
  <c r="BH111" i="11"/>
  <c r="BG111" i="11"/>
  <c r="BF111" i="11"/>
  <c r="T111" i="11"/>
  <c r="R111" i="11"/>
  <c r="R110" i="11" s="1"/>
  <c r="P111" i="11"/>
  <c r="J111" i="11"/>
  <c r="BE111" i="11" s="1"/>
  <c r="BK109" i="11"/>
  <c r="BI109" i="11"/>
  <c r="BH109" i="11"/>
  <c r="BG109" i="11"/>
  <c r="BF109" i="11"/>
  <c r="T109" i="11"/>
  <c r="R109" i="11"/>
  <c r="P109" i="11"/>
  <c r="J109" i="11"/>
  <c r="BE109" i="11" s="1"/>
  <c r="BK108" i="11"/>
  <c r="BI108" i="11"/>
  <c r="BH108" i="11"/>
  <c r="BG108" i="11"/>
  <c r="BF108" i="11"/>
  <c r="T108" i="11"/>
  <c r="R108" i="11"/>
  <c r="P108" i="11"/>
  <c r="J108" i="11"/>
  <c r="BE108" i="11" s="1"/>
  <c r="BK107" i="11"/>
  <c r="BI107" i="11"/>
  <c r="BH107" i="11"/>
  <c r="BG107" i="11"/>
  <c r="BF107" i="11"/>
  <c r="T107" i="11"/>
  <c r="R107" i="11"/>
  <c r="P107" i="11"/>
  <c r="J107" i="11"/>
  <c r="BE107" i="11" s="1"/>
  <c r="BK106" i="11"/>
  <c r="BI106" i="11"/>
  <c r="BH106" i="11"/>
  <c r="BG106" i="11"/>
  <c r="BF106" i="11"/>
  <c r="T106" i="11"/>
  <c r="R106" i="11"/>
  <c r="P106" i="11"/>
  <c r="J106" i="11"/>
  <c r="BE106" i="11" s="1"/>
  <c r="BK105" i="11"/>
  <c r="BI105" i="11"/>
  <c r="BH105" i="11"/>
  <c r="BG105" i="11"/>
  <c r="BF105" i="11"/>
  <c r="BE105" i="11"/>
  <c r="T105" i="11"/>
  <c r="R105" i="11"/>
  <c r="P105" i="11"/>
  <c r="J105" i="11"/>
  <c r="BK104" i="11"/>
  <c r="BI104" i="11"/>
  <c r="BH104" i="11"/>
  <c r="BG104" i="11"/>
  <c r="BF104" i="11"/>
  <c r="BE104" i="11"/>
  <c r="T104" i="11"/>
  <c r="R104" i="11"/>
  <c r="P104" i="11"/>
  <c r="J104" i="11"/>
  <c r="BK103" i="11"/>
  <c r="BI103" i="11"/>
  <c r="BH103" i="11"/>
  <c r="BG103" i="11"/>
  <c r="BF103" i="11"/>
  <c r="T103" i="11"/>
  <c r="R103" i="11"/>
  <c r="P103" i="11"/>
  <c r="J103" i="11"/>
  <c r="BE103" i="11" s="1"/>
  <c r="BK102" i="11"/>
  <c r="BI102" i="11"/>
  <c r="BH102" i="11"/>
  <c r="BG102" i="11"/>
  <c r="BF102" i="11"/>
  <c r="T102" i="11"/>
  <c r="R102" i="11"/>
  <c r="P102" i="11"/>
  <c r="J102" i="11"/>
  <c r="BE102" i="11" s="1"/>
  <c r="BK101" i="11"/>
  <c r="BI101" i="11"/>
  <c r="BH101" i="11"/>
  <c r="BG101" i="11"/>
  <c r="BF101" i="11"/>
  <c r="T101" i="11"/>
  <c r="R101" i="11"/>
  <c r="P101" i="11"/>
  <c r="J101" i="11"/>
  <c r="BE101" i="11" s="1"/>
  <c r="BK100" i="11"/>
  <c r="BI100" i="11"/>
  <c r="BH100" i="11"/>
  <c r="BG100" i="11"/>
  <c r="BF100" i="11"/>
  <c r="T100" i="11"/>
  <c r="T90" i="11" s="1"/>
  <c r="R100" i="11"/>
  <c r="P100" i="11"/>
  <c r="J100" i="11"/>
  <c r="BE100" i="11" s="1"/>
  <c r="BK99" i="11"/>
  <c r="BI99" i="11"/>
  <c r="BH99" i="11"/>
  <c r="BG99" i="11"/>
  <c r="BF99" i="11"/>
  <c r="T99" i="11"/>
  <c r="R99" i="11"/>
  <c r="P99" i="11"/>
  <c r="J99" i="11"/>
  <c r="BE99" i="11" s="1"/>
  <c r="BK98" i="11"/>
  <c r="BI98" i="11"/>
  <c r="BH98" i="11"/>
  <c r="BG98" i="11"/>
  <c r="BF98" i="11"/>
  <c r="T98" i="11"/>
  <c r="R98" i="11"/>
  <c r="R90" i="11" s="1"/>
  <c r="R89" i="11" s="1"/>
  <c r="R88" i="11" s="1"/>
  <c r="P98" i="11"/>
  <c r="J98" i="11"/>
  <c r="BE98" i="11" s="1"/>
  <c r="BK97" i="11"/>
  <c r="BI97" i="11"/>
  <c r="BH97" i="11"/>
  <c r="BG97" i="11"/>
  <c r="BF97" i="11"/>
  <c r="T97" i="11"/>
  <c r="R97" i="11"/>
  <c r="P97" i="11"/>
  <c r="J97" i="11"/>
  <c r="BE97" i="11" s="1"/>
  <c r="BK96" i="11"/>
  <c r="BI96" i="11"/>
  <c r="BH96" i="11"/>
  <c r="BG96" i="11"/>
  <c r="BF96" i="11"/>
  <c r="T96" i="11"/>
  <c r="R96" i="11"/>
  <c r="P96" i="11"/>
  <c r="J96" i="11"/>
  <c r="BE96" i="11" s="1"/>
  <c r="BK95" i="11"/>
  <c r="BI95" i="11"/>
  <c r="BH95" i="11"/>
  <c r="BG95" i="11"/>
  <c r="BF95" i="11"/>
  <c r="T95" i="11"/>
  <c r="R95" i="11"/>
  <c r="P95" i="11"/>
  <c r="J95" i="11"/>
  <c r="BE95" i="11" s="1"/>
  <c r="BK94" i="11"/>
  <c r="BI94" i="11"/>
  <c r="BH94" i="11"/>
  <c r="BG94" i="11"/>
  <c r="BF94" i="11"/>
  <c r="T94" i="11"/>
  <c r="R94" i="11"/>
  <c r="P94" i="11"/>
  <c r="J94" i="11"/>
  <c r="BE94" i="11" s="1"/>
  <c r="BK93" i="11"/>
  <c r="BI93" i="11"/>
  <c r="BH93" i="11"/>
  <c r="BG93" i="11"/>
  <c r="BF93" i="11"/>
  <c r="T93" i="11"/>
  <c r="R93" i="11"/>
  <c r="P93" i="11"/>
  <c r="J93" i="11"/>
  <c r="BE93" i="11" s="1"/>
  <c r="BK92" i="11"/>
  <c r="BI92" i="11"/>
  <c r="BH92" i="11"/>
  <c r="BG92" i="11"/>
  <c r="BF92" i="11"/>
  <c r="BE92" i="11"/>
  <c r="T92" i="11"/>
  <c r="R92" i="11"/>
  <c r="P92" i="11"/>
  <c r="J92" i="11"/>
  <c r="BK91" i="11"/>
  <c r="BI91" i="11"/>
  <c r="BH91" i="11"/>
  <c r="BG91" i="11"/>
  <c r="BF91" i="11"/>
  <c r="T91" i="11"/>
  <c r="R91" i="11"/>
  <c r="P91" i="11"/>
  <c r="J91" i="11"/>
  <c r="BE91" i="11" s="1"/>
  <c r="J85" i="11"/>
  <c r="F85" i="11"/>
  <c r="J84" i="11"/>
  <c r="F84" i="11"/>
  <c r="F82" i="11"/>
  <c r="E80" i="11"/>
  <c r="J59" i="11"/>
  <c r="F59" i="11"/>
  <c r="J58" i="11"/>
  <c r="F58" i="11"/>
  <c r="F56" i="11"/>
  <c r="E54" i="11"/>
  <c r="J39" i="11"/>
  <c r="J38" i="11"/>
  <c r="J37" i="11"/>
  <c r="J14" i="11"/>
  <c r="J82" i="11" s="1"/>
  <c r="E7" i="11"/>
  <c r="BK113" i="10"/>
  <c r="BI113" i="10"/>
  <c r="BH113" i="10"/>
  <c r="BG113" i="10"/>
  <c r="BF113" i="10"/>
  <c r="T113" i="10"/>
  <c r="R113" i="10"/>
  <c r="P113" i="10"/>
  <c r="J113" i="10"/>
  <c r="BE113" i="10" s="1"/>
  <c r="BK112" i="10"/>
  <c r="BI112" i="10"/>
  <c r="BH112" i="10"/>
  <c r="BG112" i="10"/>
  <c r="BF112" i="10"/>
  <c r="T112" i="10"/>
  <c r="R112" i="10"/>
  <c r="P112" i="10"/>
  <c r="J112" i="10"/>
  <c r="BE112" i="10" s="1"/>
  <c r="BK111" i="10"/>
  <c r="BI111" i="10"/>
  <c r="BH111" i="10"/>
  <c r="BG111" i="10"/>
  <c r="BF111" i="10"/>
  <c r="T111" i="10"/>
  <c r="R111" i="10"/>
  <c r="P111" i="10"/>
  <c r="J111" i="10"/>
  <c r="BE111" i="10" s="1"/>
  <c r="BK110" i="10"/>
  <c r="BI110" i="10"/>
  <c r="BH110" i="10"/>
  <c r="BG110" i="10"/>
  <c r="BF110" i="10"/>
  <c r="T110" i="10"/>
  <c r="R110" i="10"/>
  <c r="P110" i="10"/>
  <c r="J110" i="10"/>
  <c r="BE110" i="10" s="1"/>
  <c r="BK109" i="10"/>
  <c r="BI109" i="10"/>
  <c r="BH109" i="10"/>
  <c r="BG109" i="10"/>
  <c r="BF109" i="10"/>
  <c r="T109" i="10"/>
  <c r="R109" i="10"/>
  <c r="P109" i="10"/>
  <c r="J109" i="10"/>
  <c r="BE109" i="10" s="1"/>
  <c r="BK108" i="10"/>
  <c r="BI108" i="10"/>
  <c r="BH108" i="10"/>
  <c r="BG108" i="10"/>
  <c r="BF108" i="10"/>
  <c r="T108" i="10"/>
  <c r="R108" i="10"/>
  <c r="P108" i="10"/>
  <c r="J108" i="10"/>
  <c r="BE108" i="10" s="1"/>
  <c r="BK107" i="10"/>
  <c r="BI107" i="10"/>
  <c r="BH107" i="10"/>
  <c r="BG107" i="10"/>
  <c r="BF107" i="10"/>
  <c r="T107" i="10"/>
  <c r="R107" i="10"/>
  <c r="P107" i="10"/>
  <c r="J107" i="10"/>
  <c r="BE107" i="10" s="1"/>
  <c r="BK106" i="10"/>
  <c r="BI106" i="10"/>
  <c r="BH106" i="10"/>
  <c r="BG106" i="10"/>
  <c r="BF106" i="10"/>
  <c r="T106" i="10"/>
  <c r="R106" i="10"/>
  <c r="P106" i="10"/>
  <c r="J106" i="10"/>
  <c r="BE106" i="10" s="1"/>
  <c r="BK105" i="10"/>
  <c r="BI105" i="10"/>
  <c r="BH105" i="10"/>
  <c r="BG105" i="10"/>
  <c r="BF105" i="10"/>
  <c r="T105" i="10"/>
  <c r="R105" i="10"/>
  <c r="P105" i="10"/>
  <c r="J105" i="10"/>
  <c r="BE105" i="10" s="1"/>
  <c r="BK104" i="10"/>
  <c r="BI104" i="10"/>
  <c r="BH104" i="10"/>
  <c r="BG104" i="10"/>
  <c r="BF104" i="10"/>
  <c r="T104" i="10"/>
  <c r="R104" i="10"/>
  <c r="P104" i="10"/>
  <c r="J104" i="10"/>
  <c r="BE104" i="10" s="1"/>
  <c r="BK103" i="10"/>
  <c r="BI103" i="10"/>
  <c r="BH103" i="10"/>
  <c r="BG103" i="10"/>
  <c r="BF103" i="10"/>
  <c r="T103" i="10"/>
  <c r="R103" i="10"/>
  <c r="R102" i="10" s="1"/>
  <c r="P103" i="10"/>
  <c r="J103" i="10"/>
  <c r="BE103" i="10" s="1"/>
  <c r="T102" i="10"/>
  <c r="BK101" i="10"/>
  <c r="BI101" i="10"/>
  <c r="BH101" i="10"/>
  <c r="BG101" i="10"/>
  <c r="BF101" i="10"/>
  <c r="T101" i="10"/>
  <c r="R101" i="10"/>
  <c r="P101" i="10"/>
  <c r="J101" i="10"/>
  <c r="BE101" i="10" s="1"/>
  <c r="BK100" i="10"/>
  <c r="BI100" i="10"/>
  <c r="BH100" i="10"/>
  <c r="BG100" i="10"/>
  <c r="BF100" i="10"/>
  <c r="T100" i="10"/>
  <c r="R100" i="10"/>
  <c r="P100" i="10"/>
  <c r="J100" i="10"/>
  <c r="BE100" i="10" s="1"/>
  <c r="BK99" i="10"/>
  <c r="BI99" i="10"/>
  <c r="BH99" i="10"/>
  <c r="BG99" i="10"/>
  <c r="BF99" i="10"/>
  <c r="T99" i="10"/>
  <c r="R99" i="10"/>
  <c r="P99" i="10"/>
  <c r="J99" i="10"/>
  <c r="BE99" i="10" s="1"/>
  <c r="BK98" i="10"/>
  <c r="BI98" i="10"/>
  <c r="BH98" i="10"/>
  <c r="BG98" i="10"/>
  <c r="BF98" i="10"/>
  <c r="T98" i="10"/>
  <c r="R98" i="10"/>
  <c r="P98" i="10"/>
  <c r="J98" i="10"/>
  <c r="BE98" i="10" s="1"/>
  <c r="BK97" i="10"/>
  <c r="BI97" i="10"/>
  <c r="BH97" i="10"/>
  <c r="BG97" i="10"/>
  <c r="BF97" i="10"/>
  <c r="T97" i="10"/>
  <c r="R97" i="10"/>
  <c r="P97" i="10"/>
  <c r="J97" i="10"/>
  <c r="BE97" i="10" s="1"/>
  <c r="BK96" i="10"/>
  <c r="BI96" i="10"/>
  <c r="BH96" i="10"/>
  <c r="BG96" i="10"/>
  <c r="BF96" i="10"/>
  <c r="T96" i="10"/>
  <c r="R96" i="10"/>
  <c r="P96" i="10"/>
  <c r="J96" i="10"/>
  <c r="BE96" i="10" s="1"/>
  <c r="BK95" i="10"/>
  <c r="BI95" i="10"/>
  <c r="BH95" i="10"/>
  <c r="BG95" i="10"/>
  <c r="BF95" i="10"/>
  <c r="T95" i="10"/>
  <c r="R95" i="10"/>
  <c r="P95" i="10"/>
  <c r="J95" i="10"/>
  <c r="BE95" i="10" s="1"/>
  <c r="BK94" i="10"/>
  <c r="BI94" i="10"/>
  <c r="BH94" i="10"/>
  <c r="BG94" i="10"/>
  <c r="BF94" i="10"/>
  <c r="T94" i="10"/>
  <c r="R94" i="10"/>
  <c r="P94" i="10"/>
  <c r="J94" i="10"/>
  <c r="BE94" i="10" s="1"/>
  <c r="BK93" i="10"/>
  <c r="BI93" i="10"/>
  <c r="BH93" i="10"/>
  <c r="BG93" i="10"/>
  <c r="BF93" i="10"/>
  <c r="T93" i="10"/>
  <c r="R93" i="10"/>
  <c r="P93" i="10"/>
  <c r="J93" i="10"/>
  <c r="BE93" i="10" s="1"/>
  <c r="BK92" i="10"/>
  <c r="BI92" i="10"/>
  <c r="BH92" i="10"/>
  <c r="BG92" i="10"/>
  <c r="BF92" i="10"/>
  <c r="T92" i="10"/>
  <c r="R92" i="10"/>
  <c r="P92" i="10"/>
  <c r="J92" i="10"/>
  <c r="BE92" i="10" s="1"/>
  <c r="BK91" i="10"/>
  <c r="BI91" i="10"/>
  <c r="BH91" i="10"/>
  <c r="BG91" i="10"/>
  <c r="BF91" i="10"/>
  <c r="T91" i="10"/>
  <c r="T90" i="10" s="1"/>
  <c r="T89" i="10" s="1"/>
  <c r="T88" i="10" s="1"/>
  <c r="R91" i="10"/>
  <c r="P91" i="10"/>
  <c r="J91" i="10"/>
  <c r="BE91" i="10" s="1"/>
  <c r="R90" i="10"/>
  <c r="P90" i="10"/>
  <c r="J85" i="10"/>
  <c r="F85" i="10"/>
  <c r="J84" i="10"/>
  <c r="F84" i="10"/>
  <c r="J82" i="10"/>
  <c r="F82" i="10"/>
  <c r="E80" i="10"/>
  <c r="E76" i="10"/>
  <c r="J59" i="10"/>
  <c r="F59" i="10"/>
  <c r="J58" i="10"/>
  <c r="F58" i="10"/>
  <c r="F56" i="10"/>
  <c r="E54" i="10"/>
  <c r="E50" i="10"/>
  <c r="J39" i="10"/>
  <c r="J38" i="10"/>
  <c r="J37" i="10"/>
  <c r="J14" i="10"/>
  <c r="J56" i="10" s="1"/>
  <c r="E7" i="10"/>
  <c r="BK270" i="9"/>
  <c r="BI270" i="9"/>
  <c r="BH270" i="9"/>
  <c r="BG270" i="9"/>
  <c r="BF270" i="9"/>
  <c r="T270" i="9"/>
  <c r="R270" i="9"/>
  <c r="P270" i="9"/>
  <c r="J270" i="9"/>
  <c r="BE270" i="9" s="1"/>
  <c r="BK269" i="9"/>
  <c r="BK268" i="9" s="1"/>
  <c r="J268" i="9" s="1"/>
  <c r="J72" i="9" s="1"/>
  <c r="BI269" i="9"/>
  <c r="BH269" i="9"/>
  <c r="BG269" i="9"/>
  <c r="BF269" i="9"/>
  <c r="T269" i="9"/>
  <c r="R269" i="9"/>
  <c r="R268" i="9" s="1"/>
  <c r="P269" i="9"/>
  <c r="P268" i="9" s="1"/>
  <c r="J269" i="9"/>
  <c r="BE269" i="9" s="1"/>
  <c r="T268" i="9"/>
  <c r="BK267" i="9"/>
  <c r="BI267" i="9"/>
  <c r="BH267" i="9"/>
  <c r="BG267" i="9"/>
  <c r="BF267" i="9"/>
  <c r="T267" i="9"/>
  <c r="R267" i="9"/>
  <c r="P267" i="9"/>
  <c r="J267" i="9"/>
  <c r="BE267" i="9" s="1"/>
  <c r="BK266" i="9"/>
  <c r="BI266" i="9"/>
  <c r="BH266" i="9"/>
  <c r="BG266" i="9"/>
  <c r="BF266" i="9"/>
  <c r="T266" i="9"/>
  <c r="T265" i="9" s="1"/>
  <c r="R266" i="9"/>
  <c r="R265" i="9" s="1"/>
  <c r="P266" i="9"/>
  <c r="J266" i="9"/>
  <c r="BE266" i="9" s="1"/>
  <c r="BK264" i="9"/>
  <c r="BI264" i="9"/>
  <c r="BH264" i="9"/>
  <c r="BG264" i="9"/>
  <c r="BF264" i="9"/>
  <c r="T264" i="9"/>
  <c r="R264" i="9"/>
  <c r="P264" i="9"/>
  <c r="J264" i="9"/>
  <c r="BE264" i="9" s="1"/>
  <c r="BK263" i="9"/>
  <c r="BI263" i="9"/>
  <c r="BH263" i="9"/>
  <c r="BG263" i="9"/>
  <c r="BF263" i="9"/>
  <c r="T263" i="9"/>
  <c r="R263" i="9"/>
  <c r="P263" i="9"/>
  <c r="J263" i="9"/>
  <c r="BE263" i="9" s="1"/>
  <c r="BK262" i="9"/>
  <c r="BI262" i="9"/>
  <c r="BH262" i="9"/>
  <c r="BG262" i="9"/>
  <c r="BF262" i="9"/>
  <c r="T262" i="9"/>
  <c r="R262" i="9"/>
  <c r="P262" i="9"/>
  <c r="J262" i="9"/>
  <c r="BE262" i="9" s="1"/>
  <c r="BK261" i="9"/>
  <c r="BI261" i="9"/>
  <c r="BH261" i="9"/>
  <c r="BG261" i="9"/>
  <c r="BF261" i="9"/>
  <c r="T261" i="9"/>
  <c r="R261" i="9"/>
  <c r="P261" i="9"/>
  <c r="J261" i="9"/>
  <c r="BE261" i="9" s="1"/>
  <c r="BK260" i="9"/>
  <c r="BI260" i="9"/>
  <c r="BH260" i="9"/>
  <c r="BG260" i="9"/>
  <c r="BF260" i="9"/>
  <c r="T260" i="9"/>
  <c r="R260" i="9"/>
  <c r="P260" i="9"/>
  <c r="J260" i="9"/>
  <c r="BE260" i="9" s="1"/>
  <c r="BK259" i="9"/>
  <c r="BI259" i="9"/>
  <c r="BH259" i="9"/>
  <c r="BG259" i="9"/>
  <c r="BF259" i="9"/>
  <c r="T259" i="9"/>
  <c r="R259" i="9"/>
  <c r="P259" i="9"/>
  <c r="J259" i="9"/>
  <c r="BE259" i="9" s="1"/>
  <c r="BK258" i="9"/>
  <c r="BI258" i="9"/>
  <c r="BH258" i="9"/>
  <c r="BG258" i="9"/>
  <c r="BF258" i="9"/>
  <c r="T258" i="9"/>
  <c r="R258" i="9"/>
  <c r="P258" i="9"/>
  <c r="J258" i="9"/>
  <c r="BE258" i="9" s="1"/>
  <c r="BK257" i="9"/>
  <c r="BI257" i="9"/>
  <c r="BH257" i="9"/>
  <c r="BG257" i="9"/>
  <c r="BF257" i="9"/>
  <c r="T257" i="9"/>
  <c r="R257" i="9"/>
  <c r="P257" i="9"/>
  <c r="J257" i="9"/>
  <c r="BE257" i="9" s="1"/>
  <c r="BK256" i="9"/>
  <c r="BI256" i="9"/>
  <c r="BH256" i="9"/>
  <c r="BG256" i="9"/>
  <c r="BF256" i="9"/>
  <c r="T256" i="9"/>
  <c r="R256" i="9"/>
  <c r="P256" i="9"/>
  <c r="J256" i="9"/>
  <c r="BE256" i="9" s="1"/>
  <c r="BK255" i="9"/>
  <c r="BI255" i="9"/>
  <c r="BH255" i="9"/>
  <c r="BG255" i="9"/>
  <c r="BF255" i="9"/>
  <c r="T255" i="9"/>
  <c r="R255" i="9"/>
  <c r="P255" i="9"/>
  <c r="J255" i="9"/>
  <c r="BE255" i="9" s="1"/>
  <c r="BK254" i="9"/>
  <c r="BI254" i="9"/>
  <c r="BH254" i="9"/>
  <c r="BG254" i="9"/>
  <c r="BF254" i="9"/>
  <c r="T254" i="9"/>
  <c r="R254" i="9"/>
  <c r="P254" i="9"/>
  <c r="J254" i="9"/>
  <c r="BE254" i="9" s="1"/>
  <c r="BK253" i="9"/>
  <c r="BI253" i="9"/>
  <c r="BH253" i="9"/>
  <c r="BG253" i="9"/>
  <c r="BF253" i="9"/>
  <c r="T253" i="9"/>
  <c r="R253" i="9"/>
  <c r="P253" i="9"/>
  <c r="J253" i="9"/>
  <c r="BE253" i="9" s="1"/>
  <c r="BK252" i="9"/>
  <c r="BI252" i="9"/>
  <c r="BH252" i="9"/>
  <c r="BG252" i="9"/>
  <c r="BF252" i="9"/>
  <c r="T252" i="9"/>
  <c r="R252" i="9"/>
  <c r="P252" i="9"/>
  <c r="J252" i="9"/>
  <c r="BE252" i="9" s="1"/>
  <c r="BK251" i="9"/>
  <c r="BI251" i="9"/>
  <c r="BH251" i="9"/>
  <c r="BG251" i="9"/>
  <c r="BF251" i="9"/>
  <c r="T251" i="9"/>
  <c r="R251" i="9"/>
  <c r="P251" i="9"/>
  <c r="J251" i="9"/>
  <c r="BE251" i="9" s="1"/>
  <c r="BK250" i="9"/>
  <c r="BI250" i="9"/>
  <c r="BH250" i="9"/>
  <c r="BG250" i="9"/>
  <c r="BF250" i="9"/>
  <c r="T250" i="9"/>
  <c r="R250" i="9"/>
  <c r="P250" i="9"/>
  <c r="J250" i="9"/>
  <c r="BE250" i="9" s="1"/>
  <c r="BK249" i="9"/>
  <c r="BI249" i="9"/>
  <c r="BH249" i="9"/>
  <c r="BG249" i="9"/>
  <c r="BF249" i="9"/>
  <c r="T249" i="9"/>
  <c r="R249" i="9"/>
  <c r="P249" i="9"/>
  <c r="J249" i="9"/>
  <c r="BE249" i="9" s="1"/>
  <c r="BK248" i="9"/>
  <c r="BI248" i="9"/>
  <c r="BH248" i="9"/>
  <c r="BG248" i="9"/>
  <c r="BF248" i="9"/>
  <c r="T248" i="9"/>
  <c r="R248" i="9"/>
  <c r="P248" i="9"/>
  <c r="J248" i="9"/>
  <c r="BE248" i="9" s="1"/>
  <c r="BK247" i="9"/>
  <c r="BI247" i="9"/>
  <c r="BH247" i="9"/>
  <c r="BG247" i="9"/>
  <c r="BF247" i="9"/>
  <c r="T247" i="9"/>
  <c r="R247" i="9"/>
  <c r="P247" i="9"/>
  <c r="J247" i="9"/>
  <c r="BE247" i="9" s="1"/>
  <c r="BK246" i="9"/>
  <c r="BI246" i="9"/>
  <c r="BH246" i="9"/>
  <c r="BG246" i="9"/>
  <c r="BF246" i="9"/>
  <c r="T246" i="9"/>
  <c r="R246" i="9"/>
  <c r="P246" i="9"/>
  <c r="J246" i="9"/>
  <c r="BE246" i="9" s="1"/>
  <c r="BK245" i="9"/>
  <c r="BI245" i="9"/>
  <c r="BH245" i="9"/>
  <c r="BG245" i="9"/>
  <c r="BF245" i="9"/>
  <c r="T245" i="9"/>
  <c r="R245" i="9"/>
  <c r="P245" i="9"/>
  <c r="J245" i="9"/>
  <c r="BE245" i="9" s="1"/>
  <c r="BK244" i="9"/>
  <c r="BI244" i="9"/>
  <c r="BH244" i="9"/>
  <c r="BG244" i="9"/>
  <c r="BF244" i="9"/>
  <c r="T244" i="9"/>
  <c r="R244" i="9"/>
  <c r="P244" i="9"/>
  <c r="J244" i="9"/>
  <c r="BE244" i="9" s="1"/>
  <c r="BK243" i="9"/>
  <c r="BI243" i="9"/>
  <c r="BH243" i="9"/>
  <c r="BG243" i="9"/>
  <c r="BF243" i="9"/>
  <c r="T243" i="9"/>
  <c r="T241" i="9" s="1"/>
  <c r="R243" i="9"/>
  <c r="P243" i="9"/>
  <c r="J243" i="9"/>
  <c r="BE243" i="9" s="1"/>
  <c r="BK242" i="9"/>
  <c r="BI242" i="9"/>
  <c r="BH242" i="9"/>
  <c r="BG242" i="9"/>
  <c r="BF242" i="9"/>
  <c r="T242" i="9"/>
  <c r="R242" i="9"/>
  <c r="P242" i="9"/>
  <c r="J242" i="9"/>
  <c r="BE242" i="9" s="1"/>
  <c r="BK240" i="9"/>
  <c r="BI240" i="9"/>
  <c r="BH240" i="9"/>
  <c r="BG240" i="9"/>
  <c r="BF240" i="9"/>
  <c r="T240" i="9"/>
  <c r="R240" i="9"/>
  <c r="P240" i="9"/>
  <c r="J240" i="9"/>
  <c r="BE240" i="9" s="1"/>
  <c r="BK239" i="9"/>
  <c r="BI239" i="9"/>
  <c r="BH239" i="9"/>
  <c r="BG239" i="9"/>
  <c r="BF239" i="9"/>
  <c r="BE239" i="9"/>
  <c r="T239" i="9"/>
  <c r="R239" i="9"/>
  <c r="P239" i="9"/>
  <c r="J239" i="9"/>
  <c r="BK238" i="9"/>
  <c r="BI238" i="9"/>
  <c r="BH238" i="9"/>
  <c r="BG238" i="9"/>
  <c r="BF238" i="9"/>
  <c r="T238" i="9"/>
  <c r="R238" i="9"/>
  <c r="P238" i="9"/>
  <c r="J238" i="9"/>
  <c r="BE238" i="9" s="1"/>
  <c r="BK237" i="9"/>
  <c r="BK236" i="9" s="1"/>
  <c r="BI237" i="9"/>
  <c r="BH237" i="9"/>
  <c r="BG237" i="9"/>
  <c r="BF237" i="9"/>
  <c r="T237" i="9"/>
  <c r="R237" i="9"/>
  <c r="R236" i="9" s="1"/>
  <c r="P237" i="9"/>
  <c r="P236" i="9" s="1"/>
  <c r="J237" i="9"/>
  <c r="BE237" i="9" s="1"/>
  <c r="BK234" i="9"/>
  <c r="BI234" i="9"/>
  <c r="BH234" i="9"/>
  <c r="BG234" i="9"/>
  <c r="BF234" i="9"/>
  <c r="BE234" i="9"/>
  <c r="T234" i="9"/>
  <c r="T232" i="9" s="1"/>
  <c r="R234" i="9"/>
  <c r="P234" i="9"/>
  <c r="J234" i="9"/>
  <c r="BK233" i="9"/>
  <c r="BI233" i="9"/>
  <c r="BH233" i="9"/>
  <c r="BG233" i="9"/>
  <c r="BF233" i="9"/>
  <c r="T233" i="9"/>
  <c r="R233" i="9"/>
  <c r="P233" i="9"/>
  <c r="P232" i="9" s="1"/>
  <c r="J233" i="9"/>
  <c r="BE233" i="9" s="1"/>
  <c r="R232" i="9"/>
  <c r="BK231" i="9"/>
  <c r="BI231" i="9"/>
  <c r="BH231" i="9"/>
  <c r="BG231" i="9"/>
  <c r="BF231" i="9"/>
  <c r="T231" i="9"/>
  <c r="R231" i="9"/>
  <c r="P231" i="9"/>
  <c r="J231" i="9"/>
  <c r="BE231" i="9" s="1"/>
  <c r="BK230" i="9"/>
  <c r="BI230" i="9"/>
  <c r="BH230" i="9"/>
  <c r="BG230" i="9"/>
  <c r="BF230" i="9"/>
  <c r="T230" i="9"/>
  <c r="R230" i="9"/>
  <c r="P230" i="9"/>
  <c r="J230" i="9"/>
  <c r="BE230" i="9" s="1"/>
  <c r="BK229" i="9"/>
  <c r="BI229" i="9"/>
  <c r="BH229" i="9"/>
  <c r="BG229" i="9"/>
  <c r="BF229" i="9"/>
  <c r="T229" i="9"/>
  <c r="R229" i="9"/>
  <c r="P229" i="9"/>
  <c r="J229" i="9"/>
  <c r="BE229" i="9" s="1"/>
  <c r="BK228" i="9"/>
  <c r="BI228" i="9"/>
  <c r="BH228" i="9"/>
  <c r="BG228" i="9"/>
  <c r="BF228" i="9"/>
  <c r="T228" i="9"/>
  <c r="R228" i="9"/>
  <c r="P228" i="9"/>
  <c r="J228" i="9"/>
  <c r="BE228" i="9" s="1"/>
  <c r="BK227" i="9"/>
  <c r="BI227" i="9"/>
  <c r="BH227" i="9"/>
  <c r="BG227" i="9"/>
  <c r="BF227" i="9"/>
  <c r="T227" i="9"/>
  <c r="R227" i="9"/>
  <c r="P227" i="9"/>
  <c r="J227" i="9"/>
  <c r="BE227" i="9" s="1"/>
  <c r="BK226" i="9"/>
  <c r="BI226" i="9"/>
  <c r="BH226" i="9"/>
  <c r="BG226" i="9"/>
  <c r="BF226" i="9"/>
  <c r="T226" i="9"/>
  <c r="R226" i="9"/>
  <c r="P226" i="9"/>
  <c r="J226" i="9"/>
  <c r="BE226" i="9" s="1"/>
  <c r="BK225" i="9"/>
  <c r="BI225" i="9"/>
  <c r="BH225" i="9"/>
  <c r="BG225" i="9"/>
  <c r="BF225" i="9"/>
  <c r="T225" i="9"/>
  <c r="R225" i="9"/>
  <c r="P225" i="9"/>
  <c r="J225" i="9"/>
  <c r="BE225" i="9" s="1"/>
  <c r="BK224" i="9"/>
  <c r="BI224" i="9"/>
  <c r="BH224" i="9"/>
  <c r="BG224" i="9"/>
  <c r="BF224" i="9"/>
  <c r="T224" i="9"/>
  <c r="R224" i="9"/>
  <c r="P224" i="9"/>
  <c r="J224" i="9"/>
  <c r="BE224" i="9" s="1"/>
  <c r="BK223" i="9"/>
  <c r="BI223" i="9"/>
  <c r="BH223" i="9"/>
  <c r="BG223" i="9"/>
  <c r="BF223" i="9"/>
  <c r="T223" i="9"/>
  <c r="R223" i="9"/>
  <c r="P223" i="9"/>
  <c r="J223" i="9"/>
  <c r="BE223" i="9" s="1"/>
  <c r="BK222" i="9"/>
  <c r="BI222" i="9"/>
  <c r="BH222" i="9"/>
  <c r="BG222" i="9"/>
  <c r="BF222" i="9"/>
  <c r="T222" i="9"/>
  <c r="R222" i="9"/>
  <c r="P222" i="9"/>
  <c r="J222" i="9"/>
  <c r="BE222" i="9" s="1"/>
  <c r="BK221" i="9"/>
  <c r="BI221" i="9"/>
  <c r="BH221" i="9"/>
  <c r="BG221" i="9"/>
  <c r="BF221" i="9"/>
  <c r="T221" i="9"/>
  <c r="R221" i="9"/>
  <c r="P221" i="9"/>
  <c r="J221" i="9"/>
  <c r="BE221" i="9" s="1"/>
  <c r="BK220" i="9"/>
  <c r="BI220" i="9"/>
  <c r="BH220" i="9"/>
  <c r="BG220" i="9"/>
  <c r="BF220" i="9"/>
  <c r="T220" i="9"/>
  <c r="R220" i="9"/>
  <c r="P220" i="9"/>
  <c r="J220" i="9"/>
  <c r="BE220" i="9" s="1"/>
  <c r="BK219" i="9"/>
  <c r="BI219" i="9"/>
  <c r="BH219" i="9"/>
  <c r="BG219" i="9"/>
  <c r="BF219" i="9"/>
  <c r="T219" i="9"/>
  <c r="R219" i="9"/>
  <c r="P219" i="9"/>
  <c r="J219" i="9"/>
  <c r="BE219" i="9" s="1"/>
  <c r="BK218" i="9"/>
  <c r="BI218" i="9"/>
  <c r="BH218" i="9"/>
  <c r="BG218" i="9"/>
  <c r="BF218" i="9"/>
  <c r="T218" i="9"/>
  <c r="R218" i="9"/>
  <c r="P218" i="9"/>
  <c r="J218" i="9"/>
  <c r="BE218" i="9" s="1"/>
  <c r="BK217" i="9"/>
  <c r="BI217" i="9"/>
  <c r="BH217" i="9"/>
  <c r="BG217" i="9"/>
  <c r="BF217" i="9"/>
  <c r="T217" i="9"/>
  <c r="R217" i="9"/>
  <c r="P217" i="9"/>
  <c r="J217" i="9"/>
  <c r="BE217" i="9" s="1"/>
  <c r="BK216" i="9"/>
  <c r="BI216" i="9"/>
  <c r="BH216" i="9"/>
  <c r="BG216" i="9"/>
  <c r="BF216" i="9"/>
  <c r="T216" i="9"/>
  <c r="R216" i="9"/>
  <c r="P216" i="9"/>
  <c r="J216" i="9"/>
  <c r="BE216" i="9" s="1"/>
  <c r="BK215" i="9"/>
  <c r="BI215" i="9"/>
  <c r="BH215" i="9"/>
  <c r="BG215" i="9"/>
  <c r="BF215" i="9"/>
  <c r="T215" i="9"/>
  <c r="R215" i="9"/>
  <c r="P215" i="9"/>
  <c r="J215" i="9"/>
  <c r="BE215" i="9" s="1"/>
  <c r="BK214" i="9"/>
  <c r="BI214" i="9"/>
  <c r="BH214" i="9"/>
  <c r="BG214" i="9"/>
  <c r="BF214" i="9"/>
  <c r="T214" i="9"/>
  <c r="R214" i="9"/>
  <c r="P214" i="9"/>
  <c r="J214" i="9"/>
  <c r="BE214" i="9" s="1"/>
  <c r="BK213" i="9"/>
  <c r="BI213" i="9"/>
  <c r="BH213" i="9"/>
  <c r="BG213" i="9"/>
  <c r="BF213" i="9"/>
  <c r="T213" i="9"/>
  <c r="R213" i="9"/>
  <c r="P213" i="9"/>
  <c r="J213" i="9"/>
  <c r="BE213" i="9" s="1"/>
  <c r="BK212" i="9"/>
  <c r="BI212" i="9"/>
  <c r="BH212" i="9"/>
  <c r="BG212" i="9"/>
  <c r="BF212" i="9"/>
  <c r="T212" i="9"/>
  <c r="R212" i="9"/>
  <c r="P212" i="9"/>
  <c r="J212" i="9"/>
  <c r="BE212" i="9" s="1"/>
  <c r="BK211" i="9"/>
  <c r="BI211" i="9"/>
  <c r="BH211" i="9"/>
  <c r="BG211" i="9"/>
  <c r="BF211" i="9"/>
  <c r="T211" i="9"/>
  <c r="R211" i="9"/>
  <c r="P211" i="9"/>
  <c r="J211" i="9"/>
  <c r="BE211" i="9" s="1"/>
  <c r="BK210" i="9"/>
  <c r="BI210" i="9"/>
  <c r="BH210" i="9"/>
  <c r="BG210" i="9"/>
  <c r="BF210" i="9"/>
  <c r="T210" i="9"/>
  <c r="R210" i="9"/>
  <c r="P210" i="9"/>
  <c r="J210" i="9"/>
  <c r="BE210" i="9" s="1"/>
  <c r="BK209" i="9"/>
  <c r="BI209" i="9"/>
  <c r="BH209" i="9"/>
  <c r="BG209" i="9"/>
  <c r="BF209" i="9"/>
  <c r="T209" i="9"/>
  <c r="R209" i="9"/>
  <c r="P209" i="9"/>
  <c r="J209" i="9"/>
  <c r="BE209" i="9" s="1"/>
  <c r="BK208" i="9"/>
  <c r="BI208" i="9"/>
  <c r="BH208" i="9"/>
  <c r="BG208" i="9"/>
  <c r="BF208" i="9"/>
  <c r="T208" i="9"/>
  <c r="R208" i="9"/>
  <c r="P208" i="9"/>
  <c r="J208" i="9"/>
  <c r="BE208" i="9" s="1"/>
  <c r="BK207" i="9"/>
  <c r="BI207" i="9"/>
  <c r="BH207" i="9"/>
  <c r="BG207" i="9"/>
  <c r="BF207" i="9"/>
  <c r="T207" i="9"/>
  <c r="R207" i="9"/>
  <c r="P207" i="9"/>
  <c r="J207" i="9"/>
  <c r="BE207" i="9" s="1"/>
  <c r="BK206" i="9"/>
  <c r="BI206" i="9"/>
  <c r="BH206" i="9"/>
  <c r="BG206" i="9"/>
  <c r="BF206" i="9"/>
  <c r="T206" i="9"/>
  <c r="R206" i="9"/>
  <c r="P206" i="9"/>
  <c r="J206" i="9"/>
  <c r="BE206" i="9" s="1"/>
  <c r="BK205" i="9"/>
  <c r="BI205" i="9"/>
  <c r="BH205" i="9"/>
  <c r="BG205" i="9"/>
  <c r="BF205" i="9"/>
  <c r="T205" i="9"/>
  <c r="R205" i="9"/>
  <c r="P205" i="9"/>
  <c r="J205" i="9"/>
  <c r="BE205" i="9" s="1"/>
  <c r="BK204" i="9"/>
  <c r="BI204" i="9"/>
  <c r="BH204" i="9"/>
  <c r="BG204" i="9"/>
  <c r="BF204" i="9"/>
  <c r="T204" i="9"/>
  <c r="R204" i="9"/>
  <c r="P204" i="9"/>
  <c r="J204" i="9"/>
  <c r="BE204" i="9" s="1"/>
  <c r="BK203" i="9"/>
  <c r="BI203" i="9"/>
  <c r="BH203" i="9"/>
  <c r="BG203" i="9"/>
  <c r="BF203" i="9"/>
  <c r="T203" i="9"/>
  <c r="R203" i="9"/>
  <c r="P203" i="9"/>
  <c r="J203" i="9"/>
  <c r="BE203" i="9" s="1"/>
  <c r="BK202" i="9"/>
  <c r="BI202" i="9"/>
  <c r="BH202" i="9"/>
  <c r="BG202" i="9"/>
  <c r="BF202" i="9"/>
  <c r="BE202" i="9"/>
  <c r="T202" i="9"/>
  <c r="R202" i="9"/>
  <c r="P202" i="9"/>
  <c r="J202" i="9"/>
  <c r="BK201" i="9"/>
  <c r="BI201" i="9"/>
  <c r="BH201" i="9"/>
  <c r="BG201" i="9"/>
  <c r="BF201" i="9"/>
  <c r="T201" i="9"/>
  <c r="R201" i="9"/>
  <c r="P201" i="9"/>
  <c r="J201" i="9"/>
  <c r="BE201" i="9" s="1"/>
  <c r="BK200" i="9"/>
  <c r="BI200" i="9"/>
  <c r="BH200" i="9"/>
  <c r="BG200" i="9"/>
  <c r="BF200" i="9"/>
  <c r="T200" i="9"/>
  <c r="R200" i="9"/>
  <c r="P200" i="9"/>
  <c r="J200" i="9"/>
  <c r="BE200" i="9" s="1"/>
  <c r="BK199" i="9"/>
  <c r="BI199" i="9"/>
  <c r="BH199" i="9"/>
  <c r="BG199" i="9"/>
  <c r="BF199" i="9"/>
  <c r="T199" i="9"/>
  <c r="R199" i="9"/>
  <c r="P199" i="9"/>
  <c r="J199" i="9"/>
  <c r="BE199" i="9" s="1"/>
  <c r="BK198" i="9"/>
  <c r="BI198" i="9"/>
  <c r="BH198" i="9"/>
  <c r="BG198" i="9"/>
  <c r="BF198" i="9"/>
  <c r="BE198" i="9"/>
  <c r="T198" i="9"/>
  <c r="R198" i="9"/>
  <c r="P198" i="9"/>
  <c r="J198" i="9"/>
  <c r="BK197" i="9"/>
  <c r="BI197" i="9"/>
  <c r="BH197" i="9"/>
  <c r="BG197" i="9"/>
  <c r="BF197" i="9"/>
  <c r="T197" i="9"/>
  <c r="R197" i="9"/>
  <c r="P197" i="9"/>
  <c r="J197" i="9"/>
  <c r="BE197" i="9" s="1"/>
  <c r="BK196" i="9"/>
  <c r="BI196" i="9"/>
  <c r="BH196" i="9"/>
  <c r="BG196" i="9"/>
  <c r="BF196" i="9"/>
  <c r="T196" i="9"/>
  <c r="R196" i="9"/>
  <c r="P196" i="9"/>
  <c r="J196" i="9"/>
  <c r="BE196" i="9" s="1"/>
  <c r="BK195" i="9"/>
  <c r="BI195" i="9"/>
  <c r="BH195" i="9"/>
  <c r="BG195" i="9"/>
  <c r="BF195" i="9"/>
  <c r="T195" i="9"/>
  <c r="R195" i="9"/>
  <c r="P195" i="9"/>
  <c r="J195" i="9"/>
  <c r="BE195" i="9" s="1"/>
  <c r="BK194" i="9"/>
  <c r="BI194" i="9"/>
  <c r="BH194" i="9"/>
  <c r="BG194" i="9"/>
  <c r="BF194" i="9"/>
  <c r="T194" i="9"/>
  <c r="R194" i="9"/>
  <c r="P194" i="9"/>
  <c r="J194" i="9"/>
  <c r="BE194" i="9" s="1"/>
  <c r="BK193" i="9"/>
  <c r="BI193" i="9"/>
  <c r="BH193" i="9"/>
  <c r="BG193" i="9"/>
  <c r="BF193" i="9"/>
  <c r="T193" i="9"/>
  <c r="R193" i="9"/>
  <c r="P193" i="9"/>
  <c r="J193" i="9"/>
  <c r="BE193" i="9" s="1"/>
  <c r="BK192" i="9"/>
  <c r="BI192" i="9"/>
  <c r="BH192" i="9"/>
  <c r="BG192" i="9"/>
  <c r="BF192" i="9"/>
  <c r="T192" i="9"/>
  <c r="R192" i="9"/>
  <c r="P192" i="9"/>
  <c r="J192" i="9"/>
  <c r="BE192" i="9" s="1"/>
  <c r="BK191" i="9"/>
  <c r="BI191" i="9"/>
  <c r="BH191" i="9"/>
  <c r="BG191" i="9"/>
  <c r="BF191" i="9"/>
  <c r="T191" i="9"/>
  <c r="R191" i="9"/>
  <c r="P191" i="9"/>
  <c r="J191" i="9"/>
  <c r="BE191" i="9" s="1"/>
  <c r="BK190" i="9"/>
  <c r="BI190" i="9"/>
  <c r="BH190" i="9"/>
  <c r="BG190" i="9"/>
  <c r="BF190" i="9"/>
  <c r="T190" i="9"/>
  <c r="R190" i="9"/>
  <c r="P190" i="9"/>
  <c r="J190" i="9"/>
  <c r="BE190" i="9" s="1"/>
  <c r="BK189" i="9"/>
  <c r="BI189" i="9"/>
  <c r="BH189" i="9"/>
  <c r="BG189" i="9"/>
  <c r="BF189" i="9"/>
  <c r="T189" i="9"/>
  <c r="R189" i="9"/>
  <c r="P189" i="9"/>
  <c r="J189" i="9"/>
  <c r="BE189" i="9" s="1"/>
  <c r="BK188" i="9"/>
  <c r="BI188" i="9"/>
  <c r="BH188" i="9"/>
  <c r="BG188" i="9"/>
  <c r="BF188" i="9"/>
  <c r="T188" i="9"/>
  <c r="R188" i="9"/>
  <c r="P188" i="9"/>
  <c r="J188" i="9"/>
  <c r="BE188" i="9" s="1"/>
  <c r="BK187" i="9"/>
  <c r="BI187" i="9"/>
  <c r="BH187" i="9"/>
  <c r="BG187" i="9"/>
  <c r="BF187" i="9"/>
  <c r="BE187" i="9"/>
  <c r="T187" i="9"/>
  <c r="R187" i="9"/>
  <c r="P187" i="9"/>
  <c r="J187" i="9"/>
  <c r="BK186" i="9"/>
  <c r="BI186" i="9"/>
  <c r="BH186" i="9"/>
  <c r="BG186" i="9"/>
  <c r="BF186" i="9"/>
  <c r="T186" i="9"/>
  <c r="R186" i="9"/>
  <c r="P186" i="9"/>
  <c r="J186" i="9"/>
  <c r="BE186" i="9" s="1"/>
  <c r="BK185" i="9"/>
  <c r="BI185" i="9"/>
  <c r="BH185" i="9"/>
  <c r="BG185" i="9"/>
  <c r="BF185" i="9"/>
  <c r="BE185" i="9"/>
  <c r="T185" i="9"/>
  <c r="R185" i="9"/>
  <c r="P185" i="9"/>
  <c r="J185" i="9"/>
  <c r="BK184" i="9"/>
  <c r="BI184" i="9"/>
  <c r="BH184" i="9"/>
  <c r="BG184" i="9"/>
  <c r="BF184" i="9"/>
  <c r="T184" i="9"/>
  <c r="R184" i="9"/>
  <c r="P184" i="9"/>
  <c r="J184" i="9"/>
  <c r="BE184" i="9" s="1"/>
  <c r="BK183" i="9"/>
  <c r="BI183" i="9"/>
  <c r="BH183" i="9"/>
  <c r="BG183" i="9"/>
  <c r="BF183" i="9"/>
  <c r="T183" i="9"/>
  <c r="R183" i="9"/>
  <c r="P183" i="9"/>
  <c r="J183" i="9"/>
  <c r="BE183" i="9" s="1"/>
  <c r="BK182" i="9"/>
  <c r="BI182" i="9"/>
  <c r="BH182" i="9"/>
  <c r="BG182" i="9"/>
  <c r="BF182" i="9"/>
  <c r="BE182" i="9"/>
  <c r="T182" i="9"/>
  <c r="R182" i="9"/>
  <c r="P182" i="9"/>
  <c r="J182" i="9"/>
  <c r="BK181" i="9"/>
  <c r="BI181" i="9"/>
  <c r="BH181" i="9"/>
  <c r="BG181" i="9"/>
  <c r="BF181" i="9"/>
  <c r="BE181" i="9"/>
  <c r="T181" i="9"/>
  <c r="R181" i="9"/>
  <c r="P181" i="9"/>
  <c r="J181" i="9"/>
  <c r="BK180" i="9"/>
  <c r="BI180" i="9"/>
  <c r="BH180" i="9"/>
  <c r="BG180" i="9"/>
  <c r="BF180" i="9"/>
  <c r="T180" i="9"/>
  <c r="R180" i="9"/>
  <c r="P180" i="9"/>
  <c r="J180" i="9"/>
  <c r="BE180" i="9" s="1"/>
  <c r="BK179" i="9"/>
  <c r="BI179" i="9"/>
  <c r="BH179" i="9"/>
  <c r="BG179" i="9"/>
  <c r="BF179" i="9"/>
  <c r="T179" i="9"/>
  <c r="R179" i="9"/>
  <c r="P179" i="9"/>
  <c r="J179" i="9"/>
  <c r="BE179" i="9" s="1"/>
  <c r="BK178" i="9"/>
  <c r="BI178" i="9"/>
  <c r="BH178" i="9"/>
  <c r="BG178" i="9"/>
  <c r="BF178" i="9"/>
  <c r="T178" i="9"/>
  <c r="R178" i="9"/>
  <c r="P178" i="9"/>
  <c r="J178" i="9"/>
  <c r="BE178" i="9" s="1"/>
  <c r="BK177" i="9"/>
  <c r="BI177" i="9"/>
  <c r="BH177" i="9"/>
  <c r="BG177" i="9"/>
  <c r="BF177" i="9"/>
  <c r="T177" i="9"/>
  <c r="T171" i="9" s="1"/>
  <c r="R177" i="9"/>
  <c r="P177" i="9"/>
  <c r="J177" i="9"/>
  <c r="BE177" i="9" s="1"/>
  <c r="BK176" i="9"/>
  <c r="BI176" i="9"/>
  <c r="BH176" i="9"/>
  <c r="BG176" i="9"/>
  <c r="BF176" i="9"/>
  <c r="T176" i="9"/>
  <c r="R176" i="9"/>
  <c r="P176" i="9"/>
  <c r="J176" i="9"/>
  <c r="BE176" i="9" s="1"/>
  <c r="BK175" i="9"/>
  <c r="BI175" i="9"/>
  <c r="BH175" i="9"/>
  <c r="BG175" i="9"/>
  <c r="BF175" i="9"/>
  <c r="T175" i="9"/>
  <c r="R175" i="9"/>
  <c r="P175" i="9"/>
  <c r="J175" i="9"/>
  <c r="BE175" i="9" s="1"/>
  <c r="BK174" i="9"/>
  <c r="BI174" i="9"/>
  <c r="BH174" i="9"/>
  <c r="BG174" i="9"/>
  <c r="BF174" i="9"/>
  <c r="T174" i="9"/>
  <c r="R174" i="9"/>
  <c r="P174" i="9"/>
  <c r="J174" i="9"/>
  <c r="BE174" i="9" s="1"/>
  <c r="BK173" i="9"/>
  <c r="BI173" i="9"/>
  <c r="BH173" i="9"/>
  <c r="BG173" i="9"/>
  <c r="BF173" i="9"/>
  <c r="T173" i="9"/>
  <c r="R173" i="9"/>
  <c r="P173" i="9"/>
  <c r="J173" i="9"/>
  <c r="BE173" i="9" s="1"/>
  <c r="BK172" i="9"/>
  <c r="BI172" i="9"/>
  <c r="BH172" i="9"/>
  <c r="BG172" i="9"/>
  <c r="BF172" i="9"/>
  <c r="T172" i="9"/>
  <c r="R172" i="9"/>
  <c r="P172" i="9"/>
  <c r="J172" i="9"/>
  <c r="BE172" i="9" s="1"/>
  <c r="BK170" i="9"/>
  <c r="BI170" i="9"/>
  <c r="BH170" i="9"/>
  <c r="BG170" i="9"/>
  <c r="BF170" i="9"/>
  <c r="T170" i="9"/>
  <c r="R170" i="9"/>
  <c r="R168" i="9" s="1"/>
  <c r="P170" i="9"/>
  <c r="P168" i="9" s="1"/>
  <c r="J170" i="9"/>
  <c r="BE170" i="9" s="1"/>
  <c r="BK169" i="9"/>
  <c r="BI169" i="9"/>
  <c r="BH169" i="9"/>
  <c r="BG169" i="9"/>
  <c r="BF169" i="9"/>
  <c r="BE169" i="9"/>
  <c r="T169" i="9"/>
  <c r="R169" i="9"/>
  <c r="P169" i="9"/>
  <c r="J169" i="9"/>
  <c r="T168" i="9"/>
  <c r="BK167" i="9"/>
  <c r="BI167" i="9"/>
  <c r="BH167" i="9"/>
  <c r="BG167" i="9"/>
  <c r="BF167" i="9"/>
  <c r="T167" i="9"/>
  <c r="R167" i="9"/>
  <c r="P167" i="9"/>
  <c r="J167" i="9"/>
  <c r="BE167" i="9" s="1"/>
  <c r="BK166" i="9"/>
  <c r="BI166" i="9"/>
  <c r="BH166" i="9"/>
  <c r="BG166" i="9"/>
  <c r="BF166" i="9"/>
  <c r="T166" i="9"/>
  <c r="R166" i="9"/>
  <c r="P166" i="9"/>
  <c r="J166" i="9"/>
  <c r="BE166" i="9" s="1"/>
  <c r="BK165" i="9"/>
  <c r="BI165" i="9"/>
  <c r="BH165" i="9"/>
  <c r="BG165" i="9"/>
  <c r="BF165" i="9"/>
  <c r="T165" i="9"/>
  <c r="R165" i="9"/>
  <c r="P165" i="9"/>
  <c r="J165" i="9"/>
  <c r="BE165" i="9" s="1"/>
  <c r="BK164" i="9"/>
  <c r="BI164" i="9"/>
  <c r="BH164" i="9"/>
  <c r="BG164" i="9"/>
  <c r="BF164" i="9"/>
  <c r="T164" i="9"/>
  <c r="R164" i="9"/>
  <c r="P164" i="9"/>
  <c r="J164" i="9"/>
  <c r="BE164" i="9" s="1"/>
  <c r="BK163" i="9"/>
  <c r="BI163" i="9"/>
  <c r="BH163" i="9"/>
  <c r="BG163" i="9"/>
  <c r="BF163" i="9"/>
  <c r="T163" i="9"/>
  <c r="R163" i="9"/>
  <c r="P163" i="9"/>
  <c r="J163" i="9"/>
  <c r="BE163" i="9" s="1"/>
  <c r="BK162" i="9"/>
  <c r="BI162" i="9"/>
  <c r="BH162" i="9"/>
  <c r="BG162" i="9"/>
  <c r="BF162" i="9"/>
  <c r="T162" i="9"/>
  <c r="R162" i="9"/>
  <c r="P162" i="9"/>
  <c r="J162" i="9"/>
  <c r="BE162" i="9" s="1"/>
  <c r="BK161" i="9"/>
  <c r="BI161" i="9"/>
  <c r="BH161" i="9"/>
  <c r="BG161" i="9"/>
  <c r="BF161" i="9"/>
  <c r="T161" i="9"/>
  <c r="R161" i="9"/>
  <c r="P161" i="9"/>
  <c r="J161" i="9"/>
  <c r="BE161" i="9" s="1"/>
  <c r="BK160" i="9"/>
  <c r="BI160" i="9"/>
  <c r="BH160" i="9"/>
  <c r="BG160" i="9"/>
  <c r="BF160" i="9"/>
  <c r="T160" i="9"/>
  <c r="R160" i="9"/>
  <c r="P160" i="9"/>
  <c r="J160" i="9"/>
  <c r="BE160" i="9" s="1"/>
  <c r="BK159" i="9"/>
  <c r="BI159" i="9"/>
  <c r="BH159" i="9"/>
  <c r="BG159" i="9"/>
  <c r="BF159" i="9"/>
  <c r="T159" i="9"/>
  <c r="R159" i="9"/>
  <c r="P159" i="9"/>
  <c r="J159" i="9"/>
  <c r="BE159" i="9" s="1"/>
  <c r="BK158" i="9"/>
  <c r="BI158" i="9"/>
  <c r="BH158" i="9"/>
  <c r="BG158" i="9"/>
  <c r="BF158" i="9"/>
  <c r="T158" i="9"/>
  <c r="R158" i="9"/>
  <c r="P158" i="9"/>
  <c r="J158" i="9"/>
  <c r="BE158" i="9" s="1"/>
  <c r="BK157" i="9"/>
  <c r="BI157" i="9"/>
  <c r="BH157" i="9"/>
  <c r="BG157" i="9"/>
  <c r="BF157" i="9"/>
  <c r="T157" i="9"/>
  <c r="R157" i="9"/>
  <c r="P157" i="9"/>
  <c r="P149" i="9" s="1"/>
  <c r="J157" i="9"/>
  <c r="BE157" i="9" s="1"/>
  <c r="BK156" i="9"/>
  <c r="BI156" i="9"/>
  <c r="BH156" i="9"/>
  <c r="BG156" i="9"/>
  <c r="BF156" i="9"/>
  <c r="T156" i="9"/>
  <c r="R156" i="9"/>
  <c r="P156" i="9"/>
  <c r="J156" i="9"/>
  <c r="BE156" i="9" s="1"/>
  <c r="BK155" i="9"/>
  <c r="BI155" i="9"/>
  <c r="BH155" i="9"/>
  <c r="BG155" i="9"/>
  <c r="BF155" i="9"/>
  <c r="T155" i="9"/>
  <c r="R155" i="9"/>
  <c r="P155" i="9"/>
  <c r="J155" i="9"/>
  <c r="BE155" i="9" s="1"/>
  <c r="BK154" i="9"/>
  <c r="BI154" i="9"/>
  <c r="BH154" i="9"/>
  <c r="BG154" i="9"/>
  <c r="BF154" i="9"/>
  <c r="BE154" i="9"/>
  <c r="T154" i="9"/>
  <c r="R154" i="9"/>
  <c r="P154" i="9"/>
  <c r="J154" i="9"/>
  <c r="BK153" i="9"/>
  <c r="BI153" i="9"/>
  <c r="BH153" i="9"/>
  <c r="BG153" i="9"/>
  <c r="BF153" i="9"/>
  <c r="T153" i="9"/>
  <c r="R153" i="9"/>
  <c r="P153" i="9"/>
  <c r="J153" i="9"/>
  <c r="BE153" i="9" s="1"/>
  <c r="BK152" i="9"/>
  <c r="BI152" i="9"/>
  <c r="BH152" i="9"/>
  <c r="BG152" i="9"/>
  <c r="BF152" i="9"/>
  <c r="BE152" i="9"/>
  <c r="T152" i="9"/>
  <c r="R152" i="9"/>
  <c r="P152" i="9"/>
  <c r="J152" i="9"/>
  <c r="BK151" i="9"/>
  <c r="BI151" i="9"/>
  <c r="BH151" i="9"/>
  <c r="BG151" i="9"/>
  <c r="BF151" i="9"/>
  <c r="BE151" i="9"/>
  <c r="T151" i="9"/>
  <c r="R151" i="9"/>
  <c r="P151" i="9"/>
  <c r="J151" i="9"/>
  <c r="BK150" i="9"/>
  <c r="BI150" i="9"/>
  <c r="BH150" i="9"/>
  <c r="BG150" i="9"/>
  <c r="BF150" i="9"/>
  <c r="T150" i="9"/>
  <c r="R150" i="9"/>
  <c r="P150" i="9"/>
  <c r="J150" i="9"/>
  <c r="BE150" i="9" s="1"/>
  <c r="BK148" i="9"/>
  <c r="BI148" i="9"/>
  <c r="BH148" i="9"/>
  <c r="BG148" i="9"/>
  <c r="BF148" i="9"/>
  <c r="T148" i="9"/>
  <c r="R148" i="9"/>
  <c r="P148" i="9"/>
  <c r="J148" i="9"/>
  <c r="BE148" i="9" s="1"/>
  <c r="BK147" i="9"/>
  <c r="BI147" i="9"/>
  <c r="BH147" i="9"/>
  <c r="BG147" i="9"/>
  <c r="BF147" i="9"/>
  <c r="T147" i="9"/>
  <c r="R147" i="9"/>
  <c r="P147" i="9"/>
  <c r="J147" i="9"/>
  <c r="BE147" i="9" s="1"/>
  <c r="BK146" i="9"/>
  <c r="BI146" i="9"/>
  <c r="BH146" i="9"/>
  <c r="BG146" i="9"/>
  <c r="BF146" i="9"/>
  <c r="T146" i="9"/>
  <c r="R146" i="9"/>
  <c r="P146" i="9"/>
  <c r="J146" i="9"/>
  <c r="BE146" i="9" s="1"/>
  <c r="BK145" i="9"/>
  <c r="BI145" i="9"/>
  <c r="BH145" i="9"/>
  <c r="BG145" i="9"/>
  <c r="BF145" i="9"/>
  <c r="T145" i="9"/>
  <c r="R145" i="9"/>
  <c r="P145" i="9"/>
  <c r="J145" i="9"/>
  <c r="BE145" i="9" s="1"/>
  <c r="BK144" i="9"/>
  <c r="BI144" i="9"/>
  <c r="BH144" i="9"/>
  <c r="BG144" i="9"/>
  <c r="BF144" i="9"/>
  <c r="BE144" i="9"/>
  <c r="T144" i="9"/>
  <c r="R144" i="9"/>
  <c r="P144" i="9"/>
  <c r="J144" i="9"/>
  <c r="BK143" i="9"/>
  <c r="BI143" i="9"/>
  <c r="BH143" i="9"/>
  <c r="BG143" i="9"/>
  <c r="BF143" i="9"/>
  <c r="T143" i="9"/>
  <c r="R143" i="9"/>
  <c r="P143" i="9"/>
  <c r="J143" i="9"/>
  <c r="BE143" i="9" s="1"/>
  <c r="BK142" i="9"/>
  <c r="BI142" i="9"/>
  <c r="BH142" i="9"/>
  <c r="BG142" i="9"/>
  <c r="BF142" i="9"/>
  <c r="T142" i="9"/>
  <c r="R142" i="9"/>
  <c r="P142" i="9"/>
  <c r="J142" i="9"/>
  <c r="BE142" i="9" s="1"/>
  <c r="BK141" i="9"/>
  <c r="BI141" i="9"/>
  <c r="BH141" i="9"/>
  <c r="BG141" i="9"/>
  <c r="BF141" i="9"/>
  <c r="BE141" i="9"/>
  <c r="T141" i="9"/>
  <c r="R141" i="9"/>
  <c r="P141" i="9"/>
  <c r="J141" i="9"/>
  <c r="BK140" i="9"/>
  <c r="BI140" i="9"/>
  <c r="BH140" i="9"/>
  <c r="BG140" i="9"/>
  <c r="BF140" i="9"/>
  <c r="BE140" i="9"/>
  <c r="T140" i="9"/>
  <c r="R140" i="9"/>
  <c r="P140" i="9"/>
  <c r="J140" i="9"/>
  <c r="BK139" i="9"/>
  <c r="BI139" i="9"/>
  <c r="BH139" i="9"/>
  <c r="BG139" i="9"/>
  <c r="BF139" i="9"/>
  <c r="T139" i="9"/>
  <c r="R139" i="9"/>
  <c r="P139" i="9"/>
  <c r="J139" i="9"/>
  <c r="BE139" i="9" s="1"/>
  <c r="BK138" i="9"/>
  <c r="BI138" i="9"/>
  <c r="BH138" i="9"/>
  <c r="BG138" i="9"/>
  <c r="BF138" i="9"/>
  <c r="T138" i="9"/>
  <c r="R138" i="9"/>
  <c r="P138" i="9"/>
  <c r="J138" i="9"/>
  <c r="BE138" i="9" s="1"/>
  <c r="BK137" i="9"/>
  <c r="BI137" i="9"/>
  <c r="BH137" i="9"/>
  <c r="BG137" i="9"/>
  <c r="BF137" i="9"/>
  <c r="T137" i="9"/>
  <c r="R137" i="9"/>
  <c r="P137" i="9"/>
  <c r="J137" i="9"/>
  <c r="BE137" i="9" s="1"/>
  <c r="BK136" i="9"/>
  <c r="BI136" i="9"/>
  <c r="BH136" i="9"/>
  <c r="BG136" i="9"/>
  <c r="BF136" i="9"/>
  <c r="T136" i="9"/>
  <c r="R136" i="9"/>
  <c r="P136" i="9"/>
  <c r="J136" i="9"/>
  <c r="BE136" i="9" s="1"/>
  <c r="BK135" i="9"/>
  <c r="BI135" i="9"/>
  <c r="BH135" i="9"/>
  <c r="BG135" i="9"/>
  <c r="BF135" i="9"/>
  <c r="T135" i="9"/>
  <c r="R135" i="9"/>
  <c r="P135" i="9"/>
  <c r="J135" i="9"/>
  <c r="BE135" i="9" s="1"/>
  <c r="BK134" i="9"/>
  <c r="BI134" i="9"/>
  <c r="BH134" i="9"/>
  <c r="BG134" i="9"/>
  <c r="BF134" i="9"/>
  <c r="T134" i="9"/>
  <c r="R134" i="9"/>
  <c r="P134" i="9"/>
  <c r="J134" i="9"/>
  <c r="BE134" i="9" s="1"/>
  <c r="BK133" i="9"/>
  <c r="BI133" i="9"/>
  <c r="BH133" i="9"/>
  <c r="BG133" i="9"/>
  <c r="BF133" i="9"/>
  <c r="T133" i="9"/>
  <c r="R133" i="9"/>
  <c r="P133" i="9"/>
  <c r="J133" i="9"/>
  <c r="BE133" i="9" s="1"/>
  <c r="BK132" i="9"/>
  <c r="BI132" i="9"/>
  <c r="BH132" i="9"/>
  <c r="BG132" i="9"/>
  <c r="BF132" i="9"/>
  <c r="T132" i="9"/>
  <c r="R132" i="9"/>
  <c r="P132" i="9"/>
  <c r="J132" i="9"/>
  <c r="BE132" i="9" s="1"/>
  <c r="BK131" i="9"/>
  <c r="BI131" i="9"/>
  <c r="BH131" i="9"/>
  <c r="BG131" i="9"/>
  <c r="BF131" i="9"/>
  <c r="T131" i="9"/>
  <c r="R131" i="9"/>
  <c r="P131" i="9"/>
  <c r="J131" i="9"/>
  <c r="BE131" i="9" s="1"/>
  <c r="BK130" i="9"/>
  <c r="BI130" i="9"/>
  <c r="BH130" i="9"/>
  <c r="BG130" i="9"/>
  <c r="BF130" i="9"/>
  <c r="T130" i="9"/>
  <c r="R130" i="9"/>
  <c r="P130" i="9"/>
  <c r="J130" i="9"/>
  <c r="BE130" i="9" s="1"/>
  <c r="BK129" i="9"/>
  <c r="BI129" i="9"/>
  <c r="BH129" i="9"/>
  <c r="BG129" i="9"/>
  <c r="BF129" i="9"/>
  <c r="T129" i="9"/>
  <c r="R129" i="9"/>
  <c r="P129" i="9"/>
  <c r="J129" i="9"/>
  <c r="BE129" i="9" s="1"/>
  <c r="BK128" i="9"/>
  <c r="BI128" i="9"/>
  <c r="BH128" i="9"/>
  <c r="BG128" i="9"/>
  <c r="BF128" i="9"/>
  <c r="T128" i="9"/>
  <c r="R128" i="9"/>
  <c r="P128" i="9"/>
  <c r="J128" i="9"/>
  <c r="BE128" i="9" s="1"/>
  <c r="BK127" i="9"/>
  <c r="BI127" i="9"/>
  <c r="BH127" i="9"/>
  <c r="BG127" i="9"/>
  <c r="BF127" i="9"/>
  <c r="T127" i="9"/>
  <c r="R127" i="9"/>
  <c r="P127" i="9"/>
  <c r="J127" i="9"/>
  <c r="BE127" i="9" s="1"/>
  <c r="BK126" i="9"/>
  <c r="BI126" i="9"/>
  <c r="BH126" i="9"/>
  <c r="BG126" i="9"/>
  <c r="BF126" i="9"/>
  <c r="T126" i="9"/>
  <c r="R126" i="9"/>
  <c r="P126" i="9"/>
  <c r="J126" i="9"/>
  <c r="BE126" i="9" s="1"/>
  <c r="BK125" i="9"/>
  <c r="BI125" i="9"/>
  <c r="BH125" i="9"/>
  <c r="BG125" i="9"/>
  <c r="BF125" i="9"/>
  <c r="BE125" i="9"/>
  <c r="T125" i="9"/>
  <c r="R125" i="9"/>
  <c r="P125" i="9"/>
  <c r="J125" i="9"/>
  <c r="BK124" i="9"/>
  <c r="BI124" i="9"/>
  <c r="BH124" i="9"/>
  <c r="BG124" i="9"/>
  <c r="BF124" i="9"/>
  <c r="BE124" i="9"/>
  <c r="T124" i="9"/>
  <c r="R124" i="9"/>
  <c r="P124" i="9"/>
  <c r="J124" i="9"/>
  <c r="BK123" i="9"/>
  <c r="BI123" i="9"/>
  <c r="BH123" i="9"/>
  <c r="BG123" i="9"/>
  <c r="BF123" i="9"/>
  <c r="T123" i="9"/>
  <c r="R123" i="9"/>
  <c r="P123" i="9"/>
  <c r="J123" i="9"/>
  <c r="BE123" i="9" s="1"/>
  <c r="BK122" i="9"/>
  <c r="BI122" i="9"/>
  <c r="BH122" i="9"/>
  <c r="BG122" i="9"/>
  <c r="BF122" i="9"/>
  <c r="T122" i="9"/>
  <c r="R122" i="9"/>
  <c r="P122" i="9"/>
  <c r="J122" i="9"/>
  <c r="BE122" i="9" s="1"/>
  <c r="BK121" i="9"/>
  <c r="BI121" i="9"/>
  <c r="BH121" i="9"/>
  <c r="BG121" i="9"/>
  <c r="BF121" i="9"/>
  <c r="T121" i="9"/>
  <c r="R121" i="9"/>
  <c r="P121" i="9"/>
  <c r="J121" i="9"/>
  <c r="BE121" i="9" s="1"/>
  <c r="BK120" i="9"/>
  <c r="BI120" i="9"/>
  <c r="BH120" i="9"/>
  <c r="BG120" i="9"/>
  <c r="BF120" i="9"/>
  <c r="T120" i="9"/>
  <c r="R120" i="9"/>
  <c r="P120" i="9"/>
  <c r="J120" i="9"/>
  <c r="BE120" i="9" s="1"/>
  <c r="BK119" i="9"/>
  <c r="BI119" i="9"/>
  <c r="BH119" i="9"/>
  <c r="BG119" i="9"/>
  <c r="BF119" i="9"/>
  <c r="T119" i="9"/>
  <c r="R119" i="9"/>
  <c r="P119" i="9"/>
  <c r="J119" i="9"/>
  <c r="BE119" i="9" s="1"/>
  <c r="BK118" i="9"/>
  <c r="BI118" i="9"/>
  <c r="BH118" i="9"/>
  <c r="BG118" i="9"/>
  <c r="BF118" i="9"/>
  <c r="T118" i="9"/>
  <c r="R118" i="9"/>
  <c r="P118" i="9"/>
  <c r="J118" i="9"/>
  <c r="BE118" i="9" s="1"/>
  <c r="BK117" i="9"/>
  <c r="BI117" i="9"/>
  <c r="BH117" i="9"/>
  <c r="BG117" i="9"/>
  <c r="BF117" i="9"/>
  <c r="BE117" i="9"/>
  <c r="T117" i="9"/>
  <c r="R117" i="9"/>
  <c r="P117" i="9"/>
  <c r="J117" i="9"/>
  <c r="BK116" i="9"/>
  <c r="BI116" i="9"/>
  <c r="BH116" i="9"/>
  <c r="BG116" i="9"/>
  <c r="BF116" i="9"/>
  <c r="T116" i="9"/>
  <c r="R116" i="9"/>
  <c r="P116" i="9"/>
  <c r="J116" i="9"/>
  <c r="BE116" i="9" s="1"/>
  <c r="BK115" i="9"/>
  <c r="BI115" i="9"/>
  <c r="BH115" i="9"/>
  <c r="BG115" i="9"/>
  <c r="BF115" i="9"/>
  <c r="T115" i="9"/>
  <c r="R115" i="9"/>
  <c r="P115" i="9"/>
  <c r="J115" i="9"/>
  <c r="BE115" i="9" s="1"/>
  <c r="BK114" i="9"/>
  <c r="BI114" i="9"/>
  <c r="BH114" i="9"/>
  <c r="BG114" i="9"/>
  <c r="BF114" i="9"/>
  <c r="T114" i="9"/>
  <c r="R114" i="9"/>
  <c r="P114" i="9"/>
  <c r="J114" i="9"/>
  <c r="BE114" i="9" s="1"/>
  <c r="BK113" i="9"/>
  <c r="BI113" i="9"/>
  <c r="BH113" i="9"/>
  <c r="BG113" i="9"/>
  <c r="BF113" i="9"/>
  <c r="T113" i="9"/>
  <c r="R113" i="9"/>
  <c r="P113" i="9"/>
  <c r="J113" i="9"/>
  <c r="BE113" i="9" s="1"/>
  <c r="BK112" i="9"/>
  <c r="BI112" i="9"/>
  <c r="BH112" i="9"/>
  <c r="BG112" i="9"/>
  <c r="BF112" i="9"/>
  <c r="T112" i="9"/>
  <c r="R112" i="9"/>
  <c r="P112" i="9"/>
  <c r="J112" i="9"/>
  <c r="BE112" i="9" s="1"/>
  <c r="BK111" i="9"/>
  <c r="BI111" i="9"/>
  <c r="BH111" i="9"/>
  <c r="BG111" i="9"/>
  <c r="BF111" i="9"/>
  <c r="T111" i="9"/>
  <c r="R111" i="9"/>
  <c r="P111" i="9"/>
  <c r="J111" i="9"/>
  <c r="BE111" i="9" s="1"/>
  <c r="BK110" i="9"/>
  <c r="BI110" i="9"/>
  <c r="BH110" i="9"/>
  <c r="BG110" i="9"/>
  <c r="BF110" i="9"/>
  <c r="T110" i="9"/>
  <c r="R110" i="9"/>
  <c r="P110" i="9"/>
  <c r="J110" i="9"/>
  <c r="BE110" i="9" s="1"/>
  <c r="BK109" i="9"/>
  <c r="BI109" i="9"/>
  <c r="BH109" i="9"/>
  <c r="BG109" i="9"/>
  <c r="BF109" i="9"/>
  <c r="T109" i="9"/>
  <c r="R109" i="9"/>
  <c r="P109" i="9"/>
  <c r="J109" i="9"/>
  <c r="BE109" i="9" s="1"/>
  <c r="BK108" i="9"/>
  <c r="BI108" i="9"/>
  <c r="BH108" i="9"/>
  <c r="BG108" i="9"/>
  <c r="BF108" i="9"/>
  <c r="T108" i="9"/>
  <c r="R108" i="9"/>
  <c r="P108" i="9"/>
  <c r="J108" i="9"/>
  <c r="BE108" i="9" s="1"/>
  <c r="BK107" i="9"/>
  <c r="BI107" i="9"/>
  <c r="BH107" i="9"/>
  <c r="BG107" i="9"/>
  <c r="BF107" i="9"/>
  <c r="T107" i="9"/>
  <c r="R107" i="9"/>
  <c r="P107" i="9"/>
  <c r="J107" i="9"/>
  <c r="BE107" i="9" s="1"/>
  <c r="BK106" i="9"/>
  <c r="BI106" i="9"/>
  <c r="BH106" i="9"/>
  <c r="BG106" i="9"/>
  <c r="BF106" i="9"/>
  <c r="T106" i="9"/>
  <c r="T105" i="9" s="1"/>
  <c r="R106" i="9"/>
  <c r="P106" i="9"/>
  <c r="J106" i="9"/>
  <c r="BE106" i="9" s="1"/>
  <c r="BK104" i="9"/>
  <c r="BI104" i="9"/>
  <c r="BH104" i="9"/>
  <c r="BG104" i="9"/>
  <c r="BF104" i="9"/>
  <c r="T104" i="9"/>
  <c r="R104" i="9"/>
  <c r="P104" i="9"/>
  <c r="J104" i="9"/>
  <c r="BE104" i="9" s="1"/>
  <c r="BK103" i="9"/>
  <c r="BI103" i="9"/>
  <c r="BH103" i="9"/>
  <c r="BG103" i="9"/>
  <c r="BF103" i="9"/>
  <c r="T103" i="9"/>
  <c r="R103" i="9"/>
  <c r="P103" i="9"/>
  <c r="J103" i="9"/>
  <c r="BE103" i="9" s="1"/>
  <c r="BK102" i="9"/>
  <c r="BI102" i="9"/>
  <c r="BH102" i="9"/>
  <c r="BG102" i="9"/>
  <c r="BF102" i="9"/>
  <c r="T102" i="9"/>
  <c r="R102" i="9"/>
  <c r="P102" i="9"/>
  <c r="J102" i="9"/>
  <c r="BE102" i="9" s="1"/>
  <c r="BK101" i="9"/>
  <c r="BI101" i="9"/>
  <c r="BH101" i="9"/>
  <c r="BG101" i="9"/>
  <c r="BF101" i="9"/>
  <c r="T101" i="9"/>
  <c r="R101" i="9"/>
  <c r="P101" i="9"/>
  <c r="J101" i="9"/>
  <c r="BE101" i="9" s="1"/>
  <c r="BK100" i="9"/>
  <c r="BI100" i="9"/>
  <c r="BH100" i="9"/>
  <c r="BG100" i="9"/>
  <c r="BF100" i="9"/>
  <c r="T100" i="9"/>
  <c r="R100" i="9"/>
  <c r="P100" i="9"/>
  <c r="J100" i="9"/>
  <c r="BE100" i="9" s="1"/>
  <c r="T99" i="9"/>
  <c r="BK98" i="9"/>
  <c r="BI98" i="9"/>
  <c r="BH98" i="9"/>
  <c r="BG98" i="9"/>
  <c r="BF98" i="9"/>
  <c r="T98" i="9"/>
  <c r="R98" i="9"/>
  <c r="P98" i="9"/>
  <c r="J98" i="9"/>
  <c r="BE98" i="9" s="1"/>
  <c r="BK97" i="9"/>
  <c r="BI97" i="9"/>
  <c r="BH97" i="9"/>
  <c r="BG97" i="9"/>
  <c r="BF97" i="9"/>
  <c r="T97" i="9"/>
  <c r="R97" i="9"/>
  <c r="P97" i="9"/>
  <c r="J97" i="9"/>
  <c r="BE97" i="9" s="1"/>
  <c r="BK96" i="9"/>
  <c r="BI96" i="9"/>
  <c r="BH96" i="9"/>
  <c r="BG96" i="9"/>
  <c r="BF96" i="9"/>
  <c r="BE96" i="9"/>
  <c r="T96" i="9"/>
  <c r="R96" i="9"/>
  <c r="P96" i="9"/>
  <c r="J96" i="9"/>
  <c r="BK95" i="9"/>
  <c r="BI95" i="9"/>
  <c r="BH95" i="9"/>
  <c r="BG95" i="9"/>
  <c r="BF95" i="9"/>
  <c r="T95" i="9"/>
  <c r="R95" i="9"/>
  <c r="P95" i="9"/>
  <c r="J95" i="9"/>
  <c r="BE95" i="9" s="1"/>
  <c r="T94" i="9"/>
  <c r="P94" i="9"/>
  <c r="J89" i="9"/>
  <c r="F89" i="9"/>
  <c r="J88" i="9"/>
  <c r="F88" i="9"/>
  <c r="J86" i="9"/>
  <c r="F86" i="9"/>
  <c r="E84" i="9"/>
  <c r="J55" i="9"/>
  <c r="F55" i="9"/>
  <c r="J54" i="9"/>
  <c r="F54" i="9"/>
  <c r="J52" i="9"/>
  <c r="F52" i="9"/>
  <c r="E50" i="9"/>
  <c r="E48" i="9"/>
  <c r="J37" i="9"/>
  <c r="J36" i="9"/>
  <c r="J35" i="9"/>
  <c r="J12" i="9"/>
  <c r="E7" i="9"/>
  <c r="E82" i="9" s="1"/>
  <c r="BK176" i="8"/>
  <c r="BK175" i="8" s="1"/>
  <c r="BK174" i="8" s="1"/>
  <c r="J174" i="8" s="1"/>
  <c r="BI176" i="8"/>
  <c r="BH176" i="8"/>
  <c r="BG176" i="8"/>
  <c r="BF176" i="8"/>
  <c r="BE176" i="8"/>
  <c r="T176" i="8"/>
  <c r="T175" i="8" s="1"/>
  <c r="R176" i="8"/>
  <c r="R175" i="8" s="1"/>
  <c r="P176" i="8"/>
  <c r="J176" i="8"/>
  <c r="P175" i="8"/>
  <c r="P174" i="8" s="1"/>
  <c r="T174" i="8"/>
  <c r="R174" i="8"/>
  <c r="BK173" i="8"/>
  <c r="BK172" i="8" s="1"/>
  <c r="J172" i="8" s="1"/>
  <c r="J76" i="8" s="1"/>
  <c r="BI173" i="8"/>
  <c r="BH173" i="8"/>
  <c r="BG173" i="8"/>
  <c r="BF173" i="8"/>
  <c r="BE173" i="8"/>
  <c r="T173" i="8"/>
  <c r="R173" i="8"/>
  <c r="P173" i="8"/>
  <c r="J173" i="8"/>
  <c r="T172" i="8"/>
  <c r="R172" i="8"/>
  <c r="P172" i="8"/>
  <c r="BK171" i="8"/>
  <c r="BK170" i="8" s="1"/>
  <c r="J170" i="8" s="1"/>
  <c r="J75" i="8" s="1"/>
  <c r="BI171" i="8"/>
  <c r="BH171" i="8"/>
  <c r="BG171" i="8"/>
  <c r="BF171" i="8"/>
  <c r="T171" i="8"/>
  <c r="T170" i="8" s="1"/>
  <c r="R171" i="8"/>
  <c r="P171" i="8"/>
  <c r="J171" i="8"/>
  <c r="BE171" i="8" s="1"/>
  <c r="R170" i="8"/>
  <c r="P170" i="8"/>
  <c r="BK169" i="8"/>
  <c r="BI169" i="8"/>
  <c r="BH169" i="8"/>
  <c r="BG169" i="8"/>
  <c r="BF169" i="8"/>
  <c r="T169" i="8"/>
  <c r="T168" i="8" s="1"/>
  <c r="R169" i="8"/>
  <c r="R168" i="8" s="1"/>
  <c r="P169" i="8"/>
  <c r="J169" i="8"/>
  <c r="BE169" i="8" s="1"/>
  <c r="BK168" i="8"/>
  <c r="P168" i="8"/>
  <c r="J168" i="8"/>
  <c r="J74" i="8" s="1"/>
  <c r="BK167" i="8"/>
  <c r="BK166" i="8" s="1"/>
  <c r="J166" i="8" s="1"/>
  <c r="J73" i="8" s="1"/>
  <c r="BI167" i="8"/>
  <c r="BH167" i="8"/>
  <c r="BG167" i="8"/>
  <c r="BF167" i="8"/>
  <c r="T167" i="8"/>
  <c r="T166" i="8" s="1"/>
  <c r="R167" i="8"/>
  <c r="R166" i="8" s="1"/>
  <c r="P167" i="8"/>
  <c r="J167" i="8"/>
  <c r="BE167" i="8" s="1"/>
  <c r="P166" i="8"/>
  <c r="BK165" i="8"/>
  <c r="BK164" i="8" s="1"/>
  <c r="BI165" i="8"/>
  <c r="BH165" i="8"/>
  <c r="BG165" i="8"/>
  <c r="BF165" i="8"/>
  <c r="T165" i="8"/>
  <c r="T164" i="8" s="1"/>
  <c r="R165" i="8"/>
  <c r="R164" i="8" s="1"/>
  <c r="P165" i="8"/>
  <c r="J165" i="8"/>
  <c r="BE165" i="8" s="1"/>
  <c r="P164" i="8"/>
  <c r="J164" i="8"/>
  <c r="J72" i="8" s="1"/>
  <c r="BK163" i="8"/>
  <c r="BI163" i="8"/>
  <c r="BH163" i="8"/>
  <c r="BG163" i="8"/>
  <c r="BF163" i="8"/>
  <c r="T163" i="8"/>
  <c r="R163" i="8"/>
  <c r="P163" i="8"/>
  <c r="J163" i="8"/>
  <c r="BE163" i="8" s="1"/>
  <c r="BK162" i="8"/>
  <c r="BI162" i="8"/>
  <c r="BH162" i="8"/>
  <c r="BG162" i="8"/>
  <c r="BF162" i="8"/>
  <c r="BE162" i="8"/>
  <c r="T162" i="8"/>
  <c r="R162" i="8"/>
  <c r="R159" i="8" s="1"/>
  <c r="P162" i="8"/>
  <c r="J162" i="8"/>
  <c r="BK161" i="8"/>
  <c r="BI161" i="8"/>
  <c r="BH161" i="8"/>
  <c r="BG161" i="8"/>
  <c r="BF161" i="8"/>
  <c r="T161" i="8"/>
  <c r="R161" i="8"/>
  <c r="P161" i="8"/>
  <c r="J161" i="8"/>
  <c r="BE161" i="8" s="1"/>
  <c r="BK160" i="8"/>
  <c r="BI160" i="8"/>
  <c r="BH160" i="8"/>
  <c r="BG160" i="8"/>
  <c r="BF160" i="8"/>
  <c r="T160" i="8"/>
  <c r="R160" i="8"/>
  <c r="P160" i="8"/>
  <c r="J160" i="8"/>
  <c r="BE160" i="8" s="1"/>
  <c r="T159" i="8"/>
  <c r="BK158" i="8"/>
  <c r="BI158" i="8"/>
  <c r="BH158" i="8"/>
  <c r="BG158" i="8"/>
  <c r="BF158" i="8"/>
  <c r="T158" i="8"/>
  <c r="R158" i="8"/>
  <c r="P158" i="8"/>
  <c r="J158" i="8"/>
  <c r="BE158" i="8" s="1"/>
  <c r="BK157" i="8"/>
  <c r="BI157" i="8"/>
  <c r="BH157" i="8"/>
  <c r="BG157" i="8"/>
  <c r="BF157" i="8"/>
  <c r="T157" i="8"/>
  <c r="R157" i="8"/>
  <c r="R156" i="8" s="1"/>
  <c r="P157" i="8"/>
  <c r="P156" i="8" s="1"/>
  <c r="J157" i="8"/>
  <c r="BE157" i="8" s="1"/>
  <c r="BK156" i="8"/>
  <c r="J156" i="8" s="1"/>
  <c r="J70" i="8" s="1"/>
  <c r="T156" i="8"/>
  <c r="BK155" i="8"/>
  <c r="BI155" i="8"/>
  <c r="BH155" i="8"/>
  <c r="BG155" i="8"/>
  <c r="BF155" i="8"/>
  <c r="T155" i="8"/>
  <c r="R155" i="8"/>
  <c r="P155" i="8"/>
  <c r="J155" i="8"/>
  <c r="BE155" i="8" s="1"/>
  <c r="BK154" i="8"/>
  <c r="BI154" i="8"/>
  <c r="BH154" i="8"/>
  <c r="BG154" i="8"/>
  <c r="BF154" i="8"/>
  <c r="T154" i="8"/>
  <c r="R154" i="8"/>
  <c r="P154" i="8"/>
  <c r="J154" i="8"/>
  <c r="BE154" i="8" s="1"/>
  <c r="BK153" i="8"/>
  <c r="BI153" i="8"/>
  <c r="BH153" i="8"/>
  <c r="BG153" i="8"/>
  <c r="BF153" i="8"/>
  <c r="BE153" i="8"/>
  <c r="T153" i="8"/>
  <c r="R153" i="8"/>
  <c r="P153" i="8"/>
  <c r="J153" i="8"/>
  <c r="BK152" i="8"/>
  <c r="BI152" i="8"/>
  <c r="BH152" i="8"/>
  <c r="BG152" i="8"/>
  <c r="BF152" i="8"/>
  <c r="T152" i="8"/>
  <c r="R152" i="8"/>
  <c r="P152" i="8"/>
  <c r="J152" i="8"/>
  <c r="BE152" i="8" s="1"/>
  <c r="BK151" i="8"/>
  <c r="BI151" i="8"/>
  <c r="BH151" i="8"/>
  <c r="BG151" i="8"/>
  <c r="BF151" i="8"/>
  <c r="T151" i="8"/>
  <c r="R151" i="8"/>
  <c r="P151" i="8"/>
  <c r="J151" i="8"/>
  <c r="BE151" i="8" s="1"/>
  <c r="BK150" i="8"/>
  <c r="BI150" i="8"/>
  <c r="BH150" i="8"/>
  <c r="BG150" i="8"/>
  <c r="BF150" i="8"/>
  <c r="T150" i="8"/>
  <c r="R150" i="8"/>
  <c r="P150" i="8"/>
  <c r="J150" i="8"/>
  <c r="BE150" i="8" s="1"/>
  <c r="BK149" i="8"/>
  <c r="BI149" i="8"/>
  <c r="BH149" i="8"/>
  <c r="BG149" i="8"/>
  <c r="BF149" i="8"/>
  <c r="T149" i="8"/>
  <c r="R149" i="8"/>
  <c r="P149" i="8"/>
  <c r="J149" i="8"/>
  <c r="BE149" i="8" s="1"/>
  <c r="BK148" i="8"/>
  <c r="BI148" i="8"/>
  <c r="BH148" i="8"/>
  <c r="BG148" i="8"/>
  <c r="BF148" i="8"/>
  <c r="T148" i="8"/>
  <c r="R148" i="8"/>
  <c r="P148" i="8"/>
  <c r="J148" i="8"/>
  <c r="BE148" i="8" s="1"/>
  <c r="BK147" i="8"/>
  <c r="BI147" i="8"/>
  <c r="BH147" i="8"/>
  <c r="BG147" i="8"/>
  <c r="BF147" i="8"/>
  <c r="T147" i="8"/>
  <c r="R147" i="8"/>
  <c r="P147" i="8"/>
  <c r="J147" i="8"/>
  <c r="BE147" i="8" s="1"/>
  <c r="BK146" i="8"/>
  <c r="BI146" i="8"/>
  <c r="BH146" i="8"/>
  <c r="BG146" i="8"/>
  <c r="BF146" i="8"/>
  <c r="T146" i="8"/>
  <c r="R146" i="8"/>
  <c r="P146" i="8"/>
  <c r="J146" i="8"/>
  <c r="BE146" i="8" s="1"/>
  <c r="BK145" i="8"/>
  <c r="BI145" i="8"/>
  <c r="BH145" i="8"/>
  <c r="BG145" i="8"/>
  <c r="BF145" i="8"/>
  <c r="T145" i="8"/>
  <c r="R145" i="8"/>
  <c r="P145" i="8"/>
  <c r="J145" i="8"/>
  <c r="BE145" i="8" s="1"/>
  <c r="BK144" i="8"/>
  <c r="BI144" i="8"/>
  <c r="BH144" i="8"/>
  <c r="BG144" i="8"/>
  <c r="BF144" i="8"/>
  <c r="T144" i="8"/>
  <c r="R144" i="8"/>
  <c r="P144" i="8"/>
  <c r="J144" i="8"/>
  <c r="BE144" i="8" s="1"/>
  <c r="BK143" i="8"/>
  <c r="BI143" i="8"/>
  <c r="BH143" i="8"/>
  <c r="BG143" i="8"/>
  <c r="BF143" i="8"/>
  <c r="T143" i="8"/>
  <c r="R143" i="8"/>
  <c r="P143" i="8"/>
  <c r="J143" i="8"/>
  <c r="BE143" i="8" s="1"/>
  <c r="BK142" i="8"/>
  <c r="BI142" i="8"/>
  <c r="BH142" i="8"/>
  <c r="BG142" i="8"/>
  <c r="BF142" i="8"/>
  <c r="T142" i="8"/>
  <c r="R142" i="8"/>
  <c r="P142" i="8"/>
  <c r="J142" i="8"/>
  <c r="BE142" i="8" s="1"/>
  <c r="BK141" i="8"/>
  <c r="BI141" i="8"/>
  <c r="BH141" i="8"/>
  <c r="BG141" i="8"/>
  <c r="BF141" i="8"/>
  <c r="BE141" i="8"/>
  <c r="T141" i="8"/>
  <c r="R141" i="8"/>
  <c r="P141" i="8"/>
  <c r="J141" i="8"/>
  <c r="BK140" i="8"/>
  <c r="BI140" i="8"/>
  <c r="BH140" i="8"/>
  <c r="BG140" i="8"/>
  <c r="BF140" i="8"/>
  <c r="T140" i="8"/>
  <c r="R140" i="8"/>
  <c r="P140" i="8"/>
  <c r="J140" i="8"/>
  <c r="BE140" i="8" s="1"/>
  <c r="BK139" i="8"/>
  <c r="BI139" i="8"/>
  <c r="BH139" i="8"/>
  <c r="BG139" i="8"/>
  <c r="BF139" i="8"/>
  <c r="T139" i="8"/>
  <c r="R139" i="8"/>
  <c r="P139" i="8"/>
  <c r="J139" i="8"/>
  <c r="BE139" i="8" s="1"/>
  <c r="BK138" i="8"/>
  <c r="BI138" i="8"/>
  <c r="BH138" i="8"/>
  <c r="BG138" i="8"/>
  <c r="BF138" i="8"/>
  <c r="T138" i="8"/>
  <c r="R138" i="8"/>
  <c r="P138" i="8"/>
  <c r="J138" i="8"/>
  <c r="BE138" i="8" s="1"/>
  <c r="BK137" i="8"/>
  <c r="BI137" i="8"/>
  <c r="BH137" i="8"/>
  <c r="BG137" i="8"/>
  <c r="BF137" i="8"/>
  <c r="T137" i="8"/>
  <c r="R137" i="8"/>
  <c r="P137" i="8"/>
  <c r="J137" i="8"/>
  <c r="BE137" i="8" s="1"/>
  <c r="BK136" i="8"/>
  <c r="BI136" i="8"/>
  <c r="BH136" i="8"/>
  <c r="BG136" i="8"/>
  <c r="BF136" i="8"/>
  <c r="BE136" i="8"/>
  <c r="T136" i="8"/>
  <c r="R136" i="8"/>
  <c r="P136" i="8"/>
  <c r="J136" i="8"/>
  <c r="BK135" i="8"/>
  <c r="BI135" i="8"/>
  <c r="BH135" i="8"/>
  <c r="BG135" i="8"/>
  <c r="BF135" i="8"/>
  <c r="T135" i="8"/>
  <c r="R135" i="8"/>
  <c r="P135" i="8"/>
  <c r="J135" i="8"/>
  <c r="BE135" i="8" s="1"/>
  <c r="BK134" i="8"/>
  <c r="BI134" i="8"/>
  <c r="BH134" i="8"/>
  <c r="BG134" i="8"/>
  <c r="BF134" i="8"/>
  <c r="T134" i="8"/>
  <c r="R134" i="8"/>
  <c r="P134" i="8"/>
  <c r="J134" i="8"/>
  <c r="BE134" i="8" s="1"/>
  <c r="BK133" i="8"/>
  <c r="BI133" i="8"/>
  <c r="BH133" i="8"/>
  <c r="BG133" i="8"/>
  <c r="BF133" i="8"/>
  <c r="T133" i="8"/>
  <c r="R133" i="8"/>
  <c r="P133" i="8"/>
  <c r="J133" i="8"/>
  <c r="BE133" i="8" s="1"/>
  <c r="BK132" i="8"/>
  <c r="BI132" i="8"/>
  <c r="BH132" i="8"/>
  <c r="BG132" i="8"/>
  <c r="BF132" i="8"/>
  <c r="T132" i="8"/>
  <c r="R132" i="8"/>
  <c r="P132" i="8"/>
  <c r="J132" i="8"/>
  <c r="BE132" i="8" s="1"/>
  <c r="BK131" i="8"/>
  <c r="BI131" i="8"/>
  <c r="BH131" i="8"/>
  <c r="BG131" i="8"/>
  <c r="BF131" i="8"/>
  <c r="T131" i="8"/>
  <c r="R131" i="8"/>
  <c r="P131" i="8"/>
  <c r="J131" i="8"/>
  <c r="BE131" i="8" s="1"/>
  <c r="BK130" i="8"/>
  <c r="BI130" i="8"/>
  <c r="BH130" i="8"/>
  <c r="BG130" i="8"/>
  <c r="BF130" i="8"/>
  <c r="T130" i="8"/>
  <c r="R130" i="8"/>
  <c r="P130" i="8"/>
  <c r="J130" i="8"/>
  <c r="BE130" i="8" s="1"/>
  <c r="BK129" i="8"/>
  <c r="BI129" i="8"/>
  <c r="BH129" i="8"/>
  <c r="BG129" i="8"/>
  <c r="BF129" i="8"/>
  <c r="T129" i="8"/>
  <c r="R129" i="8"/>
  <c r="P129" i="8"/>
  <c r="J129" i="8"/>
  <c r="BE129" i="8" s="1"/>
  <c r="BK128" i="8"/>
  <c r="BI128" i="8"/>
  <c r="BH128" i="8"/>
  <c r="BG128" i="8"/>
  <c r="BF128" i="8"/>
  <c r="BE128" i="8"/>
  <c r="T128" i="8"/>
  <c r="T123" i="8" s="1"/>
  <c r="R128" i="8"/>
  <c r="P128" i="8"/>
  <c r="J128" i="8"/>
  <c r="BK127" i="8"/>
  <c r="BI127" i="8"/>
  <c r="BH127" i="8"/>
  <c r="BG127" i="8"/>
  <c r="BF127" i="8"/>
  <c r="T127" i="8"/>
  <c r="R127" i="8"/>
  <c r="P127" i="8"/>
  <c r="J127" i="8"/>
  <c r="BE127" i="8" s="1"/>
  <c r="BK126" i="8"/>
  <c r="BI126" i="8"/>
  <c r="BH126" i="8"/>
  <c r="BG126" i="8"/>
  <c r="BF126" i="8"/>
  <c r="T126" i="8"/>
  <c r="R126" i="8"/>
  <c r="P126" i="8"/>
  <c r="J126" i="8"/>
  <c r="BE126" i="8" s="1"/>
  <c r="BK125" i="8"/>
  <c r="BI125" i="8"/>
  <c r="BH125" i="8"/>
  <c r="BG125" i="8"/>
  <c r="BF125" i="8"/>
  <c r="T125" i="8"/>
  <c r="R125" i="8"/>
  <c r="R123" i="8" s="1"/>
  <c r="P125" i="8"/>
  <c r="J125" i="8"/>
  <c r="BE125" i="8" s="1"/>
  <c r="BK124" i="8"/>
  <c r="BI124" i="8"/>
  <c r="BH124" i="8"/>
  <c r="BG124" i="8"/>
  <c r="BF124" i="8"/>
  <c r="BE124" i="8"/>
  <c r="T124" i="8"/>
  <c r="R124" i="8"/>
  <c r="P124" i="8"/>
  <c r="J124" i="8"/>
  <c r="P123" i="8"/>
  <c r="BK122" i="8"/>
  <c r="BI122" i="8"/>
  <c r="BH122" i="8"/>
  <c r="BG122" i="8"/>
  <c r="BF122" i="8"/>
  <c r="T122" i="8"/>
  <c r="R122" i="8"/>
  <c r="P122" i="8"/>
  <c r="J122" i="8"/>
  <c r="BE122" i="8" s="1"/>
  <c r="BK121" i="8"/>
  <c r="BI121" i="8"/>
  <c r="BH121" i="8"/>
  <c r="BG121" i="8"/>
  <c r="BF121" i="8"/>
  <c r="BE121" i="8"/>
  <c r="T121" i="8"/>
  <c r="R121" i="8"/>
  <c r="P121" i="8"/>
  <c r="J121" i="8"/>
  <c r="BK120" i="8"/>
  <c r="BI120" i="8"/>
  <c r="BH120" i="8"/>
  <c r="BG120" i="8"/>
  <c r="BF120" i="8"/>
  <c r="T120" i="8"/>
  <c r="R120" i="8"/>
  <c r="P120" i="8"/>
  <c r="P119" i="8" s="1"/>
  <c r="J120" i="8"/>
  <c r="BE120" i="8" s="1"/>
  <c r="T119" i="8"/>
  <c r="BK118" i="8"/>
  <c r="BK117" i="8" s="1"/>
  <c r="J117" i="8" s="1"/>
  <c r="J67" i="8" s="1"/>
  <c r="BI118" i="8"/>
  <c r="BH118" i="8"/>
  <c r="BG118" i="8"/>
  <c r="BF118" i="8"/>
  <c r="T118" i="8"/>
  <c r="R118" i="8"/>
  <c r="P118" i="8"/>
  <c r="P117" i="8" s="1"/>
  <c r="J118" i="8"/>
  <c r="BE118" i="8" s="1"/>
  <c r="T117" i="8"/>
  <c r="R117" i="8"/>
  <c r="BK116" i="8"/>
  <c r="BK115" i="8" s="1"/>
  <c r="J115" i="8" s="1"/>
  <c r="J66" i="8" s="1"/>
  <c r="BI116" i="8"/>
  <c r="BH116" i="8"/>
  <c r="BG116" i="8"/>
  <c r="BF116" i="8"/>
  <c r="T116" i="8"/>
  <c r="R116" i="8"/>
  <c r="P116" i="8"/>
  <c r="J116" i="8"/>
  <c r="BE116" i="8" s="1"/>
  <c r="T115" i="8"/>
  <c r="R115" i="8"/>
  <c r="P115" i="8"/>
  <c r="BK113" i="8"/>
  <c r="BK112" i="8" s="1"/>
  <c r="J112" i="8" s="1"/>
  <c r="J65" i="8" s="1"/>
  <c r="BI113" i="8"/>
  <c r="BH113" i="8"/>
  <c r="BG113" i="8"/>
  <c r="BF113" i="8"/>
  <c r="BE113" i="8"/>
  <c r="T113" i="8"/>
  <c r="T112" i="8" s="1"/>
  <c r="R113" i="8"/>
  <c r="P113" i="8"/>
  <c r="J113" i="8"/>
  <c r="R112" i="8"/>
  <c r="P112" i="8"/>
  <c r="BK111" i="8"/>
  <c r="BI111" i="8"/>
  <c r="BH111" i="8"/>
  <c r="BG111" i="8"/>
  <c r="BF111" i="8"/>
  <c r="T111" i="8"/>
  <c r="R111" i="8"/>
  <c r="P111" i="8"/>
  <c r="J111" i="8"/>
  <c r="BE111" i="8" s="1"/>
  <c r="BK110" i="8"/>
  <c r="BI110" i="8"/>
  <c r="BH110" i="8"/>
  <c r="BG110" i="8"/>
  <c r="BF110" i="8"/>
  <c r="T110" i="8"/>
  <c r="R110" i="8"/>
  <c r="P110" i="8"/>
  <c r="J110" i="8"/>
  <c r="BE110" i="8" s="1"/>
  <c r="BK109" i="8"/>
  <c r="BI109" i="8"/>
  <c r="BH109" i="8"/>
  <c r="BG109" i="8"/>
  <c r="BF109" i="8"/>
  <c r="T109" i="8"/>
  <c r="T108" i="8" s="1"/>
  <c r="R109" i="8"/>
  <c r="P109" i="8"/>
  <c r="P108" i="8" s="1"/>
  <c r="J109" i="8"/>
  <c r="BE109" i="8" s="1"/>
  <c r="BK107" i="8"/>
  <c r="BI107" i="8"/>
  <c r="BH107" i="8"/>
  <c r="BG107" i="8"/>
  <c r="BF107" i="8"/>
  <c r="BE107" i="8"/>
  <c r="T107" i="8"/>
  <c r="R107" i="8"/>
  <c r="R105" i="8" s="1"/>
  <c r="P107" i="8"/>
  <c r="J107" i="8"/>
  <c r="BK106" i="8"/>
  <c r="BI106" i="8"/>
  <c r="BH106" i="8"/>
  <c r="BG106" i="8"/>
  <c r="BF106" i="8"/>
  <c r="T106" i="8"/>
  <c r="R106" i="8"/>
  <c r="P106" i="8"/>
  <c r="P105" i="8" s="1"/>
  <c r="J106" i="8"/>
  <c r="BE106" i="8" s="1"/>
  <c r="BK105" i="8"/>
  <c r="J105" i="8" s="1"/>
  <c r="J63" i="8" s="1"/>
  <c r="T105" i="8"/>
  <c r="BK104" i="8"/>
  <c r="BI104" i="8"/>
  <c r="BH104" i="8"/>
  <c r="BG104" i="8"/>
  <c r="BF104" i="8"/>
  <c r="T104" i="8"/>
  <c r="T102" i="8" s="1"/>
  <c r="R104" i="8"/>
  <c r="P104" i="8"/>
  <c r="J104" i="8"/>
  <c r="BE104" i="8" s="1"/>
  <c r="BK103" i="8"/>
  <c r="BI103" i="8"/>
  <c r="BH103" i="8"/>
  <c r="BG103" i="8"/>
  <c r="BF103" i="8"/>
  <c r="T103" i="8"/>
  <c r="R103" i="8"/>
  <c r="P103" i="8"/>
  <c r="J103" i="8"/>
  <c r="BE103" i="8" s="1"/>
  <c r="BK102" i="8"/>
  <c r="J102" i="8" s="1"/>
  <c r="J62" i="8" s="1"/>
  <c r="P102" i="8"/>
  <c r="BK101" i="8"/>
  <c r="BI101" i="8"/>
  <c r="BH101" i="8"/>
  <c r="BG101" i="8"/>
  <c r="BF101" i="8"/>
  <c r="T101" i="8"/>
  <c r="R101" i="8"/>
  <c r="P101" i="8"/>
  <c r="P100" i="8" s="1"/>
  <c r="J101" i="8"/>
  <c r="BE101" i="8" s="1"/>
  <c r="BK100" i="8"/>
  <c r="T100" i="8"/>
  <c r="R100" i="8"/>
  <c r="J95" i="8"/>
  <c r="F95" i="8"/>
  <c r="J94" i="8"/>
  <c r="F94" i="8"/>
  <c r="F92" i="8"/>
  <c r="E90" i="8"/>
  <c r="J77" i="8"/>
  <c r="J55" i="8"/>
  <c r="F55" i="8"/>
  <c r="J54" i="8"/>
  <c r="F54" i="8"/>
  <c r="F52" i="8"/>
  <c r="E50" i="8"/>
  <c r="J37" i="8"/>
  <c r="J36" i="8"/>
  <c r="J35" i="8"/>
  <c r="J12" i="8"/>
  <c r="J52" i="8" s="1"/>
  <c r="E7" i="8"/>
  <c r="BK210" i="7"/>
  <c r="BK209" i="7" s="1"/>
  <c r="J209" i="7" s="1"/>
  <c r="BI210" i="7"/>
  <c r="BH210" i="7"/>
  <c r="BG210" i="7"/>
  <c r="BF210" i="7"/>
  <c r="T210" i="7"/>
  <c r="R210" i="7"/>
  <c r="R209" i="7" s="1"/>
  <c r="R208" i="7" s="1"/>
  <c r="P210" i="7"/>
  <c r="P209" i="7" s="1"/>
  <c r="P208" i="7" s="1"/>
  <c r="J210" i="7"/>
  <c r="BE210" i="7" s="1"/>
  <c r="T209" i="7"/>
  <c r="T208" i="7" s="1"/>
  <c r="BK208" i="7"/>
  <c r="J208" i="7" s="1"/>
  <c r="J73" i="7" s="1"/>
  <c r="BK206" i="7"/>
  <c r="BK203" i="7" s="1"/>
  <c r="J203" i="7" s="1"/>
  <c r="J72" i="7" s="1"/>
  <c r="BI206" i="7"/>
  <c r="BH206" i="7"/>
  <c r="BG206" i="7"/>
  <c r="BF206" i="7"/>
  <c r="T206" i="7"/>
  <c r="T203" i="7" s="1"/>
  <c r="R206" i="7"/>
  <c r="R203" i="7" s="1"/>
  <c r="P206" i="7"/>
  <c r="J206" i="7"/>
  <c r="BE206" i="7" s="1"/>
  <c r="BK204" i="7"/>
  <c r="BI204" i="7"/>
  <c r="BH204" i="7"/>
  <c r="BG204" i="7"/>
  <c r="BF204" i="7"/>
  <c r="BE204" i="7"/>
  <c r="T204" i="7"/>
  <c r="R204" i="7"/>
  <c r="P204" i="7"/>
  <c r="J204" i="7"/>
  <c r="P203" i="7"/>
  <c r="BK202" i="7"/>
  <c r="BI202" i="7"/>
  <c r="BH202" i="7"/>
  <c r="BG202" i="7"/>
  <c r="BF202" i="7"/>
  <c r="T202" i="7"/>
  <c r="T200" i="7" s="1"/>
  <c r="R202" i="7"/>
  <c r="P202" i="7"/>
  <c r="J202" i="7"/>
  <c r="BE202" i="7" s="1"/>
  <c r="BK201" i="7"/>
  <c r="BK200" i="7" s="1"/>
  <c r="J200" i="7" s="1"/>
  <c r="J71" i="7" s="1"/>
  <c r="BI201" i="7"/>
  <c r="BH201" i="7"/>
  <c r="BG201" i="7"/>
  <c r="BF201" i="7"/>
  <c r="T201" i="7"/>
  <c r="R201" i="7"/>
  <c r="P201" i="7"/>
  <c r="P200" i="7" s="1"/>
  <c r="J201" i="7"/>
  <c r="BE201" i="7" s="1"/>
  <c r="R200" i="7"/>
  <c r="BK199" i="7"/>
  <c r="BI199" i="7"/>
  <c r="BH199" i="7"/>
  <c r="BG199" i="7"/>
  <c r="BF199" i="7"/>
  <c r="T199" i="7"/>
  <c r="R199" i="7"/>
  <c r="P199" i="7"/>
  <c r="J199" i="7"/>
  <c r="BE199" i="7" s="1"/>
  <c r="BK198" i="7"/>
  <c r="BI198" i="7"/>
  <c r="BH198" i="7"/>
  <c r="BG198" i="7"/>
  <c r="BF198" i="7"/>
  <c r="BE198" i="7"/>
  <c r="T198" i="7"/>
  <c r="R198" i="7"/>
  <c r="R196" i="7" s="1"/>
  <c r="P198" i="7"/>
  <c r="J198" i="7"/>
  <c r="BK197" i="7"/>
  <c r="BI197" i="7"/>
  <c r="BH197" i="7"/>
  <c r="BG197" i="7"/>
  <c r="BF197" i="7"/>
  <c r="T197" i="7"/>
  <c r="T196" i="7" s="1"/>
  <c r="R197" i="7"/>
  <c r="P197" i="7"/>
  <c r="J197" i="7"/>
  <c r="BE197" i="7" s="1"/>
  <c r="P196" i="7"/>
  <c r="BK195" i="7"/>
  <c r="BI195" i="7"/>
  <c r="BH195" i="7"/>
  <c r="BG195" i="7"/>
  <c r="BF195" i="7"/>
  <c r="T195" i="7"/>
  <c r="T194" i="7" s="1"/>
  <c r="R195" i="7"/>
  <c r="R194" i="7" s="1"/>
  <c r="P195" i="7"/>
  <c r="J195" i="7"/>
  <c r="BE195" i="7" s="1"/>
  <c r="BK194" i="7"/>
  <c r="J194" i="7" s="1"/>
  <c r="J69" i="7" s="1"/>
  <c r="P194" i="7"/>
  <c r="BK192" i="7"/>
  <c r="BK189" i="7" s="1"/>
  <c r="J189" i="7" s="1"/>
  <c r="J68" i="7" s="1"/>
  <c r="BI192" i="7"/>
  <c r="BH192" i="7"/>
  <c r="BG192" i="7"/>
  <c r="BF192" i="7"/>
  <c r="T192" i="7"/>
  <c r="R192" i="7"/>
  <c r="R189" i="7" s="1"/>
  <c r="P192" i="7"/>
  <c r="J192" i="7"/>
  <c r="BE192" i="7" s="1"/>
  <c r="BK191" i="7"/>
  <c r="BI191" i="7"/>
  <c r="BH191" i="7"/>
  <c r="BG191" i="7"/>
  <c r="BF191" i="7"/>
  <c r="T191" i="7"/>
  <c r="T189" i="7" s="1"/>
  <c r="R191" i="7"/>
  <c r="P191" i="7"/>
  <c r="J191" i="7"/>
  <c r="BE191" i="7" s="1"/>
  <c r="BK190" i="7"/>
  <c r="BI190" i="7"/>
  <c r="BH190" i="7"/>
  <c r="BG190" i="7"/>
  <c r="BF190" i="7"/>
  <c r="T190" i="7"/>
  <c r="R190" i="7"/>
  <c r="P190" i="7"/>
  <c r="J190" i="7"/>
  <c r="BE190" i="7" s="1"/>
  <c r="BK187" i="7"/>
  <c r="BI187" i="7"/>
  <c r="BH187" i="7"/>
  <c r="BG187" i="7"/>
  <c r="BF187" i="7"/>
  <c r="T187" i="7"/>
  <c r="R187" i="7"/>
  <c r="P187" i="7"/>
  <c r="J187" i="7"/>
  <c r="BE187" i="7" s="1"/>
  <c r="BK186" i="7"/>
  <c r="BI186" i="7"/>
  <c r="BH186" i="7"/>
  <c r="BG186" i="7"/>
  <c r="BF186" i="7"/>
  <c r="T186" i="7"/>
  <c r="R186" i="7"/>
  <c r="P186" i="7"/>
  <c r="J186" i="7"/>
  <c r="BE186" i="7" s="1"/>
  <c r="BK185" i="7"/>
  <c r="BI185" i="7"/>
  <c r="BH185" i="7"/>
  <c r="BG185" i="7"/>
  <c r="BF185" i="7"/>
  <c r="T185" i="7"/>
  <c r="R185" i="7"/>
  <c r="P185" i="7"/>
  <c r="J185" i="7"/>
  <c r="BE185" i="7" s="1"/>
  <c r="BK183" i="7"/>
  <c r="BI183" i="7"/>
  <c r="BH183" i="7"/>
  <c r="BG183" i="7"/>
  <c r="BF183" i="7"/>
  <c r="T183" i="7"/>
  <c r="R183" i="7"/>
  <c r="P183" i="7"/>
  <c r="J183" i="7"/>
  <c r="BE183" i="7" s="1"/>
  <c r="BK182" i="7"/>
  <c r="BI182" i="7"/>
  <c r="BH182" i="7"/>
  <c r="BG182" i="7"/>
  <c r="BF182" i="7"/>
  <c r="T182" i="7"/>
  <c r="R182" i="7"/>
  <c r="P182" i="7"/>
  <c r="J182" i="7"/>
  <c r="BE182" i="7" s="1"/>
  <c r="BK181" i="7"/>
  <c r="BI181" i="7"/>
  <c r="BH181" i="7"/>
  <c r="BG181" i="7"/>
  <c r="BF181" i="7"/>
  <c r="T181" i="7"/>
  <c r="R181" i="7"/>
  <c r="P181" i="7"/>
  <c r="J181" i="7"/>
  <c r="BE181" i="7" s="1"/>
  <c r="BK180" i="7"/>
  <c r="BI180" i="7"/>
  <c r="BH180" i="7"/>
  <c r="BG180" i="7"/>
  <c r="BF180" i="7"/>
  <c r="T180" i="7"/>
  <c r="R180" i="7"/>
  <c r="P180" i="7"/>
  <c r="J180" i="7"/>
  <c r="BE180" i="7" s="1"/>
  <c r="BK179" i="7"/>
  <c r="BI179" i="7"/>
  <c r="BH179" i="7"/>
  <c r="BG179" i="7"/>
  <c r="BF179" i="7"/>
  <c r="BE179" i="7"/>
  <c r="T179" i="7"/>
  <c r="R179" i="7"/>
  <c r="P179" i="7"/>
  <c r="J179" i="7"/>
  <c r="BK177" i="7"/>
  <c r="BI177" i="7"/>
  <c r="BH177" i="7"/>
  <c r="BG177" i="7"/>
  <c r="BF177" i="7"/>
  <c r="BE177" i="7"/>
  <c r="T177" i="7"/>
  <c r="R177" i="7"/>
  <c r="P177" i="7"/>
  <c r="J177" i="7"/>
  <c r="BK176" i="7"/>
  <c r="BI176" i="7"/>
  <c r="BH176" i="7"/>
  <c r="BG176" i="7"/>
  <c r="BF176" i="7"/>
  <c r="T176" i="7"/>
  <c r="R176" i="7"/>
  <c r="P176" i="7"/>
  <c r="J176" i="7"/>
  <c r="BE176" i="7" s="1"/>
  <c r="BK174" i="7"/>
  <c r="BI174" i="7"/>
  <c r="BH174" i="7"/>
  <c r="BG174" i="7"/>
  <c r="BF174" i="7"/>
  <c r="T174" i="7"/>
  <c r="R174" i="7"/>
  <c r="P174" i="7"/>
  <c r="J174" i="7"/>
  <c r="BE174" i="7" s="1"/>
  <c r="BK173" i="7"/>
  <c r="BI173" i="7"/>
  <c r="BH173" i="7"/>
  <c r="BG173" i="7"/>
  <c r="BF173" i="7"/>
  <c r="T173" i="7"/>
  <c r="R173" i="7"/>
  <c r="R170" i="7" s="1"/>
  <c r="P173" i="7"/>
  <c r="J173" i="7"/>
  <c r="BE173" i="7" s="1"/>
  <c r="BK171" i="7"/>
  <c r="BI171" i="7"/>
  <c r="BH171" i="7"/>
  <c r="BG171" i="7"/>
  <c r="BF171" i="7"/>
  <c r="T171" i="7"/>
  <c r="R171" i="7"/>
  <c r="P171" i="7"/>
  <c r="J171" i="7"/>
  <c r="BE171" i="7" s="1"/>
  <c r="BK168" i="7"/>
  <c r="BI168" i="7"/>
  <c r="BH168" i="7"/>
  <c r="BG168" i="7"/>
  <c r="BF168" i="7"/>
  <c r="T168" i="7"/>
  <c r="R168" i="7"/>
  <c r="P168" i="7"/>
  <c r="J168" i="7"/>
  <c r="BE168" i="7" s="1"/>
  <c r="BK167" i="7"/>
  <c r="BI167" i="7"/>
  <c r="BH167" i="7"/>
  <c r="BG167" i="7"/>
  <c r="BF167" i="7"/>
  <c r="T167" i="7"/>
  <c r="R167" i="7"/>
  <c r="P167" i="7"/>
  <c r="J167" i="7"/>
  <c r="BE167" i="7" s="1"/>
  <c r="BK166" i="7"/>
  <c r="BI166" i="7"/>
  <c r="BH166" i="7"/>
  <c r="BG166" i="7"/>
  <c r="BF166" i="7"/>
  <c r="T166" i="7"/>
  <c r="R166" i="7"/>
  <c r="P166" i="7"/>
  <c r="J166" i="7"/>
  <c r="BE166" i="7" s="1"/>
  <c r="BK165" i="7"/>
  <c r="BI165" i="7"/>
  <c r="BH165" i="7"/>
  <c r="BG165" i="7"/>
  <c r="BF165" i="7"/>
  <c r="T165" i="7"/>
  <c r="R165" i="7"/>
  <c r="P165" i="7"/>
  <c r="J165" i="7"/>
  <c r="BE165" i="7" s="1"/>
  <c r="BK164" i="7"/>
  <c r="BI164" i="7"/>
  <c r="BH164" i="7"/>
  <c r="BG164" i="7"/>
  <c r="BF164" i="7"/>
  <c r="T164" i="7"/>
  <c r="R164" i="7"/>
  <c r="P164" i="7"/>
  <c r="J164" i="7"/>
  <c r="BE164" i="7" s="1"/>
  <c r="BK163" i="7"/>
  <c r="BI163" i="7"/>
  <c r="BH163" i="7"/>
  <c r="BG163" i="7"/>
  <c r="BF163" i="7"/>
  <c r="T163" i="7"/>
  <c r="R163" i="7"/>
  <c r="P163" i="7"/>
  <c r="J163" i="7"/>
  <c r="BE163" i="7" s="1"/>
  <c r="BK162" i="7"/>
  <c r="BI162" i="7"/>
  <c r="BH162" i="7"/>
  <c r="BG162" i="7"/>
  <c r="BF162" i="7"/>
  <c r="T162" i="7"/>
  <c r="R162" i="7"/>
  <c r="P162" i="7"/>
  <c r="J162" i="7"/>
  <c r="BE162" i="7" s="1"/>
  <c r="BK161" i="7"/>
  <c r="BI161" i="7"/>
  <c r="BH161" i="7"/>
  <c r="BG161" i="7"/>
  <c r="BF161" i="7"/>
  <c r="T161" i="7"/>
  <c r="R161" i="7"/>
  <c r="P161" i="7"/>
  <c r="J161" i="7"/>
  <c r="BE161" i="7" s="1"/>
  <c r="BK160" i="7"/>
  <c r="BI160" i="7"/>
  <c r="BH160" i="7"/>
  <c r="BG160" i="7"/>
  <c r="BF160" i="7"/>
  <c r="T160" i="7"/>
  <c r="R160" i="7"/>
  <c r="P160" i="7"/>
  <c r="J160" i="7"/>
  <c r="BE160" i="7" s="1"/>
  <c r="BK159" i="7"/>
  <c r="BI159" i="7"/>
  <c r="BH159" i="7"/>
  <c r="BG159" i="7"/>
  <c r="BF159" i="7"/>
  <c r="T159" i="7"/>
  <c r="R159" i="7"/>
  <c r="P159" i="7"/>
  <c r="J159" i="7"/>
  <c r="BE159" i="7" s="1"/>
  <c r="BK158" i="7"/>
  <c r="BI158" i="7"/>
  <c r="BH158" i="7"/>
  <c r="BG158" i="7"/>
  <c r="BF158" i="7"/>
  <c r="T158" i="7"/>
  <c r="R158" i="7"/>
  <c r="P158" i="7"/>
  <c r="J158" i="7"/>
  <c r="BE158" i="7" s="1"/>
  <c r="BK157" i="7"/>
  <c r="BI157" i="7"/>
  <c r="BH157" i="7"/>
  <c r="BG157" i="7"/>
  <c r="BF157" i="7"/>
  <c r="T157" i="7"/>
  <c r="R157" i="7"/>
  <c r="P157" i="7"/>
  <c r="J157" i="7"/>
  <c r="BE157" i="7" s="1"/>
  <c r="BK156" i="7"/>
  <c r="BI156" i="7"/>
  <c r="BH156" i="7"/>
  <c r="BG156" i="7"/>
  <c r="BF156" i="7"/>
  <c r="T156" i="7"/>
  <c r="R156" i="7"/>
  <c r="P156" i="7"/>
  <c r="J156" i="7"/>
  <c r="BE156" i="7" s="1"/>
  <c r="BK155" i="7"/>
  <c r="BI155" i="7"/>
  <c r="BH155" i="7"/>
  <c r="BG155" i="7"/>
  <c r="BF155" i="7"/>
  <c r="T155" i="7"/>
  <c r="R155" i="7"/>
  <c r="P155" i="7"/>
  <c r="J155" i="7"/>
  <c r="BE155" i="7" s="1"/>
  <c r="BK154" i="7"/>
  <c r="BI154" i="7"/>
  <c r="BH154" i="7"/>
  <c r="BG154" i="7"/>
  <c r="BF154" i="7"/>
  <c r="T154" i="7"/>
  <c r="R154" i="7"/>
  <c r="P154" i="7"/>
  <c r="J154" i="7"/>
  <c r="BE154" i="7" s="1"/>
  <c r="BK153" i="7"/>
  <c r="BI153" i="7"/>
  <c r="BH153" i="7"/>
  <c r="BG153" i="7"/>
  <c r="BF153" i="7"/>
  <c r="T153" i="7"/>
  <c r="R153" i="7"/>
  <c r="P153" i="7"/>
  <c r="J153" i="7"/>
  <c r="BE153" i="7" s="1"/>
  <c r="BK152" i="7"/>
  <c r="BI152" i="7"/>
  <c r="BH152" i="7"/>
  <c r="BG152" i="7"/>
  <c r="BF152" i="7"/>
  <c r="T152" i="7"/>
  <c r="R152" i="7"/>
  <c r="P152" i="7"/>
  <c r="J152" i="7"/>
  <c r="BE152" i="7" s="1"/>
  <c r="BK151" i="7"/>
  <c r="BI151" i="7"/>
  <c r="BH151" i="7"/>
  <c r="BG151" i="7"/>
  <c r="BF151" i="7"/>
  <c r="T151" i="7"/>
  <c r="R151" i="7"/>
  <c r="P151" i="7"/>
  <c r="J151" i="7"/>
  <c r="BE151" i="7" s="1"/>
  <c r="BK150" i="7"/>
  <c r="BI150" i="7"/>
  <c r="BH150" i="7"/>
  <c r="BG150" i="7"/>
  <c r="BF150" i="7"/>
  <c r="BE150" i="7"/>
  <c r="T150" i="7"/>
  <c r="R150" i="7"/>
  <c r="P150" i="7"/>
  <c r="J150" i="7"/>
  <c r="BK149" i="7"/>
  <c r="BI149" i="7"/>
  <c r="BH149" i="7"/>
  <c r="BG149" i="7"/>
  <c r="BF149" i="7"/>
  <c r="BE149" i="7"/>
  <c r="T149" i="7"/>
  <c r="R149" i="7"/>
  <c r="P149" i="7"/>
  <c r="J149" i="7"/>
  <c r="BK148" i="7"/>
  <c r="BI148" i="7"/>
  <c r="BH148" i="7"/>
  <c r="BG148" i="7"/>
  <c r="BF148" i="7"/>
  <c r="T148" i="7"/>
  <c r="R148" i="7"/>
  <c r="P148" i="7"/>
  <c r="J148" i="7"/>
  <c r="BE148" i="7" s="1"/>
  <c r="BK147" i="7"/>
  <c r="BI147" i="7"/>
  <c r="BH147" i="7"/>
  <c r="BG147" i="7"/>
  <c r="BF147" i="7"/>
  <c r="T147" i="7"/>
  <c r="R147" i="7"/>
  <c r="P147" i="7"/>
  <c r="J147" i="7"/>
  <c r="BE147" i="7" s="1"/>
  <c r="BK146" i="7"/>
  <c r="BI146" i="7"/>
  <c r="BH146" i="7"/>
  <c r="BG146" i="7"/>
  <c r="BF146" i="7"/>
  <c r="T146" i="7"/>
  <c r="R146" i="7"/>
  <c r="P146" i="7"/>
  <c r="J146" i="7"/>
  <c r="BE146" i="7" s="1"/>
  <c r="BK145" i="7"/>
  <c r="BI145" i="7"/>
  <c r="BH145" i="7"/>
  <c r="BG145" i="7"/>
  <c r="BF145" i="7"/>
  <c r="T145" i="7"/>
  <c r="R145" i="7"/>
  <c r="P145" i="7"/>
  <c r="J145" i="7"/>
  <c r="BE145" i="7" s="1"/>
  <c r="BK144" i="7"/>
  <c r="BI144" i="7"/>
  <c r="BH144" i="7"/>
  <c r="BG144" i="7"/>
  <c r="BF144" i="7"/>
  <c r="T144" i="7"/>
  <c r="R144" i="7"/>
  <c r="P144" i="7"/>
  <c r="J144" i="7"/>
  <c r="BE144" i="7" s="1"/>
  <c r="BK142" i="7"/>
  <c r="BI142" i="7"/>
  <c r="BH142" i="7"/>
  <c r="BG142" i="7"/>
  <c r="BF142" i="7"/>
  <c r="T142" i="7"/>
  <c r="R142" i="7"/>
  <c r="P142" i="7"/>
  <c r="J142" i="7"/>
  <c r="BE142" i="7" s="1"/>
  <c r="BK141" i="7"/>
  <c r="BI141" i="7"/>
  <c r="BH141" i="7"/>
  <c r="BG141" i="7"/>
  <c r="BF141" i="7"/>
  <c r="T141" i="7"/>
  <c r="R141" i="7"/>
  <c r="P141" i="7"/>
  <c r="J141" i="7"/>
  <c r="BE141" i="7" s="1"/>
  <c r="BK140" i="7"/>
  <c r="BI140" i="7"/>
  <c r="BH140" i="7"/>
  <c r="BG140" i="7"/>
  <c r="BF140" i="7"/>
  <c r="T140" i="7"/>
  <c r="R140" i="7"/>
  <c r="P140" i="7"/>
  <c r="J140" i="7"/>
  <c r="BE140" i="7" s="1"/>
  <c r="BK137" i="7"/>
  <c r="BI137" i="7"/>
  <c r="BH137" i="7"/>
  <c r="BG137" i="7"/>
  <c r="BF137" i="7"/>
  <c r="T137" i="7"/>
  <c r="R137" i="7"/>
  <c r="P137" i="7"/>
  <c r="J137" i="7"/>
  <c r="BE137" i="7" s="1"/>
  <c r="BK136" i="7"/>
  <c r="BI136" i="7"/>
  <c r="BH136" i="7"/>
  <c r="BG136" i="7"/>
  <c r="BF136" i="7"/>
  <c r="T136" i="7"/>
  <c r="R136" i="7"/>
  <c r="P136" i="7"/>
  <c r="J136" i="7"/>
  <c r="BE136" i="7" s="1"/>
  <c r="BK134" i="7"/>
  <c r="BI134" i="7"/>
  <c r="BH134" i="7"/>
  <c r="BG134" i="7"/>
  <c r="BF134" i="7"/>
  <c r="T134" i="7"/>
  <c r="R134" i="7"/>
  <c r="P134" i="7"/>
  <c r="J134" i="7"/>
  <c r="BE134" i="7" s="1"/>
  <c r="BK132" i="7"/>
  <c r="BI132" i="7"/>
  <c r="BH132" i="7"/>
  <c r="BG132" i="7"/>
  <c r="BF132" i="7"/>
  <c r="BE132" i="7"/>
  <c r="T132" i="7"/>
  <c r="R132" i="7"/>
  <c r="P132" i="7"/>
  <c r="J132" i="7"/>
  <c r="BK131" i="7"/>
  <c r="BI131" i="7"/>
  <c r="BH131" i="7"/>
  <c r="BG131" i="7"/>
  <c r="BF131" i="7"/>
  <c r="T131" i="7"/>
  <c r="R131" i="7"/>
  <c r="P131" i="7"/>
  <c r="J131" i="7"/>
  <c r="BE131" i="7" s="1"/>
  <c r="BK130" i="7"/>
  <c r="BI130" i="7"/>
  <c r="BH130" i="7"/>
  <c r="BG130" i="7"/>
  <c r="BF130" i="7"/>
  <c r="T130" i="7"/>
  <c r="R130" i="7"/>
  <c r="P130" i="7"/>
  <c r="J130" i="7"/>
  <c r="BE130" i="7" s="1"/>
  <c r="BK129" i="7"/>
  <c r="BI129" i="7"/>
  <c r="BH129" i="7"/>
  <c r="BG129" i="7"/>
  <c r="BF129" i="7"/>
  <c r="BE129" i="7"/>
  <c r="T129" i="7"/>
  <c r="R129" i="7"/>
  <c r="P129" i="7"/>
  <c r="J129" i="7"/>
  <c r="BK128" i="7"/>
  <c r="BI128" i="7"/>
  <c r="BH128" i="7"/>
  <c r="BG128" i="7"/>
  <c r="BF128" i="7"/>
  <c r="T128" i="7"/>
  <c r="R128" i="7"/>
  <c r="P128" i="7"/>
  <c r="J128" i="7"/>
  <c r="BE128" i="7" s="1"/>
  <c r="BK127" i="7"/>
  <c r="BI127" i="7"/>
  <c r="BH127" i="7"/>
  <c r="BG127" i="7"/>
  <c r="BF127" i="7"/>
  <c r="T127" i="7"/>
  <c r="R127" i="7"/>
  <c r="P127" i="7"/>
  <c r="J127" i="7"/>
  <c r="BE127" i="7" s="1"/>
  <c r="BK126" i="7"/>
  <c r="BI126" i="7"/>
  <c r="BH126" i="7"/>
  <c r="BG126" i="7"/>
  <c r="BF126" i="7"/>
  <c r="T126" i="7"/>
  <c r="R126" i="7"/>
  <c r="P126" i="7"/>
  <c r="J126" i="7"/>
  <c r="BE126" i="7" s="1"/>
  <c r="BK125" i="7"/>
  <c r="BI125" i="7"/>
  <c r="BH125" i="7"/>
  <c r="BG125" i="7"/>
  <c r="BF125" i="7"/>
  <c r="T125" i="7"/>
  <c r="R125" i="7"/>
  <c r="P125" i="7"/>
  <c r="J125" i="7"/>
  <c r="BE125" i="7" s="1"/>
  <c r="BK124" i="7"/>
  <c r="BI124" i="7"/>
  <c r="BH124" i="7"/>
  <c r="BG124" i="7"/>
  <c r="BF124" i="7"/>
  <c r="T124" i="7"/>
  <c r="R124" i="7"/>
  <c r="P124" i="7"/>
  <c r="J124" i="7"/>
  <c r="BE124" i="7" s="1"/>
  <c r="BK123" i="7"/>
  <c r="BI123" i="7"/>
  <c r="BH123" i="7"/>
  <c r="BG123" i="7"/>
  <c r="BF123" i="7"/>
  <c r="T123" i="7"/>
  <c r="R123" i="7"/>
  <c r="P123" i="7"/>
  <c r="J123" i="7"/>
  <c r="BE123" i="7" s="1"/>
  <c r="BK122" i="7"/>
  <c r="BI122" i="7"/>
  <c r="BH122" i="7"/>
  <c r="BG122" i="7"/>
  <c r="BF122" i="7"/>
  <c r="T122" i="7"/>
  <c r="R122" i="7"/>
  <c r="P122" i="7"/>
  <c r="J122" i="7"/>
  <c r="BE122" i="7" s="1"/>
  <c r="BK121" i="7"/>
  <c r="BI121" i="7"/>
  <c r="BH121" i="7"/>
  <c r="BG121" i="7"/>
  <c r="BF121" i="7"/>
  <c r="T121" i="7"/>
  <c r="R121" i="7"/>
  <c r="R119" i="7" s="1"/>
  <c r="P121" i="7"/>
  <c r="J121" i="7"/>
  <c r="BE121" i="7" s="1"/>
  <c r="BK120" i="7"/>
  <c r="BI120" i="7"/>
  <c r="BH120" i="7"/>
  <c r="BG120" i="7"/>
  <c r="BF120" i="7"/>
  <c r="T120" i="7"/>
  <c r="T119" i="7" s="1"/>
  <c r="R120" i="7"/>
  <c r="P120" i="7"/>
  <c r="J120" i="7"/>
  <c r="BE120" i="7" s="1"/>
  <c r="BK118" i="7"/>
  <c r="BI118" i="7"/>
  <c r="BH118" i="7"/>
  <c r="BG118" i="7"/>
  <c r="BF118" i="7"/>
  <c r="T118" i="7"/>
  <c r="R118" i="7"/>
  <c r="P118" i="7"/>
  <c r="J118" i="7"/>
  <c r="BE118" i="7" s="1"/>
  <c r="BK117" i="7"/>
  <c r="BI117" i="7"/>
  <c r="BH117" i="7"/>
  <c r="BG117" i="7"/>
  <c r="BF117" i="7"/>
  <c r="T117" i="7"/>
  <c r="R117" i="7"/>
  <c r="P117" i="7"/>
  <c r="J117" i="7"/>
  <c r="BE117" i="7" s="1"/>
  <c r="BK116" i="7"/>
  <c r="BI116" i="7"/>
  <c r="BH116" i="7"/>
  <c r="BG116" i="7"/>
  <c r="BF116" i="7"/>
  <c r="BE116" i="7"/>
  <c r="T116" i="7"/>
  <c r="R116" i="7"/>
  <c r="P116" i="7"/>
  <c r="J116" i="7"/>
  <c r="BK115" i="7"/>
  <c r="BI115" i="7"/>
  <c r="BH115" i="7"/>
  <c r="BG115" i="7"/>
  <c r="BF115" i="7"/>
  <c r="T115" i="7"/>
  <c r="R115" i="7"/>
  <c r="P115" i="7"/>
  <c r="J115" i="7"/>
  <c r="BE115" i="7" s="1"/>
  <c r="BK114" i="7"/>
  <c r="BI114" i="7"/>
  <c r="BH114" i="7"/>
  <c r="BG114" i="7"/>
  <c r="BF114" i="7"/>
  <c r="T114" i="7"/>
  <c r="R114" i="7"/>
  <c r="P114" i="7"/>
  <c r="J114" i="7"/>
  <c r="BE114" i="7" s="1"/>
  <c r="BK113" i="7"/>
  <c r="BI113" i="7"/>
  <c r="BH113" i="7"/>
  <c r="BG113" i="7"/>
  <c r="BF113" i="7"/>
  <c r="T113" i="7"/>
  <c r="R113" i="7"/>
  <c r="P113" i="7"/>
  <c r="J113" i="7"/>
  <c r="BE113" i="7" s="1"/>
  <c r="BK112" i="7"/>
  <c r="BI112" i="7"/>
  <c r="BH112" i="7"/>
  <c r="BG112" i="7"/>
  <c r="BF112" i="7"/>
  <c r="BE112" i="7"/>
  <c r="T112" i="7"/>
  <c r="R112" i="7"/>
  <c r="P112" i="7"/>
  <c r="J112" i="7"/>
  <c r="BK111" i="7"/>
  <c r="BI111" i="7"/>
  <c r="BH111" i="7"/>
  <c r="BG111" i="7"/>
  <c r="BF111" i="7"/>
  <c r="BE111" i="7"/>
  <c r="T111" i="7"/>
  <c r="R111" i="7"/>
  <c r="P111" i="7"/>
  <c r="J111" i="7"/>
  <c r="BK110" i="7"/>
  <c r="BI110" i="7"/>
  <c r="BH110" i="7"/>
  <c r="BG110" i="7"/>
  <c r="BF110" i="7"/>
  <c r="T110" i="7"/>
  <c r="R110" i="7"/>
  <c r="P110" i="7"/>
  <c r="J110" i="7"/>
  <c r="BE110" i="7" s="1"/>
  <c r="BK109" i="7"/>
  <c r="BI109" i="7"/>
  <c r="BH109" i="7"/>
  <c r="BG109" i="7"/>
  <c r="BF109" i="7"/>
  <c r="T109" i="7"/>
  <c r="R109" i="7"/>
  <c r="P109" i="7"/>
  <c r="J109" i="7"/>
  <c r="BE109" i="7" s="1"/>
  <c r="BK108" i="7"/>
  <c r="BI108" i="7"/>
  <c r="BH108" i="7"/>
  <c r="BG108" i="7"/>
  <c r="BF108" i="7"/>
  <c r="BE108" i="7"/>
  <c r="T108" i="7"/>
  <c r="R108" i="7"/>
  <c r="P108" i="7"/>
  <c r="J108" i="7"/>
  <c r="T107" i="7"/>
  <c r="BK106" i="7"/>
  <c r="BI106" i="7"/>
  <c r="BH106" i="7"/>
  <c r="BG106" i="7"/>
  <c r="BF106" i="7"/>
  <c r="T106" i="7"/>
  <c r="R106" i="7"/>
  <c r="P106" i="7"/>
  <c r="J106" i="7"/>
  <c r="BE106" i="7" s="1"/>
  <c r="BK105" i="7"/>
  <c r="BI105" i="7"/>
  <c r="BH105" i="7"/>
  <c r="BG105" i="7"/>
  <c r="BF105" i="7"/>
  <c r="T105" i="7"/>
  <c r="R105" i="7"/>
  <c r="R102" i="7" s="1"/>
  <c r="P105" i="7"/>
  <c r="J105" i="7"/>
  <c r="BE105" i="7" s="1"/>
  <c r="BK104" i="7"/>
  <c r="BI104" i="7"/>
  <c r="BH104" i="7"/>
  <c r="BG104" i="7"/>
  <c r="BF104" i="7"/>
  <c r="BE104" i="7"/>
  <c r="T104" i="7"/>
  <c r="R104" i="7"/>
  <c r="P104" i="7"/>
  <c r="J104" i="7"/>
  <c r="BK103" i="7"/>
  <c r="BI103" i="7"/>
  <c r="BH103" i="7"/>
  <c r="BG103" i="7"/>
  <c r="BF103" i="7"/>
  <c r="T103" i="7"/>
  <c r="R103" i="7"/>
  <c r="P103" i="7"/>
  <c r="J103" i="7"/>
  <c r="BE103" i="7" s="1"/>
  <c r="T102" i="7"/>
  <c r="BK101" i="7"/>
  <c r="BI101" i="7"/>
  <c r="BH101" i="7"/>
  <c r="BG101" i="7"/>
  <c r="BF101" i="7"/>
  <c r="T101" i="7"/>
  <c r="R101" i="7"/>
  <c r="P101" i="7"/>
  <c r="J101" i="7"/>
  <c r="BE101" i="7" s="1"/>
  <c r="BK100" i="7"/>
  <c r="BI100" i="7"/>
  <c r="BH100" i="7"/>
  <c r="BG100" i="7"/>
  <c r="BF100" i="7"/>
  <c r="BE100" i="7"/>
  <c r="T100" i="7"/>
  <c r="R100" i="7"/>
  <c r="P100" i="7"/>
  <c r="J100" i="7"/>
  <c r="BK99" i="7"/>
  <c r="BI99" i="7"/>
  <c r="BH99" i="7"/>
  <c r="BG99" i="7"/>
  <c r="BF99" i="7"/>
  <c r="T99" i="7"/>
  <c r="R99" i="7"/>
  <c r="P99" i="7"/>
  <c r="P98" i="7" s="1"/>
  <c r="J99" i="7"/>
  <c r="BE99" i="7" s="1"/>
  <c r="T98" i="7"/>
  <c r="BK97" i="7"/>
  <c r="BK96" i="7" s="1"/>
  <c r="BI97" i="7"/>
  <c r="BH97" i="7"/>
  <c r="BG97" i="7"/>
  <c r="BF97" i="7"/>
  <c r="T97" i="7"/>
  <c r="T96" i="7" s="1"/>
  <c r="R97" i="7"/>
  <c r="P97" i="7"/>
  <c r="P96" i="7" s="1"/>
  <c r="J97" i="7"/>
  <c r="BE97" i="7" s="1"/>
  <c r="R96" i="7"/>
  <c r="J91" i="7"/>
  <c r="F91" i="7"/>
  <c r="J90" i="7"/>
  <c r="F90" i="7"/>
  <c r="F88" i="7"/>
  <c r="E86" i="7"/>
  <c r="E84" i="7"/>
  <c r="J74" i="7"/>
  <c r="J55" i="7"/>
  <c r="F55" i="7"/>
  <c r="J54" i="7"/>
  <c r="F54" i="7"/>
  <c r="F52" i="7"/>
  <c r="E50" i="7"/>
  <c r="E48" i="7"/>
  <c r="J37" i="7"/>
  <c r="J36" i="7"/>
  <c r="J35" i="7"/>
  <c r="J12" i="7"/>
  <c r="J88" i="7" s="1"/>
  <c r="E7" i="7"/>
  <c r="BK204" i="6"/>
  <c r="BK203" i="6" s="1"/>
  <c r="BI204" i="6"/>
  <c r="BH204" i="6"/>
  <c r="BG204" i="6"/>
  <c r="BF204" i="6"/>
  <c r="BE204" i="6"/>
  <c r="T204" i="6"/>
  <c r="R204" i="6"/>
  <c r="R203" i="6" s="1"/>
  <c r="R202" i="6" s="1"/>
  <c r="P204" i="6"/>
  <c r="J204" i="6"/>
  <c r="T203" i="6"/>
  <c r="P203" i="6"/>
  <c r="P202" i="6" s="1"/>
  <c r="T202" i="6"/>
  <c r="BK200" i="6"/>
  <c r="BI200" i="6"/>
  <c r="BH200" i="6"/>
  <c r="BG200" i="6"/>
  <c r="BF200" i="6"/>
  <c r="T200" i="6"/>
  <c r="R200" i="6"/>
  <c r="P200" i="6"/>
  <c r="J200" i="6"/>
  <c r="BE200" i="6" s="1"/>
  <c r="BK198" i="6"/>
  <c r="BI198" i="6"/>
  <c r="BH198" i="6"/>
  <c r="BG198" i="6"/>
  <c r="BF198" i="6"/>
  <c r="T198" i="6"/>
  <c r="R198" i="6"/>
  <c r="P198" i="6"/>
  <c r="J198" i="6"/>
  <c r="BE198" i="6" s="1"/>
  <c r="BK197" i="6"/>
  <c r="J197" i="6" s="1"/>
  <c r="J74" i="6" s="1"/>
  <c r="T197" i="6"/>
  <c r="R197" i="6"/>
  <c r="P197" i="6"/>
  <c r="BK196" i="6"/>
  <c r="BK195" i="6" s="1"/>
  <c r="J195" i="6" s="1"/>
  <c r="J73" i="6" s="1"/>
  <c r="BI196" i="6"/>
  <c r="BH196" i="6"/>
  <c r="BG196" i="6"/>
  <c r="BF196" i="6"/>
  <c r="BE196" i="6"/>
  <c r="T196" i="6"/>
  <c r="R196" i="6"/>
  <c r="P196" i="6"/>
  <c r="J196" i="6"/>
  <c r="T195" i="6"/>
  <c r="R195" i="6"/>
  <c r="P195" i="6"/>
  <c r="BK194" i="6"/>
  <c r="BI194" i="6"/>
  <c r="BH194" i="6"/>
  <c r="BG194" i="6"/>
  <c r="BF194" i="6"/>
  <c r="T194" i="6"/>
  <c r="R194" i="6"/>
  <c r="P194" i="6"/>
  <c r="J194" i="6"/>
  <c r="BE194" i="6" s="1"/>
  <c r="BK193" i="6"/>
  <c r="BI193" i="6"/>
  <c r="BH193" i="6"/>
  <c r="BG193" i="6"/>
  <c r="BF193" i="6"/>
  <c r="T193" i="6"/>
  <c r="R193" i="6"/>
  <c r="P193" i="6"/>
  <c r="J193" i="6"/>
  <c r="BE193" i="6" s="1"/>
  <c r="BK192" i="6"/>
  <c r="BI192" i="6"/>
  <c r="BH192" i="6"/>
  <c r="BG192" i="6"/>
  <c r="BF192" i="6"/>
  <c r="T192" i="6"/>
  <c r="R192" i="6"/>
  <c r="P192" i="6"/>
  <c r="J192" i="6"/>
  <c r="BE192" i="6" s="1"/>
  <c r="BK191" i="6"/>
  <c r="BI191" i="6"/>
  <c r="BH191" i="6"/>
  <c r="BG191" i="6"/>
  <c r="BF191" i="6"/>
  <c r="BE191" i="6"/>
  <c r="T191" i="6"/>
  <c r="R191" i="6"/>
  <c r="P191" i="6"/>
  <c r="J191" i="6"/>
  <c r="BK190" i="6"/>
  <c r="BI190" i="6"/>
  <c r="BH190" i="6"/>
  <c r="BG190" i="6"/>
  <c r="BF190" i="6"/>
  <c r="T190" i="6"/>
  <c r="R190" i="6"/>
  <c r="P190" i="6"/>
  <c r="J190" i="6"/>
  <c r="BE190" i="6" s="1"/>
  <c r="P189" i="6"/>
  <c r="BK188" i="6"/>
  <c r="BI188" i="6"/>
  <c r="BH188" i="6"/>
  <c r="BG188" i="6"/>
  <c r="BF188" i="6"/>
  <c r="T188" i="6"/>
  <c r="T186" i="6" s="1"/>
  <c r="R188" i="6"/>
  <c r="P188" i="6"/>
  <c r="J188" i="6"/>
  <c r="BE188" i="6" s="1"/>
  <c r="BK187" i="6"/>
  <c r="BI187" i="6"/>
  <c r="BH187" i="6"/>
  <c r="BG187" i="6"/>
  <c r="BF187" i="6"/>
  <c r="T187" i="6"/>
  <c r="R187" i="6"/>
  <c r="P187" i="6"/>
  <c r="J187" i="6"/>
  <c r="BE187" i="6" s="1"/>
  <c r="R186" i="6"/>
  <c r="P186" i="6"/>
  <c r="BK185" i="6"/>
  <c r="BI185" i="6"/>
  <c r="BH185" i="6"/>
  <c r="BG185" i="6"/>
  <c r="BF185" i="6"/>
  <c r="BE185" i="6"/>
  <c r="T185" i="6"/>
  <c r="R185" i="6"/>
  <c r="P185" i="6"/>
  <c r="J185" i="6"/>
  <c r="BK184" i="6"/>
  <c r="BI184" i="6"/>
  <c r="BH184" i="6"/>
  <c r="BG184" i="6"/>
  <c r="BF184" i="6"/>
  <c r="T184" i="6"/>
  <c r="R184" i="6"/>
  <c r="P184" i="6"/>
  <c r="J184" i="6"/>
  <c r="BE184" i="6" s="1"/>
  <c r="BK183" i="6"/>
  <c r="BI183" i="6"/>
  <c r="BH183" i="6"/>
  <c r="BG183" i="6"/>
  <c r="BF183" i="6"/>
  <c r="T183" i="6"/>
  <c r="R183" i="6"/>
  <c r="P183" i="6"/>
  <c r="J183" i="6"/>
  <c r="BE183" i="6" s="1"/>
  <c r="BK182" i="6"/>
  <c r="BI182" i="6"/>
  <c r="BH182" i="6"/>
  <c r="BG182" i="6"/>
  <c r="BF182" i="6"/>
  <c r="T182" i="6"/>
  <c r="R182" i="6"/>
  <c r="P182" i="6"/>
  <c r="J182" i="6"/>
  <c r="BE182" i="6" s="1"/>
  <c r="BK180" i="6"/>
  <c r="BI180" i="6"/>
  <c r="BH180" i="6"/>
  <c r="BG180" i="6"/>
  <c r="BF180" i="6"/>
  <c r="T180" i="6"/>
  <c r="R180" i="6"/>
  <c r="P180" i="6"/>
  <c r="J180" i="6"/>
  <c r="BE180" i="6" s="1"/>
  <c r="BK179" i="6"/>
  <c r="BI179" i="6"/>
  <c r="BH179" i="6"/>
  <c r="BG179" i="6"/>
  <c r="BF179" i="6"/>
  <c r="T179" i="6"/>
  <c r="R179" i="6"/>
  <c r="P179" i="6"/>
  <c r="J179" i="6"/>
  <c r="BE179" i="6" s="1"/>
  <c r="BK178" i="6"/>
  <c r="BI178" i="6"/>
  <c r="BH178" i="6"/>
  <c r="BG178" i="6"/>
  <c r="BF178" i="6"/>
  <c r="T178" i="6"/>
  <c r="R178" i="6"/>
  <c r="P178" i="6"/>
  <c r="J178" i="6"/>
  <c r="BE178" i="6" s="1"/>
  <c r="BK177" i="6"/>
  <c r="BI177" i="6"/>
  <c r="BH177" i="6"/>
  <c r="BG177" i="6"/>
  <c r="BF177" i="6"/>
  <c r="BE177" i="6"/>
  <c r="T177" i="6"/>
  <c r="R177" i="6"/>
  <c r="P177" i="6"/>
  <c r="J177" i="6"/>
  <c r="BK175" i="6"/>
  <c r="BI175" i="6"/>
  <c r="BH175" i="6"/>
  <c r="BG175" i="6"/>
  <c r="BF175" i="6"/>
  <c r="T175" i="6"/>
  <c r="R175" i="6"/>
  <c r="P175" i="6"/>
  <c r="J175" i="6"/>
  <c r="BE175" i="6" s="1"/>
  <c r="P174" i="6"/>
  <c r="BK172" i="6"/>
  <c r="BI172" i="6"/>
  <c r="BH172" i="6"/>
  <c r="BG172" i="6"/>
  <c r="BF172" i="6"/>
  <c r="T172" i="6"/>
  <c r="R172" i="6"/>
  <c r="P172" i="6"/>
  <c r="J172" i="6"/>
  <c r="BE172" i="6" s="1"/>
  <c r="BK171" i="6"/>
  <c r="BI171" i="6"/>
  <c r="BH171" i="6"/>
  <c r="BG171" i="6"/>
  <c r="BF171" i="6"/>
  <c r="T171" i="6"/>
  <c r="R171" i="6"/>
  <c r="P171" i="6"/>
  <c r="J171" i="6"/>
  <c r="BE171" i="6" s="1"/>
  <c r="BK170" i="6"/>
  <c r="BI170" i="6"/>
  <c r="BH170" i="6"/>
  <c r="BG170" i="6"/>
  <c r="BF170" i="6"/>
  <c r="T170" i="6"/>
  <c r="R170" i="6"/>
  <c r="P170" i="6"/>
  <c r="J170" i="6"/>
  <c r="BE170" i="6" s="1"/>
  <c r="BK169" i="6"/>
  <c r="BI169" i="6"/>
  <c r="BH169" i="6"/>
  <c r="BG169" i="6"/>
  <c r="BF169" i="6"/>
  <c r="T169" i="6"/>
  <c r="R169" i="6"/>
  <c r="P169" i="6"/>
  <c r="J169" i="6"/>
  <c r="BE169" i="6" s="1"/>
  <c r="BK168" i="6"/>
  <c r="BI168" i="6"/>
  <c r="BH168" i="6"/>
  <c r="BG168" i="6"/>
  <c r="BF168" i="6"/>
  <c r="BE168" i="6"/>
  <c r="T168" i="6"/>
  <c r="R168" i="6"/>
  <c r="P168" i="6"/>
  <c r="J168" i="6"/>
  <c r="BK167" i="6"/>
  <c r="BI167" i="6"/>
  <c r="BH167" i="6"/>
  <c r="BG167" i="6"/>
  <c r="BF167" i="6"/>
  <c r="T167" i="6"/>
  <c r="R167" i="6"/>
  <c r="P167" i="6"/>
  <c r="J167" i="6"/>
  <c r="BE167" i="6" s="1"/>
  <c r="BK165" i="6"/>
  <c r="BI165" i="6"/>
  <c r="BH165" i="6"/>
  <c r="BG165" i="6"/>
  <c r="BF165" i="6"/>
  <c r="T165" i="6"/>
  <c r="R165" i="6"/>
  <c r="P165" i="6"/>
  <c r="J165" i="6"/>
  <c r="BE165" i="6" s="1"/>
  <c r="BK164" i="6"/>
  <c r="BI164" i="6"/>
  <c r="BH164" i="6"/>
  <c r="BG164" i="6"/>
  <c r="BF164" i="6"/>
  <c r="T164" i="6"/>
  <c r="R164" i="6"/>
  <c r="P164" i="6"/>
  <c r="J164" i="6"/>
  <c r="BE164" i="6" s="1"/>
  <c r="BK163" i="6"/>
  <c r="BI163" i="6"/>
  <c r="BH163" i="6"/>
  <c r="BG163" i="6"/>
  <c r="BF163" i="6"/>
  <c r="BE163" i="6"/>
  <c r="T163" i="6"/>
  <c r="R163" i="6"/>
  <c r="P163" i="6"/>
  <c r="J163" i="6"/>
  <c r="BK161" i="6"/>
  <c r="BI161" i="6"/>
  <c r="BH161" i="6"/>
  <c r="BG161" i="6"/>
  <c r="BF161" i="6"/>
  <c r="BE161" i="6"/>
  <c r="T161" i="6"/>
  <c r="R161" i="6"/>
  <c r="P161" i="6"/>
  <c r="J161" i="6"/>
  <c r="BK159" i="6"/>
  <c r="BI159" i="6"/>
  <c r="BH159" i="6"/>
  <c r="BG159" i="6"/>
  <c r="BF159" i="6"/>
  <c r="T159" i="6"/>
  <c r="R159" i="6"/>
  <c r="P159" i="6"/>
  <c r="J159" i="6"/>
  <c r="BE159" i="6" s="1"/>
  <c r="BK157" i="6"/>
  <c r="BI157" i="6"/>
  <c r="BH157" i="6"/>
  <c r="BG157" i="6"/>
  <c r="BF157" i="6"/>
  <c r="T157" i="6"/>
  <c r="R157" i="6"/>
  <c r="P157" i="6"/>
  <c r="J157" i="6"/>
  <c r="BE157" i="6" s="1"/>
  <c r="BK156" i="6"/>
  <c r="BI156" i="6"/>
  <c r="BH156" i="6"/>
  <c r="BG156" i="6"/>
  <c r="BF156" i="6"/>
  <c r="T156" i="6"/>
  <c r="R156" i="6"/>
  <c r="P156" i="6"/>
  <c r="J156" i="6"/>
  <c r="BE156" i="6" s="1"/>
  <c r="BK155" i="6"/>
  <c r="BI155" i="6"/>
  <c r="BH155" i="6"/>
  <c r="BG155" i="6"/>
  <c r="BF155" i="6"/>
  <c r="BE155" i="6"/>
  <c r="T155" i="6"/>
  <c r="R155" i="6"/>
  <c r="P155" i="6"/>
  <c r="J155" i="6"/>
  <c r="BK154" i="6"/>
  <c r="BI154" i="6"/>
  <c r="BH154" i="6"/>
  <c r="BG154" i="6"/>
  <c r="BF154" i="6"/>
  <c r="T154" i="6"/>
  <c r="R154" i="6"/>
  <c r="P154" i="6"/>
  <c r="J154" i="6"/>
  <c r="BE154" i="6" s="1"/>
  <c r="BK153" i="6"/>
  <c r="BI153" i="6"/>
  <c r="BH153" i="6"/>
  <c r="BG153" i="6"/>
  <c r="BF153" i="6"/>
  <c r="T153" i="6"/>
  <c r="R153" i="6"/>
  <c r="P153" i="6"/>
  <c r="J153" i="6"/>
  <c r="BE153" i="6" s="1"/>
  <c r="BK151" i="6"/>
  <c r="BI151" i="6"/>
  <c r="BH151" i="6"/>
  <c r="BG151" i="6"/>
  <c r="BF151" i="6"/>
  <c r="T151" i="6"/>
  <c r="R151" i="6"/>
  <c r="P151" i="6"/>
  <c r="J151" i="6"/>
  <c r="BE151" i="6" s="1"/>
  <c r="BK149" i="6"/>
  <c r="BI149" i="6"/>
  <c r="BH149" i="6"/>
  <c r="BG149" i="6"/>
  <c r="BF149" i="6"/>
  <c r="T149" i="6"/>
  <c r="R149" i="6"/>
  <c r="P149" i="6"/>
  <c r="J149" i="6"/>
  <c r="BE149" i="6" s="1"/>
  <c r="BK147" i="6"/>
  <c r="BI147" i="6"/>
  <c r="BH147" i="6"/>
  <c r="BG147" i="6"/>
  <c r="BF147" i="6"/>
  <c r="T147" i="6"/>
  <c r="R147" i="6"/>
  <c r="P147" i="6"/>
  <c r="J147" i="6"/>
  <c r="BE147" i="6" s="1"/>
  <c r="BK145" i="6"/>
  <c r="BI145" i="6"/>
  <c r="BH145" i="6"/>
  <c r="BG145" i="6"/>
  <c r="BF145" i="6"/>
  <c r="T145" i="6"/>
  <c r="R145" i="6"/>
  <c r="P145" i="6"/>
  <c r="J145" i="6"/>
  <c r="BE145" i="6" s="1"/>
  <c r="BK144" i="6"/>
  <c r="BI144" i="6"/>
  <c r="BH144" i="6"/>
  <c r="BG144" i="6"/>
  <c r="BF144" i="6"/>
  <c r="T144" i="6"/>
  <c r="R144" i="6"/>
  <c r="P144" i="6"/>
  <c r="J144" i="6"/>
  <c r="BE144" i="6" s="1"/>
  <c r="BK143" i="6"/>
  <c r="BI143" i="6"/>
  <c r="BH143" i="6"/>
  <c r="BG143" i="6"/>
  <c r="BF143" i="6"/>
  <c r="T143" i="6"/>
  <c r="R143" i="6"/>
  <c r="P143" i="6"/>
  <c r="J143" i="6"/>
  <c r="BE143" i="6" s="1"/>
  <c r="BK142" i="6"/>
  <c r="BI142" i="6"/>
  <c r="BH142" i="6"/>
  <c r="BG142" i="6"/>
  <c r="BF142" i="6"/>
  <c r="T142" i="6"/>
  <c r="R142" i="6"/>
  <c r="P142" i="6"/>
  <c r="J142" i="6"/>
  <c r="BE142" i="6" s="1"/>
  <c r="BK141" i="6"/>
  <c r="BI141" i="6"/>
  <c r="BH141" i="6"/>
  <c r="BG141" i="6"/>
  <c r="BF141" i="6"/>
  <c r="T141" i="6"/>
  <c r="R141" i="6"/>
  <c r="P141" i="6"/>
  <c r="J141" i="6"/>
  <c r="BE141" i="6" s="1"/>
  <c r="BK140" i="6"/>
  <c r="BI140" i="6"/>
  <c r="BH140" i="6"/>
  <c r="BG140" i="6"/>
  <c r="BF140" i="6"/>
  <c r="BE140" i="6"/>
  <c r="T140" i="6"/>
  <c r="R140" i="6"/>
  <c r="P140" i="6"/>
  <c r="J140" i="6"/>
  <c r="BK139" i="6"/>
  <c r="BI139" i="6"/>
  <c r="BH139" i="6"/>
  <c r="BG139" i="6"/>
  <c r="BF139" i="6"/>
  <c r="T139" i="6"/>
  <c r="R139" i="6"/>
  <c r="P139" i="6"/>
  <c r="J139" i="6"/>
  <c r="BE139" i="6" s="1"/>
  <c r="BK138" i="6"/>
  <c r="BI138" i="6"/>
  <c r="BH138" i="6"/>
  <c r="BG138" i="6"/>
  <c r="BF138" i="6"/>
  <c r="T138" i="6"/>
  <c r="R138" i="6"/>
  <c r="P138" i="6"/>
  <c r="J138" i="6"/>
  <c r="BE138" i="6" s="1"/>
  <c r="BK137" i="6"/>
  <c r="BI137" i="6"/>
  <c r="BH137" i="6"/>
  <c r="BG137" i="6"/>
  <c r="BF137" i="6"/>
  <c r="T137" i="6"/>
  <c r="R137" i="6"/>
  <c r="P137" i="6"/>
  <c r="J137" i="6"/>
  <c r="BE137" i="6" s="1"/>
  <c r="BK136" i="6"/>
  <c r="BI136" i="6"/>
  <c r="BH136" i="6"/>
  <c r="BG136" i="6"/>
  <c r="BF136" i="6"/>
  <c r="T136" i="6"/>
  <c r="R136" i="6"/>
  <c r="P136" i="6"/>
  <c r="J136" i="6"/>
  <c r="BE136" i="6" s="1"/>
  <c r="BK135" i="6"/>
  <c r="BI135" i="6"/>
  <c r="BH135" i="6"/>
  <c r="BG135" i="6"/>
  <c r="BF135" i="6"/>
  <c r="T135" i="6"/>
  <c r="R135" i="6"/>
  <c r="P135" i="6"/>
  <c r="J135" i="6"/>
  <c r="BE135" i="6" s="1"/>
  <c r="BK134" i="6"/>
  <c r="BI134" i="6"/>
  <c r="BH134" i="6"/>
  <c r="BG134" i="6"/>
  <c r="BF134" i="6"/>
  <c r="T134" i="6"/>
  <c r="R134" i="6"/>
  <c r="P134" i="6"/>
  <c r="J134" i="6"/>
  <c r="BE134" i="6" s="1"/>
  <c r="BK133" i="6"/>
  <c r="BI133" i="6"/>
  <c r="BH133" i="6"/>
  <c r="BG133" i="6"/>
  <c r="BF133" i="6"/>
  <c r="T133" i="6"/>
  <c r="R133" i="6"/>
  <c r="P133" i="6"/>
  <c r="J133" i="6"/>
  <c r="BE133" i="6" s="1"/>
  <c r="BK132" i="6"/>
  <c r="BI132" i="6"/>
  <c r="BH132" i="6"/>
  <c r="BG132" i="6"/>
  <c r="BF132" i="6"/>
  <c r="T132" i="6"/>
  <c r="R132" i="6"/>
  <c r="P132" i="6"/>
  <c r="J132" i="6"/>
  <c r="BE132" i="6" s="1"/>
  <c r="BK131" i="6"/>
  <c r="BI131" i="6"/>
  <c r="BH131" i="6"/>
  <c r="BG131" i="6"/>
  <c r="BF131" i="6"/>
  <c r="T131" i="6"/>
  <c r="R131" i="6"/>
  <c r="P131" i="6"/>
  <c r="J131" i="6"/>
  <c r="BE131" i="6" s="1"/>
  <c r="BK130" i="6"/>
  <c r="BI130" i="6"/>
  <c r="BH130" i="6"/>
  <c r="BG130" i="6"/>
  <c r="BF130" i="6"/>
  <c r="T130" i="6"/>
  <c r="R130" i="6"/>
  <c r="P130" i="6"/>
  <c r="J130" i="6"/>
  <c r="BE130" i="6" s="1"/>
  <c r="BK129" i="6"/>
  <c r="BI129" i="6"/>
  <c r="BH129" i="6"/>
  <c r="BG129" i="6"/>
  <c r="BF129" i="6"/>
  <c r="T129" i="6"/>
  <c r="R129" i="6"/>
  <c r="P129" i="6"/>
  <c r="J129" i="6"/>
  <c r="BE129" i="6" s="1"/>
  <c r="BK128" i="6"/>
  <c r="BI128" i="6"/>
  <c r="BH128" i="6"/>
  <c r="BG128" i="6"/>
  <c r="BF128" i="6"/>
  <c r="BE128" i="6"/>
  <c r="T128" i="6"/>
  <c r="R128" i="6"/>
  <c r="R127" i="6" s="1"/>
  <c r="P128" i="6"/>
  <c r="J128" i="6"/>
  <c r="BK125" i="6"/>
  <c r="BK124" i="6" s="1"/>
  <c r="J124" i="6" s="1"/>
  <c r="J68" i="6" s="1"/>
  <c r="BI125" i="6"/>
  <c r="BH125" i="6"/>
  <c r="BG125" i="6"/>
  <c r="BF125" i="6"/>
  <c r="T125" i="6"/>
  <c r="R125" i="6"/>
  <c r="R124" i="6" s="1"/>
  <c r="P125" i="6"/>
  <c r="P124" i="6" s="1"/>
  <c r="J125" i="6"/>
  <c r="BE125" i="6" s="1"/>
  <c r="T124" i="6"/>
  <c r="BK123" i="6"/>
  <c r="BI123" i="6"/>
  <c r="BH123" i="6"/>
  <c r="BG123" i="6"/>
  <c r="BF123" i="6"/>
  <c r="T123" i="6"/>
  <c r="R123" i="6"/>
  <c r="P123" i="6"/>
  <c r="P119" i="6" s="1"/>
  <c r="J123" i="6"/>
  <c r="BE123" i="6" s="1"/>
  <c r="BK122" i="6"/>
  <c r="BI122" i="6"/>
  <c r="BH122" i="6"/>
  <c r="BG122" i="6"/>
  <c r="BF122" i="6"/>
  <c r="BE122" i="6"/>
  <c r="T122" i="6"/>
  <c r="T119" i="6" s="1"/>
  <c r="R122" i="6"/>
  <c r="R119" i="6" s="1"/>
  <c r="P122" i="6"/>
  <c r="J122" i="6"/>
  <c r="BK120" i="6"/>
  <c r="BI120" i="6"/>
  <c r="BH120" i="6"/>
  <c r="BG120" i="6"/>
  <c r="BF120" i="6"/>
  <c r="BE120" i="6"/>
  <c r="T120" i="6"/>
  <c r="R120" i="6"/>
  <c r="P120" i="6"/>
  <c r="J120" i="6"/>
  <c r="BK118" i="6"/>
  <c r="BK117" i="6" s="1"/>
  <c r="J117" i="6" s="1"/>
  <c r="J66" i="6" s="1"/>
  <c r="BI118" i="6"/>
  <c r="BH118" i="6"/>
  <c r="BG118" i="6"/>
  <c r="BF118" i="6"/>
  <c r="T118" i="6"/>
  <c r="T117" i="6" s="1"/>
  <c r="R118" i="6"/>
  <c r="P118" i="6"/>
  <c r="J118" i="6"/>
  <c r="BE118" i="6" s="1"/>
  <c r="R117" i="6"/>
  <c r="P117" i="6"/>
  <c r="BK115" i="6"/>
  <c r="BI115" i="6"/>
  <c r="BH115" i="6"/>
  <c r="BG115" i="6"/>
  <c r="BF115" i="6"/>
  <c r="BE115" i="6"/>
  <c r="T115" i="6"/>
  <c r="T114" i="6" s="1"/>
  <c r="R115" i="6"/>
  <c r="R114" i="6" s="1"/>
  <c r="P115" i="6"/>
  <c r="J115" i="6"/>
  <c r="BK114" i="6"/>
  <c r="J114" i="6" s="1"/>
  <c r="J65" i="6" s="1"/>
  <c r="P114" i="6"/>
  <c r="BK113" i="6"/>
  <c r="BI113" i="6"/>
  <c r="BH113" i="6"/>
  <c r="BG113" i="6"/>
  <c r="BF113" i="6"/>
  <c r="T113" i="6"/>
  <c r="R113" i="6"/>
  <c r="R110" i="6" s="1"/>
  <c r="P113" i="6"/>
  <c r="J113" i="6"/>
  <c r="BE113" i="6" s="1"/>
  <c r="BK112" i="6"/>
  <c r="BI112" i="6"/>
  <c r="BH112" i="6"/>
  <c r="BG112" i="6"/>
  <c r="BF112" i="6"/>
  <c r="T112" i="6"/>
  <c r="T110" i="6" s="1"/>
  <c r="R112" i="6"/>
  <c r="P112" i="6"/>
  <c r="J112" i="6"/>
  <c r="BE112" i="6" s="1"/>
  <c r="BK111" i="6"/>
  <c r="BI111" i="6"/>
  <c r="BH111" i="6"/>
  <c r="BG111" i="6"/>
  <c r="BF111" i="6"/>
  <c r="T111" i="6"/>
  <c r="R111" i="6"/>
  <c r="P111" i="6"/>
  <c r="J111" i="6"/>
  <c r="BE111" i="6" s="1"/>
  <c r="BK109" i="6"/>
  <c r="BI109" i="6"/>
  <c r="BH109" i="6"/>
  <c r="BG109" i="6"/>
  <c r="BF109" i="6"/>
  <c r="BE109" i="6"/>
  <c r="T109" i="6"/>
  <c r="R109" i="6"/>
  <c r="P109" i="6"/>
  <c r="J109" i="6"/>
  <c r="BK108" i="6"/>
  <c r="BI108" i="6"/>
  <c r="BH108" i="6"/>
  <c r="BG108" i="6"/>
  <c r="BF108" i="6"/>
  <c r="T108" i="6"/>
  <c r="R108" i="6"/>
  <c r="P108" i="6"/>
  <c r="J108" i="6"/>
  <c r="BE108" i="6" s="1"/>
  <c r="BK107" i="6"/>
  <c r="BI107" i="6"/>
  <c r="BH107" i="6"/>
  <c r="BG107" i="6"/>
  <c r="BF107" i="6"/>
  <c r="T107" i="6"/>
  <c r="R107" i="6"/>
  <c r="P107" i="6"/>
  <c r="J107" i="6"/>
  <c r="BE107" i="6" s="1"/>
  <c r="BK106" i="6"/>
  <c r="BI106" i="6"/>
  <c r="BH106" i="6"/>
  <c r="BG106" i="6"/>
  <c r="BF106" i="6"/>
  <c r="T106" i="6"/>
  <c r="R106" i="6"/>
  <c r="R105" i="6" s="1"/>
  <c r="P106" i="6"/>
  <c r="J106" i="6"/>
  <c r="BE106" i="6" s="1"/>
  <c r="BK104" i="6"/>
  <c r="BI104" i="6"/>
  <c r="BH104" i="6"/>
  <c r="BG104" i="6"/>
  <c r="BF104" i="6"/>
  <c r="T104" i="6"/>
  <c r="R104" i="6"/>
  <c r="P104" i="6"/>
  <c r="P100" i="6" s="1"/>
  <c r="J104" i="6"/>
  <c r="BE104" i="6" s="1"/>
  <c r="BK103" i="6"/>
  <c r="BI103" i="6"/>
  <c r="BH103" i="6"/>
  <c r="BG103" i="6"/>
  <c r="BF103" i="6"/>
  <c r="BE103" i="6"/>
  <c r="T103" i="6"/>
  <c r="R103" i="6"/>
  <c r="P103" i="6"/>
  <c r="J103" i="6"/>
  <c r="BK102" i="6"/>
  <c r="BI102" i="6"/>
  <c r="BH102" i="6"/>
  <c r="BG102" i="6"/>
  <c r="BF102" i="6"/>
  <c r="T102" i="6"/>
  <c r="T100" i="6" s="1"/>
  <c r="R102" i="6"/>
  <c r="P102" i="6"/>
  <c r="J102" i="6"/>
  <c r="BE102" i="6" s="1"/>
  <c r="BK101" i="6"/>
  <c r="BK100" i="6" s="1"/>
  <c r="J100" i="6" s="1"/>
  <c r="J62" i="6" s="1"/>
  <c r="BI101" i="6"/>
  <c r="BH101" i="6"/>
  <c r="BG101" i="6"/>
  <c r="BF101" i="6"/>
  <c r="T101" i="6"/>
  <c r="R101" i="6"/>
  <c r="P101" i="6"/>
  <c r="J101" i="6"/>
  <c r="BE101" i="6" s="1"/>
  <c r="BK99" i="6"/>
  <c r="BI99" i="6"/>
  <c r="BH99" i="6"/>
  <c r="BG99" i="6"/>
  <c r="BF99" i="6"/>
  <c r="T99" i="6"/>
  <c r="T98" i="6" s="1"/>
  <c r="R99" i="6"/>
  <c r="P99" i="6"/>
  <c r="P98" i="6" s="1"/>
  <c r="J99" i="6"/>
  <c r="BE99" i="6" s="1"/>
  <c r="BK98" i="6"/>
  <c r="R98" i="6"/>
  <c r="J98" i="6"/>
  <c r="J61" i="6" s="1"/>
  <c r="J93" i="6"/>
  <c r="F93" i="6"/>
  <c r="J92" i="6"/>
  <c r="F92" i="6"/>
  <c r="J90" i="6"/>
  <c r="F90" i="6"/>
  <c r="E88" i="6"/>
  <c r="J55" i="6"/>
  <c r="F55" i="6"/>
  <c r="J54" i="6"/>
  <c r="F54" i="6"/>
  <c r="F52" i="6"/>
  <c r="E50" i="6"/>
  <c r="E48" i="6"/>
  <c r="J37" i="6"/>
  <c r="J36" i="6"/>
  <c r="J35" i="6"/>
  <c r="J12" i="6"/>
  <c r="J52" i="6" s="1"/>
  <c r="E7" i="6"/>
  <c r="E86" i="6" s="1"/>
  <c r="BK148" i="5"/>
  <c r="BK147" i="5" s="1"/>
  <c r="BI148" i="5"/>
  <c r="BH148" i="5"/>
  <c r="BG148" i="5"/>
  <c r="BF148" i="5"/>
  <c r="T148" i="5"/>
  <c r="R148" i="5"/>
  <c r="R147" i="5" s="1"/>
  <c r="R146" i="5" s="1"/>
  <c r="P148" i="5"/>
  <c r="J148" i="5"/>
  <c r="BE148" i="5" s="1"/>
  <c r="T147" i="5"/>
  <c r="P147" i="5"/>
  <c r="T146" i="5"/>
  <c r="P146" i="5"/>
  <c r="BK144" i="5"/>
  <c r="BK143" i="5" s="1"/>
  <c r="J143" i="5" s="1"/>
  <c r="J64" i="5" s="1"/>
  <c r="BI144" i="5"/>
  <c r="BH144" i="5"/>
  <c r="BG144" i="5"/>
  <c r="BF144" i="5"/>
  <c r="T144" i="5"/>
  <c r="T143" i="5" s="1"/>
  <c r="R144" i="5"/>
  <c r="P144" i="5"/>
  <c r="J144" i="5"/>
  <c r="BE144" i="5" s="1"/>
  <c r="R143" i="5"/>
  <c r="P143" i="5"/>
  <c r="BK142" i="5"/>
  <c r="BI142" i="5"/>
  <c r="BH142" i="5"/>
  <c r="BG142" i="5"/>
  <c r="BF142" i="5"/>
  <c r="T142" i="5"/>
  <c r="T141" i="5" s="1"/>
  <c r="R142" i="5"/>
  <c r="R141" i="5" s="1"/>
  <c r="P142" i="5"/>
  <c r="J142" i="5"/>
  <c r="BE142" i="5" s="1"/>
  <c r="BK141" i="5"/>
  <c r="J141" i="5" s="1"/>
  <c r="J63" i="5" s="1"/>
  <c r="P141" i="5"/>
  <c r="BK140" i="5"/>
  <c r="BI140" i="5"/>
  <c r="BH140" i="5"/>
  <c r="BG140" i="5"/>
  <c r="BF140" i="5"/>
  <c r="T140" i="5"/>
  <c r="R140" i="5"/>
  <c r="P140" i="5"/>
  <c r="J140" i="5"/>
  <c r="BE140" i="5" s="1"/>
  <c r="BK139" i="5"/>
  <c r="BI139" i="5"/>
  <c r="BH139" i="5"/>
  <c r="BG139" i="5"/>
  <c r="BF139" i="5"/>
  <c r="T139" i="5"/>
  <c r="R139" i="5"/>
  <c r="P139" i="5"/>
  <c r="J139" i="5"/>
  <c r="BE139" i="5" s="1"/>
  <c r="BK138" i="5"/>
  <c r="BI138" i="5"/>
  <c r="BH138" i="5"/>
  <c r="BG138" i="5"/>
  <c r="BF138" i="5"/>
  <c r="T138" i="5"/>
  <c r="R138" i="5"/>
  <c r="P138" i="5"/>
  <c r="J138" i="5"/>
  <c r="BE138" i="5" s="1"/>
  <c r="BK137" i="5"/>
  <c r="BI137" i="5"/>
  <c r="BH137" i="5"/>
  <c r="BG137" i="5"/>
  <c r="BF137" i="5"/>
  <c r="T137" i="5"/>
  <c r="R137" i="5"/>
  <c r="P137" i="5"/>
  <c r="J137" i="5"/>
  <c r="BE137" i="5" s="1"/>
  <c r="BK136" i="5"/>
  <c r="BI136" i="5"/>
  <c r="BH136" i="5"/>
  <c r="BG136" i="5"/>
  <c r="BF136" i="5"/>
  <c r="BE136" i="5"/>
  <c r="T136" i="5"/>
  <c r="R136" i="5"/>
  <c r="P136" i="5"/>
  <c r="J136" i="5"/>
  <c r="BK135" i="5"/>
  <c r="BI135" i="5"/>
  <c r="BH135" i="5"/>
  <c r="BG135" i="5"/>
  <c r="BF135" i="5"/>
  <c r="BE135" i="5"/>
  <c r="T135" i="5"/>
  <c r="R135" i="5"/>
  <c r="P135" i="5"/>
  <c r="J135" i="5"/>
  <c r="BK134" i="5"/>
  <c r="BI134" i="5"/>
  <c r="BH134" i="5"/>
  <c r="BG134" i="5"/>
  <c r="BF134" i="5"/>
  <c r="T134" i="5"/>
  <c r="R134" i="5"/>
  <c r="P134" i="5"/>
  <c r="J134" i="5"/>
  <c r="BE134" i="5" s="1"/>
  <c r="BK133" i="5"/>
  <c r="BI133" i="5"/>
  <c r="BH133" i="5"/>
  <c r="BG133" i="5"/>
  <c r="BF133" i="5"/>
  <c r="T133" i="5"/>
  <c r="R133" i="5"/>
  <c r="P133" i="5"/>
  <c r="J133" i="5"/>
  <c r="BE133" i="5" s="1"/>
  <c r="BK132" i="5"/>
  <c r="BI132" i="5"/>
  <c r="BH132" i="5"/>
  <c r="BG132" i="5"/>
  <c r="BF132" i="5"/>
  <c r="T132" i="5"/>
  <c r="R132" i="5"/>
  <c r="P132" i="5"/>
  <c r="J132" i="5"/>
  <c r="BE132" i="5" s="1"/>
  <c r="BK131" i="5"/>
  <c r="BI131" i="5"/>
  <c r="BH131" i="5"/>
  <c r="BG131" i="5"/>
  <c r="BF131" i="5"/>
  <c r="BE131" i="5"/>
  <c r="T131" i="5"/>
  <c r="R131" i="5"/>
  <c r="P131" i="5"/>
  <c r="J131" i="5"/>
  <c r="BK130" i="5"/>
  <c r="BI130" i="5"/>
  <c r="BH130" i="5"/>
  <c r="BG130" i="5"/>
  <c r="BF130" i="5"/>
  <c r="T130" i="5"/>
  <c r="R130" i="5"/>
  <c r="P130" i="5"/>
  <c r="J130" i="5"/>
  <c r="BE130" i="5" s="1"/>
  <c r="BK129" i="5"/>
  <c r="BI129" i="5"/>
  <c r="BH129" i="5"/>
  <c r="BG129" i="5"/>
  <c r="BF129" i="5"/>
  <c r="T129" i="5"/>
  <c r="R129" i="5"/>
  <c r="P129" i="5"/>
  <c r="J129" i="5"/>
  <c r="BE129" i="5" s="1"/>
  <c r="BK128" i="5"/>
  <c r="BI128" i="5"/>
  <c r="BH128" i="5"/>
  <c r="BG128" i="5"/>
  <c r="BF128" i="5"/>
  <c r="T128" i="5"/>
  <c r="R128" i="5"/>
  <c r="P128" i="5"/>
  <c r="J128" i="5"/>
  <c r="BE128" i="5" s="1"/>
  <c r="BK127" i="5"/>
  <c r="BI127" i="5"/>
  <c r="BH127" i="5"/>
  <c r="BG127" i="5"/>
  <c r="BF127" i="5"/>
  <c r="T127" i="5"/>
  <c r="R127" i="5"/>
  <c r="P127" i="5"/>
  <c r="J127" i="5"/>
  <c r="BE127" i="5" s="1"/>
  <c r="BK126" i="5"/>
  <c r="BI126" i="5"/>
  <c r="BH126" i="5"/>
  <c r="BG126" i="5"/>
  <c r="BF126" i="5"/>
  <c r="T126" i="5"/>
  <c r="R126" i="5"/>
  <c r="P126" i="5"/>
  <c r="J126" i="5"/>
  <c r="BE126" i="5" s="1"/>
  <c r="BK125" i="5"/>
  <c r="BI125" i="5"/>
  <c r="BH125" i="5"/>
  <c r="BG125" i="5"/>
  <c r="BF125" i="5"/>
  <c r="T125" i="5"/>
  <c r="R125" i="5"/>
  <c r="P125" i="5"/>
  <c r="J125" i="5"/>
  <c r="BE125" i="5" s="1"/>
  <c r="BK124" i="5"/>
  <c r="BI124" i="5"/>
  <c r="BH124" i="5"/>
  <c r="BG124" i="5"/>
  <c r="BF124" i="5"/>
  <c r="T124" i="5"/>
  <c r="R124" i="5"/>
  <c r="P124" i="5"/>
  <c r="J124" i="5"/>
  <c r="BE124" i="5" s="1"/>
  <c r="BK123" i="5"/>
  <c r="BI123" i="5"/>
  <c r="BH123" i="5"/>
  <c r="BG123" i="5"/>
  <c r="BF123" i="5"/>
  <c r="T123" i="5"/>
  <c r="R123" i="5"/>
  <c r="P123" i="5"/>
  <c r="J123" i="5"/>
  <c r="BE123" i="5" s="1"/>
  <c r="BK122" i="5"/>
  <c r="BI122" i="5"/>
  <c r="BH122" i="5"/>
  <c r="BG122" i="5"/>
  <c r="BF122" i="5"/>
  <c r="T122" i="5"/>
  <c r="R122" i="5"/>
  <c r="P122" i="5"/>
  <c r="J122" i="5"/>
  <c r="BE122" i="5" s="1"/>
  <c r="BK121" i="5"/>
  <c r="BI121" i="5"/>
  <c r="BH121" i="5"/>
  <c r="BG121" i="5"/>
  <c r="BF121" i="5"/>
  <c r="BE121" i="5"/>
  <c r="T121" i="5"/>
  <c r="R121" i="5"/>
  <c r="P121" i="5"/>
  <c r="J121" i="5"/>
  <c r="BK120" i="5"/>
  <c r="BI120" i="5"/>
  <c r="BH120" i="5"/>
  <c r="BG120" i="5"/>
  <c r="BF120" i="5"/>
  <c r="T120" i="5"/>
  <c r="R120" i="5"/>
  <c r="P120" i="5"/>
  <c r="J120" i="5"/>
  <c r="BE120" i="5" s="1"/>
  <c r="BK119" i="5"/>
  <c r="BI119" i="5"/>
  <c r="BH119" i="5"/>
  <c r="BG119" i="5"/>
  <c r="BF119" i="5"/>
  <c r="T119" i="5"/>
  <c r="R119" i="5"/>
  <c r="P119" i="5"/>
  <c r="J119" i="5"/>
  <c r="BE119" i="5" s="1"/>
  <c r="BK118" i="5"/>
  <c r="BI118" i="5"/>
  <c r="BH118" i="5"/>
  <c r="BG118" i="5"/>
  <c r="BF118" i="5"/>
  <c r="T118" i="5"/>
  <c r="R118" i="5"/>
  <c r="P118" i="5"/>
  <c r="J118" i="5"/>
  <c r="BE118" i="5" s="1"/>
  <c r="BK117" i="5"/>
  <c r="BI117" i="5"/>
  <c r="BH117" i="5"/>
  <c r="BG117" i="5"/>
  <c r="BF117" i="5"/>
  <c r="T117" i="5"/>
  <c r="R117" i="5"/>
  <c r="P117" i="5"/>
  <c r="J117" i="5"/>
  <c r="BE117" i="5" s="1"/>
  <c r="BK116" i="5"/>
  <c r="BI116" i="5"/>
  <c r="BH116" i="5"/>
  <c r="BG116" i="5"/>
  <c r="BF116" i="5"/>
  <c r="BE116" i="5"/>
  <c r="T116" i="5"/>
  <c r="R116" i="5"/>
  <c r="P116" i="5"/>
  <c r="J116" i="5"/>
  <c r="BK115" i="5"/>
  <c r="BI115" i="5"/>
  <c r="BH115" i="5"/>
  <c r="BG115" i="5"/>
  <c r="BF115" i="5"/>
  <c r="T115" i="5"/>
  <c r="R115" i="5"/>
  <c r="P115" i="5"/>
  <c r="J115" i="5"/>
  <c r="BE115" i="5" s="1"/>
  <c r="BK114" i="5"/>
  <c r="BI114" i="5"/>
  <c r="BH114" i="5"/>
  <c r="BG114" i="5"/>
  <c r="BF114" i="5"/>
  <c r="T114" i="5"/>
  <c r="R114" i="5"/>
  <c r="P114" i="5"/>
  <c r="J114" i="5"/>
  <c r="BE114" i="5" s="1"/>
  <c r="BK113" i="5"/>
  <c r="BI113" i="5"/>
  <c r="BH113" i="5"/>
  <c r="BG113" i="5"/>
  <c r="BF113" i="5"/>
  <c r="T113" i="5"/>
  <c r="R113" i="5"/>
  <c r="P113" i="5"/>
  <c r="J113" i="5"/>
  <c r="BE113" i="5" s="1"/>
  <c r="BK112" i="5"/>
  <c r="BI112" i="5"/>
  <c r="BH112" i="5"/>
  <c r="BG112" i="5"/>
  <c r="BF112" i="5"/>
  <c r="T112" i="5"/>
  <c r="R112" i="5"/>
  <c r="P112" i="5"/>
  <c r="J112" i="5"/>
  <c r="BE112" i="5" s="1"/>
  <c r="BK111" i="5"/>
  <c r="BI111" i="5"/>
  <c r="BH111" i="5"/>
  <c r="BG111" i="5"/>
  <c r="BF111" i="5"/>
  <c r="BE111" i="5"/>
  <c r="T111" i="5"/>
  <c r="R111" i="5"/>
  <c r="P111" i="5"/>
  <c r="J111" i="5"/>
  <c r="BK109" i="5"/>
  <c r="BI109" i="5"/>
  <c r="BH109" i="5"/>
  <c r="BG109" i="5"/>
  <c r="BF109" i="5"/>
  <c r="T109" i="5"/>
  <c r="R109" i="5"/>
  <c r="P109" i="5"/>
  <c r="J109" i="5"/>
  <c r="BE109" i="5" s="1"/>
  <c r="BK108" i="5"/>
  <c r="BI108" i="5"/>
  <c r="BH108" i="5"/>
  <c r="BG108" i="5"/>
  <c r="BF108" i="5"/>
  <c r="T108" i="5"/>
  <c r="R108" i="5"/>
  <c r="P108" i="5"/>
  <c r="J108" i="5"/>
  <c r="BE108" i="5" s="1"/>
  <c r="BK107" i="5"/>
  <c r="BI107" i="5"/>
  <c r="BH107" i="5"/>
  <c r="BG107" i="5"/>
  <c r="BF107" i="5"/>
  <c r="T107" i="5"/>
  <c r="R107" i="5"/>
  <c r="P107" i="5"/>
  <c r="J107" i="5"/>
  <c r="BE107" i="5" s="1"/>
  <c r="BK106" i="5"/>
  <c r="BI106" i="5"/>
  <c r="BH106" i="5"/>
  <c r="BG106" i="5"/>
  <c r="BF106" i="5"/>
  <c r="T106" i="5"/>
  <c r="R106" i="5"/>
  <c r="P106" i="5"/>
  <c r="J106" i="5"/>
  <c r="BE106" i="5" s="1"/>
  <c r="BK105" i="5"/>
  <c r="BI105" i="5"/>
  <c r="BH105" i="5"/>
  <c r="BG105" i="5"/>
  <c r="BF105" i="5"/>
  <c r="BE105" i="5"/>
  <c r="T105" i="5"/>
  <c r="R105" i="5"/>
  <c r="P105" i="5"/>
  <c r="J105" i="5"/>
  <c r="BK104" i="5"/>
  <c r="BI104" i="5"/>
  <c r="BH104" i="5"/>
  <c r="BG104" i="5"/>
  <c r="BF104" i="5"/>
  <c r="T104" i="5"/>
  <c r="R104" i="5"/>
  <c r="P104" i="5"/>
  <c r="J104" i="5"/>
  <c r="BE104" i="5" s="1"/>
  <c r="BK103" i="5"/>
  <c r="BI103" i="5"/>
  <c r="BH103" i="5"/>
  <c r="BG103" i="5"/>
  <c r="BF103" i="5"/>
  <c r="T103" i="5"/>
  <c r="R103" i="5"/>
  <c r="P103" i="5"/>
  <c r="J103" i="5"/>
  <c r="BE103" i="5" s="1"/>
  <c r="BK102" i="5"/>
  <c r="BI102" i="5"/>
  <c r="BH102" i="5"/>
  <c r="BG102" i="5"/>
  <c r="BF102" i="5"/>
  <c r="T102" i="5"/>
  <c r="R102" i="5"/>
  <c r="P102" i="5"/>
  <c r="J102" i="5"/>
  <c r="BE102" i="5" s="1"/>
  <c r="BK101" i="5"/>
  <c r="BI101" i="5"/>
  <c r="BH101" i="5"/>
  <c r="BG101" i="5"/>
  <c r="BF101" i="5"/>
  <c r="T101" i="5"/>
  <c r="R101" i="5"/>
  <c r="P101" i="5"/>
  <c r="J101" i="5"/>
  <c r="BE101" i="5" s="1"/>
  <c r="BK100" i="5"/>
  <c r="BI100" i="5"/>
  <c r="BH100" i="5"/>
  <c r="BG100" i="5"/>
  <c r="BF100" i="5"/>
  <c r="T100" i="5"/>
  <c r="R100" i="5"/>
  <c r="P100" i="5"/>
  <c r="J100" i="5"/>
  <c r="BE100" i="5" s="1"/>
  <c r="BK99" i="5"/>
  <c r="BI99" i="5"/>
  <c r="BH99" i="5"/>
  <c r="BG99" i="5"/>
  <c r="BF99" i="5"/>
  <c r="T99" i="5"/>
  <c r="R99" i="5"/>
  <c r="P99" i="5"/>
  <c r="J99" i="5"/>
  <c r="BE99" i="5" s="1"/>
  <c r="BK98" i="5"/>
  <c r="BI98" i="5"/>
  <c r="BH98" i="5"/>
  <c r="BG98" i="5"/>
  <c r="BF98" i="5"/>
  <c r="T98" i="5"/>
  <c r="R98" i="5"/>
  <c r="P98" i="5"/>
  <c r="J98" i="5"/>
  <c r="BE98" i="5" s="1"/>
  <c r="BK97" i="5"/>
  <c r="BI97" i="5"/>
  <c r="BH97" i="5"/>
  <c r="BG97" i="5"/>
  <c r="BF97" i="5"/>
  <c r="BE97" i="5"/>
  <c r="T97" i="5"/>
  <c r="R97" i="5"/>
  <c r="P97" i="5"/>
  <c r="J97" i="5"/>
  <c r="BK96" i="5"/>
  <c r="BI96" i="5"/>
  <c r="BH96" i="5"/>
  <c r="BG96" i="5"/>
  <c r="BF96" i="5"/>
  <c r="T96" i="5"/>
  <c r="R96" i="5"/>
  <c r="P96" i="5"/>
  <c r="J96" i="5"/>
  <c r="BE96" i="5" s="1"/>
  <c r="BK95" i="5"/>
  <c r="BI95" i="5"/>
  <c r="BH95" i="5"/>
  <c r="BG95" i="5"/>
  <c r="BF95" i="5"/>
  <c r="T95" i="5"/>
  <c r="R95" i="5"/>
  <c r="P95" i="5"/>
  <c r="J95" i="5"/>
  <c r="BE95" i="5" s="1"/>
  <c r="BK94" i="5"/>
  <c r="BI94" i="5"/>
  <c r="BH94" i="5"/>
  <c r="BG94" i="5"/>
  <c r="BF94" i="5"/>
  <c r="T94" i="5"/>
  <c r="R94" i="5"/>
  <c r="P94" i="5"/>
  <c r="J94" i="5"/>
  <c r="BE94" i="5" s="1"/>
  <c r="BK93" i="5"/>
  <c r="BI93" i="5"/>
  <c r="BH93" i="5"/>
  <c r="BG93" i="5"/>
  <c r="BF93" i="5"/>
  <c r="BE93" i="5"/>
  <c r="T93" i="5"/>
  <c r="R93" i="5"/>
  <c r="P93" i="5"/>
  <c r="J93" i="5"/>
  <c r="BK92" i="5"/>
  <c r="BI92" i="5"/>
  <c r="BH92" i="5"/>
  <c r="BG92" i="5"/>
  <c r="BF92" i="5"/>
  <c r="T92" i="5"/>
  <c r="R92" i="5"/>
  <c r="P92" i="5"/>
  <c r="J92" i="5"/>
  <c r="BE92" i="5" s="1"/>
  <c r="BK91" i="5"/>
  <c r="BI91" i="5"/>
  <c r="BH91" i="5"/>
  <c r="BG91" i="5"/>
  <c r="BF91" i="5"/>
  <c r="T91" i="5"/>
  <c r="R91" i="5"/>
  <c r="P91" i="5"/>
  <c r="J91" i="5"/>
  <c r="BE91" i="5" s="1"/>
  <c r="BK90" i="5"/>
  <c r="BI90" i="5"/>
  <c r="BH90" i="5"/>
  <c r="BG90" i="5"/>
  <c r="BF90" i="5"/>
  <c r="T90" i="5"/>
  <c r="R90" i="5"/>
  <c r="P90" i="5"/>
  <c r="J90" i="5"/>
  <c r="BE90" i="5" s="1"/>
  <c r="BK89" i="5"/>
  <c r="BI89" i="5"/>
  <c r="BH89" i="5"/>
  <c r="BG89" i="5"/>
  <c r="BF89" i="5"/>
  <c r="T89" i="5"/>
  <c r="R89" i="5"/>
  <c r="P89" i="5"/>
  <c r="J89" i="5"/>
  <c r="BE89" i="5" s="1"/>
  <c r="J83" i="5"/>
  <c r="F83" i="5"/>
  <c r="J82" i="5"/>
  <c r="F82" i="5"/>
  <c r="F80" i="5"/>
  <c r="E78" i="5"/>
  <c r="J55" i="5"/>
  <c r="F55" i="5"/>
  <c r="J54" i="5"/>
  <c r="F54" i="5"/>
  <c r="J52" i="5"/>
  <c r="F52" i="5"/>
  <c r="E50" i="5"/>
  <c r="J37" i="5"/>
  <c r="J36" i="5"/>
  <c r="J35" i="5"/>
  <c r="J12" i="5"/>
  <c r="J80" i="5" s="1"/>
  <c r="E7" i="5"/>
  <c r="BK177" i="4"/>
  <c r="BI177" i="4"/>
  <c r="BH177" i="4"/>
  <c r="BG177" i="4"/>
  <c r="BF177" i="4"/>
  <c r="T177" i="4"/>
  <c r="R177" i="4"/>
  <c r="P177" i="4"/>
  <c r="J177" i="4"/>
  <c r="BE177" i="4" s="1"/>
  <c r="BK170" i="4"/>
  <c r="BI170" i="4"/>
  <c r="BH170" i="4"/>
  <c r="BG170" i="4"/>
  <c r="BF170" i="4"/>
  <c r="T170" i="4"/>
  <c r="R170" i="4"/>
  <c r="P170" i="4"/>
  <c r="P164" i="4" s="1"/>
  <c r="J170" i="4"/>
  <c r="BE170" i="4" s="1"/>
  <c r="BK165" i="4"/>
  <c r="BI165" i="4"/>
  <c r="BH165" i="4"/>
  <c r="BG165" i="4"/>
  <c r="BF165" i="4"/>
  <c r="T165" i="4"/>
  <c r="R165" i="4"/>
  <c r="P165" i="4"/>
  <c r="J165" i="4"/>
  <c r="BE165" i="4" s="1"/>
  <c r="T164" i="4"/>
  <c r="R164" i="4"/>
  <c r="BK156" i="4"/>
  <c r="BI156" i="4"/>
  <c r="BH156" i="4"/>
  <c r="BG156" i="4"/>
  <c r="BF156" i="4"/>
  <c r="T156" i="4"/>
  <c r="R156" i="4"/>
  <c r="P156" i="4"/>
  <c r="J156" i="4"/>
  <c r="BE156" i="4" s="1"/>
  <c r="BK155" i="4"/>
  <c r="J155" i="4" s="1"/>
  <c r="J69" i="4" s="1"/>
  <c r="T155" i="4"/>
  <c r="R155" i="4"/>
  <c r="P155" i="4"/>
  <c r="BK145" i="4"/>
  <c r="BK144" i="4" s="1"/>
  <c r="BI145" i="4"/>
  <c r="BH145" i="4"/>
  <c r="BG145" i="4"/>
  <c r="BF145" i="4"/>
  <c r="T145" i="4"/>
  <c r="T144" i="4" s="1"/>
  <c r="R145" i="4"/>
  <c r="P145" i="4"/>
  <c r="J145" i="4"/>
  <c r="BE145" i="4" s="1"/>
  <c r="R144" i="4"/>
  <c r="P144" i="4"/>
  <c r="J144" i="4"/>
  <c r="J68" i="4" s="1"/>
  <c r="BK138" i="4"/>
  <c r="BI138" i="4"/>
  <c r="BH138" i="4"/>
  <c r="BG138" i="4"/>
  <c r="BF138" i="4"/>
  <c r="T138" i="4"/>
  <c r="T123" i="4" s="1"/>
  <c r="R138" i="4"/>
  <c r="P138" i="4"/>
  <c r="J138" i="4"/>
  <c r="BE138" i="4" s="1"/>
  <c r="BK132" i="4"/>
  <c r="BI132" i="4"/>
  <c r="BH132" i="4"/>
  <c r="BG132" i="4"/>
  <c r="BF132" i="4"/>
  <c r="BE132" i="4"/>
  <c r="T132" i="4"/>
  <c r="R132" i="4"/>
  <c r="P132" i="4"/>
  <c r="J132" i="4"/>
  <c r="BK124" i="4"/>
  <c r="BI124" i="4"/>
  <c r="BH124" i="4"/>
  <c r="BG124" i="4"/>
  <c r="BF124" i="4"/>
  <c r="T124" i="4"/>
  <c r="R124" i="4"/>
  <c r="P124" i="4"/>
  <c r="J124" i="4"/>
  <c r="BE124" i="4" s="1"/>
  <c r="R123" i="4"/>
  <c r="BK113" i="4"/>
  <c r="BK112" i="4" s="1"/>
  <c r="J112" i="4" s="1"/>
  <c r="J66" i="4" s="1"/>
  <c r="BI113" i="4"/>
  <c r="BH113" i="4"/>
  <c r="BG113" i="4"/>
  <c r="BF113" i="4"/>
  <c r="T113" i="4"/>
  <c r="R113" i="4"/>
  <c r="P113" i="4"/>
  <c r="J113" i="4"/>
  <c r="BE113" i="4" s="1"/>
  <c r="T112" i="4"/>
  <c r="R112" i="4"/>
  <c r="P112" i="4"/>
  <c r="BK107" i="4"/>
  <c r="BI107" i="4"/>
  <c r="BH107" i="4"/>
  <c r="BG107" i="4"/>
  <c r="BF107" i="4"/>
  <c r="T107" i="4"/>
  <c r="R107" i="4"/>
  <c r="P107" i="4"/>
  <c r="J107" i="4"/>
  <c r="BE107" i="4" s="1"/>
  <c r="BK101" i="4"/>
  <c r="BI101" i="4"/>
  <c r="BH101" i="4"/>
  <c r="BG101" i="4"/>
  <c r="BF101" i="4"/>
  <c r="T101" i="4"/>
  <c r="R101" i="4"/>
  <c r="P101" i="4"/>
  <c r="J101" i="4"/>
  <c r="BE101" i="4" s="1"/>
  <c r="BK95" i="4"/>
  <c r="BI95" i="4"/>
  <c r="BH95" i="4"/>
  <c r="BG95" i="4"/>
  <c r="BF95" i="4"/>
  <c r="T95" i="4"/>
  <c r="T94" i="4" s="1"/>
  <c r="R95" i="4"/>
  <c r="R94" i="4" s="1"/>
  <c r="R93" i="4" s="1"/>
  <c r="R92" i="4" s="1"/>
  <c r="P95" i="4"/>
  <c r="P94" i="4" s="1"/>
  <c r="J95" i="4"/>
  <c r="BE95" i="4" s="1"/>
  <c r="BK94" i="4"/>
  <c r="J89" i="4"/>
  <c r="F89" i="4"/>
  <c r="J88" i="4"/>
  <c r="F88" i="4"/>
  <c r="F86" i="4"/>
  <c r="E84" i="4"/>
  <c r="E80" i="4"/>
  <c r="J59" i="4"/>
  <c r="F59" i="4"/>
  <c r="J58" i="4"/>
  <c r="F58" i="4"/>
  <c r="F56" i="4"/>
  <c r="E54" i="4"/>
  <c r="E50" i="4"/>
  <c r="J39" i="4"/>
  <c r="J38" i="4"/>
  <c r="J37" i="4"/>
  <c r="J14" i="4"/>
  <c r="J86" i="4" s="1"/>
  <c r="E7" i="4"/>
  <c r="BK534" i="3"/>
  <c r="BI534" i="3"/>
  <c r="BH534" i="3"/>
  <c r="BG534" i="3"/>
  <c r="BF534" i="3"/>
  <c r="T534" i="3"/>
  <c r="R534" i="3"/>
  <c r="P534" i="3"/>
  <c r="J534" i="3"/>
  <c r="BE534" i="3" s="1"/>
  <c r="BK524" i="3"/>
  <c r="BI524" i="3"/>
  <c r="BH524" i="3"/>
  <c r="BG524" i="3"/>
  <c r="BF524" i="3"/>
  <c r="T524" i="3"/>
  <c r="R524" i="3"/>
  <c r="P524" i="3"/>
  <c r="J524" i="3"/>
  <c r="BE524" i="3" s="1"/>
  <c r="BK514" i="3"/>
  <c r="BI514" i="3"/>
  <c r="BH514" i="3"/>
  <c r="BG514" i="3"/>
  <c r="BF514" i="3"/>
  <c r="BE514" i="3"/>
  <c r="T514" i="3"/>
  <c r="R514" i="3"/>
  <c r="P514" i="3"/>
  <c r="J514" i="3"/>
  <c r="BK504" i="3"/>
  <c r="BI504" i="3"/>
  <c r="BH504" i="3"/>
  <c r="BG504" i="3"/>
  <c r="BF504" i="3"/>
  <c r="T504" i="3"/>
  <c r="R504" i="3"/>
  <c r="P504" i="3"/>
  <c r="J504" i="3"/>
  <c r="BE504" i="3" s="1"/>
  <c r="T503" i="3"/>
  <c r="R503" i="3"/>
  <c r="P503" i="3"/>
  <c r="BK501" i="3"/>
  <c r="BI501" i="3"/>
  <c r="BH501" i="3"/>
  <c r="BG501" i="3"/>
  <c r="BF501" i="3"/>
  <c r="T501" i="3"/>
  <c r="R501" i="3"/>
  <c r="P501" i="3"/>
  <c r="J501" i="3"/>
  <c r="BE501" i="3" s="1"/>
  <c r="BK494" i="3"/>
  <c r="BI494" i="3"/>
  <c r="BH494" i="3"/>
  <c r="BG494" i="3"/>
  <c r="BF494" i="3"/>
  <c r="T494" i="3"/>
  <c r="R494" i="3"/>
  <c r="P494" i="3"/>
  <c r="J494" i="3"/>
  <c r="BE494" i="3" s="1"/>
  <c r="BK489" i="3"/>
  <c r="BI489" i="3"/>
  <c r="BH489" i="3"/>
  <c r="BG489" i="3"/>
  <c r="BF489" i="3"/>
  <c r="T489" i="3"/>
  <c r="R489" i="3"/>
  <c r="P489" i="3"/>
  <c r="J489" i="3"/>
  <c r="BE489" i="3" s="1"/>
  <c r="BK484" i="3"/>
  <c r="BI484" i="3"/>
  <c r="BH484" i="3"/>
  <c r="BG484" i="3"/>
  <c r="BF484" i="3"/>
  <c r="T484" i="3"/>
  <c r="R484" i="3"/>
  <c r="R483" i="3" s="1"/>
  <c r="P484" i="3"/>
  <c r="P483" i="3" s="1"/>
  <c r="P482" i="3" s="1"/>
  <c r="J484" i="3"/>
  <c r="BE484" i="3" s="1"/>
  <c r="BK480" i="3"/>
  <c r="BK479" i="3" s="1"/>
  <c r="J479" i="3" s="1"/>
  <c r="J70" i="3" s="1"/>
  <c r="BI480" i="3"/>
  <c r="BH480" i="3"/>
  <c r="BG480" i="3"/>
  <c r="BF480" i="3"/>
  <c r="T480" i="3"/>
  <c r="R480" i="3"/>
  <c r="P480" i="3"/>
  <c r="P479" i="3" s="1"/>
  <c r="J480" i="3"/>
  <c r="BE480" i="3" s="1"/>
  <c r="T479" i="3"/>
  <c r="R479" i="3"/>
  <c r="BK477" i="3"/>
  <c r="BI477" i="3"/>
  <c r="BH477" i="3"/>
  <c r="BG477" i="3"/>
  <c r="BF477" i="3"/>
  <c r="BE477" i="3"/>
  <c r="T477" i="3"/>
  <c r="R477" i="3"/>
  <c r="P477" i="3"/>
  <c r="J477" i="3"/>
  <c r="BK475" i="3"/>
  <c r="BI475" i="3"/>
  <c r="BH475" i="3"/>
  <c r="BG475" i="3"/>
  <c r="BF475" i="3"/>
  <c r="T475" i="3"/>
  <c r="R475" i="3"/>
  <c r="P475" i="3"/>
  <c r="J475" i="3"/>
  <c r="BE475" i="3" s="1"/>
  <c r="BK473" i="3"/>
  <c r="BI473" i="3"/>
  <c r="BH473" i="3"/>
  <c r="BG473" i="3"/>
  <c r="BF473" i="3"/>
  <c r="T473" i="3"/>
  <c r="R473" i="3"/>
  <c r="P473" i="3"/>
  <c r="J473" i="3"/>
  <c r="BE473" i="3" s="1"/>
  <c r="BK471" i="3"/>
  <c r="BI471" i="3"/>
  <c r="BH471" i="3"/>
  <c r="BG471" i="3"/>
  <c r="BF471" i="3"/>
  <c r="BE471" i="3"/>
  <c r="T471" i="3"/>
  <c r="R471" i="3"/>
  <c r="P471" i="3"/>
  <c r="J471" i="3"/>
  <c r="BK467" i="3"/>
  <c r="BI467" i="3"/>
  <c r="BH467" i="3"/>
  <c r="BG467" i="3"/>
  <c r="BF467" i="3"/>
  <c r="BE467" i="3"/>
  <c r="T467" i="3"/>
  <c r="R467" i="3"/>
  <c r="P467" i="3"/>
  <c r="J467" i="3"/>
  <c r="BK465" i="3"/>
  <c r="BI465" i="3"/>
  <c r="BH465" i="3"/>
  <c r="BG465" i="3"/>
  <c r="BF465" i="3"/>
  <c r="T465" i="3"/>
  <c r="R465" i="3"/>
  <c r="P465" i="3"/>
  <c r="J465" i="3"/>
  <c r="BE465" i="3" s="1"/>
  <c r="BK461" i="3"/>
  <c r="BI461" i="3"/>
  <c r="BH461" i="3"/>
  <c r="BG461" i="3"/>
  <c r="BF461" i="3"/>
  <c r="T461" i="3"/>
  <c r="R461" i="3"/>
  <c r="P461" i="3"/>
  <c r="J461" i="3"/>
  <c r="BE461" i="3" s="1"/>
  <c r="BK459" i="3"/>
  <c r="BI459" i="3"/>
  <c r="BH459" i="3"/>
  <c r="BG459" i="3"/>
  <c r="BF459" i="3"/>
  <c r="BE459" i="3"/>
  <c r="T459" i="3"/>
  <c r="R459" i="3"/>
  <c r="P459" i="3"/>
  <c r="J459" i="3"/>
  <c r="BK455" i="3"/>
  <c r="BI455" i="3"/>
  <c r="BH455" i="3"/>
  <c r="BG455" i="3"/>
  <c r="BF455" i="3"/>
  <c r="T455" i="3"/>
  <c r="R455" i="3"/>
  <c r="P455" i="3"/>
  <c r="J455" i="3"/>
  <c r="BE455" i="3" s="1"/>
  <c r="BK453" i="3"/>
  <c r="BI453" i="3"/>
  <c r="BH453" i="3"/>
  <c r="BG453" i="3"/>
  <c r="BF453" i="3"/>
  <c r="T453" i="3"/>
  <c r="R453" i="3"/>
  <c r="P453" i="3"/>
  <c r="J453" i="3"/>
  <c r="BE453" i="3" s="1"/>
  <c r="T452" i="3"/>
  <c r="BK446" i="3"/>
  <c r="BI446" i="3"/>
  <c r="BH446" i="3"/>
  <c r="BG446" i="3"/>
  <c r="BF446" i="3"/>
  <c r="T446" i="3"/>
  <c r="R446" i="3"/>
  <c r="P446" i="3"/>
  <c r="J446" i="3"/>
  <c r="BE446" i="3" s="1"/>
  <c r="BK440" i="3"/>
  <c r="BI440" i="3"/>
  <c r="BH440" i="3"/>
  <c r="BG440" i="3"/>
  <c r="BF440" i="3"/>
  <c r="T440" i="3"/>
  <c r="R440" i="3"/>
  <c r="P440" i="3"/>
  <c r="J440" i="3"/>
  <c r="BE440" i="3" s="1"/>
  <c r="BK434" i="3"/>
  <c r="BI434" i="3"/>
  <c r="BH434" i="3"/>
  <c r="BG434" i="3"/>
  <c r="BF434" i="3"/>
  <c r="T434" i="3"/>
  <c r="R434" i="3"/>
  <c r="P434" i="3"/>
  <c r="J434" i="3"/>
  <c r="BE434" i="3" s="1"/>
  <c r="BK428" i="3"/>
  <c r="BI428" i="3"/>
  <c r="BH428" i="3"/>
  <c r="BG428" i="3"/>
  <c r="BF428" i="3"/>
  <c r="T428" i="3"/>
  <c r="R428" i="3"/>
  <c r="P428" i="3"/>
  <c r="J428" i="3"/>
  <c r="BE428" i="3" s="1"/>
  <c r="BK420" i="3"/>
  <c r="BI420" i="3"/>
  <c r="BH420" i="3"/>
  <c r="BG420" i="3"/>
  <c r="BF420" i="3"/>
  <c r="T420" i="3"/>
  <c r="R420" i="3"/>
  <c r="P420" i="3"/>
  <c r="J420" i="3"/>
  <c r="BE420" i="3" s="1"/>
  <c r="BK412" i="3"/>
  <c r="BI412" i="3"/>
  <c r="BH412" i="3"/>
  <c r="BG412" i="3"/>
  <c r="BF412" i="3"/>
  <c r="T412" i="3"/>
  <c r="R412" i="3"/>
  <c r="P412" i="3"/>
  <c r="J412" i="3"/>
  <c r="BE412" i="3" s="1"/>
  <c r="BK404" i="3"/>
  <c r="BI404" i="3"/>
  <c r="BH404" i="3"/>
  <c r="BG404" i="3"/>
  <c r="BF404" i="3"/>
  <c r="T404" i="3"/>
  <c r="R404" i="3"/>
  <c r="R351" i="3" s="1"/>
  <c r="P404" i="3"/>
  <c r="J404" i="3"/>
  <c r="BE404" i="3" s="1"/>
  <c r="BK392" i="3"/>
  <c r="BI392" i="3"/>
  <c r="BH392" i="3"/>
  <c r="BG392" i="3"/>
  <c r="BF392" i="3"/>
  <c r="T392" i="3"/>
  <c r="R392" i="3"/>
  <c r="P392" i="3"/>
  <c r="J392" i="3"/>
  <c r="BE392" i="3" s="1"/>
  <c r="BK387" i="3"/>
  <c r="BI387" i="3"/>
  <c r="BH387" i="3"/>
  <c r="BG387" i="3"/>
  <c r="BF387" i="3"/>
  <c r="T387" i="3"/>
  <c r="R387" i="3"/>
  <c r="P387" i="3"/>
  <c r="J387" i="3"/>
  <c r="BE387" i="3" s="1"/>
  <c r="BK382" i="3"/>
  <c r="BI382" i="3"/>
  <c r="BH382" i="3"/>
  <c r="BG382" i="3"/>
  <c r="BF382" i="3"/>
  <c r="T382" i="3"/>
  <c r="R382" i="3"/>
  <c r="P382" i="3"/>
  <c r="J382" i="3"/>
  <c r="BE382" i="3" s="1"/>
  <c r="BK377" i="3"/>
  <c r="BI377" i="3"/>
  <c r="BH377" i="3"/>
  <c r="BG377" i="3"/>
  <c r="BF377" i="3"/>
  <c r="T377" i="3"/>
  <c r="R377" i="3"/>
  <c r="P377" i="3"/>
  <c r="P351" i="3" s="1"/>
  <c r="J377" i="3"/>
  <c r="BE377" i="3" s="1"/>
  <c r="BK372" i="3"/>
  <c r="BI372" i="3"/>
  <c r="BH372" i="3"/>
  <c r="BG372" i="3"/>
  <c r="BF372" i="3"/>
  <c r="BE372" i="3"/>
  <c r="T372" i="3"/>
  <c r="R372" i="3"/>
  <c r="P372" i="3"/>
  <c r="J372" i="3"/>
  <c r="BK369" i="3"/>
  <c r="BI369" i="3"/>
  <c r="BH369" i="3"/>
  <c r="BG369" i="3"/>
  <c r="BF369" i="3"/>
  <c r="T369" i="3"/>
  <c r="R369" i="3"/>
  <c r="P369" i="3"/>
  <c r="J369" i="3"/>
  <c r="BE369" i="3" s="1"/>
  <c r="BK361" i="3"/>
  <c r="BI361" i="3"/>
  <c r="BH361" i="3"/>
  <c r="BG361" i="3"/>
  <c r="BF361" i="3"/>
  <c r="T361" i="3"/>
  <c r="R361" i="3"/>
  <c r="P361" i="3"/>
  <c r="J361" i="3"/>
  <c r="BE361" i="3" s="1"/>
  <c r="BK360" i="3"/>
  <c r="BI360" i="3"/>
  <c r="BH360" i="3"/>
  <c r="BG360" i="3"/>
  <c r="BF360" i="3"/>
  <c r="T360" i="3"/>
  <c r="R360" i="3"/>
  <c r="P360" i="3"/>
  <c r="J360" i="3"/>
  <c r="BE360" i="3" s="1"/>
  <c r="BK352" i="3"/>
  <c r="BI352" i="3"/>
  <c r="BH352" i="3"/>
  <c r="BG352" i="3"/>
  <c r="BF352" i="3"/>
  <c r="BE352" i="3"/>
  <c r="T352" i="3"/>
  <c r="R352" i="3"/>
  <c r="P352" i="3"/>
  <c r="J352" i="3"/>
  <c r="BK348" i="3"/>
  <c r="BI348" i="3"/>
  <c r="BH348" i="3"/>
  <c r="BG348" i="3"/>
  <c r="BF348" i="3"/>
  <c r="T348" i="3"/>
  <c r="R348" i="3"/>
  <c r="P348" i="3"/>
  <c r="J348" i="3"/>
  <c r="BE348" i="3" s="1"/>
  <c r="BK342" i="3"/>
  <c r="BI342" i="3"/>
  <c r="BH342" i="3"/>
  <c r="BG342" i="3"/>
  <c r="BF342" i="3"/>
  <c r="T342" i="3"/>
  <c r="R342" i="3"/>
  <c r="P342" i="3"/>
  <c r="J342" i="3"/>
  <c r="BE342" i="3" s="1"/>
  <c r="BK336" i="3"/>
  <c r="BI336" i="3"/>
  <c r="BH336" i="3"/>
  <c r="BG336" i="3"/>
  <c r="BF336" i="3"/>
  <c r="T336" i="3"/>
  <c r="R336" i="3"/>
  <c r="P336" i="3"/>
  <c r="J336" i="3"/>
  <c r="BE336" i="3" s="1"/>
  <c r="BK333" i="3"/>
  <c r="BI333" i="3"/>
  <c r="BH333" i="3"/>
  <c r="BG333" i="3"/>
  <c r="BF333" i="3"/>
  <c r="T333" i="3"/>
  <c r="R333" i="3"/>
  <c r="P333" i="3"/>
  <c r="P300" i="3" s="1"/>
  <c r="J333" i="3"/>
  <c r="BE333" i="3" s="1"/>
  <c r="BK327" i="3"/>
  <c r="BI327" i="3"/>
  <c r="BH327" i="3"/>
  <c r="BG327" i="3"/>
  <c r="BF327" i="3"/>
  <c r="BE327" i="3"/>
  <c r="T327" i="3"/>
  <c r="R327" i="3"/>
  <c r="P327" i="3"/>
  <c r="J327" i="3"/>
  <c r="BK319" i="3"/>
  <c r="BI319" i="3"/>
  <c r="BH319" i="3"/>
  <c r="BG319" i="3"/>
  <c r="BF319" i="3"/>
  <c r="T319" i="3"/>
  <c r="R319" i="3"/>
  <c r="P319" i="3"/>
  <c r="J319" i="3"/>
  <c r="BE319" i="3" s="1"/>
  <c r="BK313" i="3"/>
  <c r="BI313" i="3"/>
  <c r="BH313" i="3"/>
  <c r="BG313" i="3"/>
  <c r="BF313" i="3"/>
  <c r="T313" i="3"/>
  <c r="R313" i="3"/>
  <c r="P313" i="3"/>
  <c r="J313" i="3"/>
  <c r="BE313" i="3" s="1"/>
  <c r="BK307" i="3"/>
  <c r="BI307" i="3"/>
  <c r="BH307" i="3"/>
  <c r="BG307" i="3"/>
  <c r="BF307" i="3"/>
  <c r="T307" i="3"/>
  <c r="R307" i="3"/>
  <c r="P307" i="3"/>
  <c r="J307" i="3"/>
  <c r="BE307" i="3" s="1"/>
  <c r="BK301" i="3"/>
  <c r="BI301" i="3"/>
  <c r="BH301" i="3"/>
  <c r="BG301" i="3"/>
  <c r="BF301" i="3"/>
  <c r="T301" i="3"/>
  <c r="R301" i="3"/>
  <c r="R300" i="3" s="1"/>
  <c r="P301" i="3"/>
  <c r="J301" i="3"/>
  <c r="BE301" i="3" s="1"/>
  <c r="BK298" i="3"/>
  <c r="BK281" i="3" s="1"/>
  <c r="J281" i="3" s="1"/>
  <c r="J66" i="3" s="1"/>
  <c r="BI298" i="3"/>
  <c r="BH298" i="3"/>
  <c r="BG298" i="3"/>
  <c r="BF298" i="3"/>
  <c r="BE298" i="3"/>
  <c r="T298" i="3"/>
  <c r="R298" i="3"/>
  <c r="P298" i="3"/>
  <c r="J298" i="3"/>
  <c r="BK290" i="3"/>
  <c r="BI290" i="3"/>
  <c r="BH290" i="3"/>
  <c r="BG290" i="3"/>
  <c r="BF290" i="3"/>
  <c r="T290" i="3"/>
  <c r="R290" i="3"/>
  <c r="P290" i="3"/>
  <c r="J290" i="3"/>
  <c r="BE290" i="3" s="1"/>
  <c r="BK282" i="3"/>
  <c r="BI282" i="3"/>
  <c r="BH282" i="3"/>
  <c r="BG282" i="3"/>
  <c r="BF282" i="3"/>
  <c r="T282" i="3"/>
  <c r="R282" i="3"/>
  <c r="P282" i="3"/>
  <c r="P281" i="3" s="1"/>
  <c r="J282" i="3"/>
  <c r="BE282" i="3" s="1"/>
  <c r="T281" i="3"/>
  <c r="R281" i="3"/>
  <c r="BK276" i="3"/>
  <c r="BI276" i="3"/>
  <c r="BH276" i="3"/>
  <c r="BG276" i="3"/>
  <c r="BF276" i="3"/>
  <c r="BE276" i="3"/>
  <c r="T276" i="3"/>
  <c r="R276" i="3"/>
  <c r="P276" i="3"/>
  <c r="J276" i="3"/>
  <c r="BK266" i="3"/>
  <c r="BI266" i="3"/>
  <c r="BH266" i="3"/>
  <c r="BG266" i="3"/>
  <c r="BF266" i="3"/>
  <c r="T266" i="3"/>
  <c r="R266" i="3"/>
  <c r="P266" i="3"/>
  <c r="J266" i="3"/>
  <c r="BE266" i="3" s="1"/>
  <c r="BK263" i="3"/>
  <c r="BI263" i="3"/>
  <c r="BH263" i="3"/>
  <c r="BG263" i="3"/>
  <c r="BF263" i="3"/>
  <c r="T263" i="3"/>
  <c r="R263" i="3"/>
  <c r="P263" i="3"/>
  <c r="J263" i="3"/>
  <c r="BE263" i="3" s="1"/>
  <c r="BK255" i="3"/>
  <c r="BI255" i="3"/>
  <c r="BH255" i="3"/>
  <c r="BG255" i="3"/>
  <c r="BF255" i="3"/>
  <c r="T255" i="3"/>
  <c r="R255" i="3"/>
  <c r="P255" i="3"/>
  <c r="J255" i="3"/>
  <c r="BE255" i="3" s="1"/>
  <c r="BK249" i="3"/>
  <c r="BI249" i="3"/>
  <c r="BH249" i="3"/>
  <c r="BG249" i="3"/>
  <c r="BF249" i="3"/>
  <c r="T249" i="3"/>
  <c r="R249" i="3"/>
  <c r="P249" i="3"/>
  <c r="J249" i="3"/>
  <c r="BE249" i="3" s="1"/>
  <c r="BK241" i="3"/>
  <c r="BI241" i="3"/>
  <c r="BH241" i="3"/>
  <c r="BG241" i="3"/>
  <c r="BF241" i="3"/>
  <c r="T241" i="3"/>
  <c r="R241" i="3"/>
  <c r="P241" i="3"/>
  <c r="J241" i="3"/>
  <c r="BE241" i="3" s="1"/>
  <c r="BK223" i="3"/>
  <c r="BI223" i="3"/>
  <c r="BH223" i="3"/>
  <c r="BG223" i="3"/>
  <c r="BF223" i="3"/>
  <c r="T223" i="3"/>
  <c r="R223" i="3"/>
  <c r="P223" i="3"/>
  <c r="J223" i="3"/>
  <c r="BE223" i="3" s="1"/>
  <c r="BK221" i="3"/>
  <c r="BI221" i="3"/>
  <c r="BH221" i="3"/>
  <c r="BG221" i="3"/>
  <c r="BF221" i="3"/>
  <c r="T221" i="3"/>
  <c r="R221" i="3"/>
  <c r="P221" i="3"/>
  <c r="J221" i="3"/>
  <c r="BE221" i="3" s="1"/>
  <c r="BK219" i="3"/>
  <c r="BI219" i="3"/>
  <c r="BH219" i="3"/>
  <c r="BG219" i="3"/>
  <c r="BF219" i="3"/>
  <c r="T219" i="3"/>
  <c r="R219" i="3"/>
  <c r="P219" i="3"/>
  <c r="J219" i="3"/>
  <c r="BE219" i="3" s="1"/>
  <c r="BK217" i="3"/>
  <c r="BI217" i="3"/>
  <c r="BH217" i="3"/>
  <c r="BG217" i="3"/>
  <c r="BF217" i="3"/>
  <c r="T217" i="3"/>
  <c r="R217" i="3"/>
  <c r="P217" i="3"/>
  <c r="J217" i="3"/>
  <c r="BE217" i="3" s="1"/>
  <c r="BK213" i="3"/>
  <c r="BI213" i="3"/>
  <c r="BH213" i="3"/>
  <c r="BG213" i="3"/>
  <c r="BF213" i="3"/>
  <c r="T213" i="3"/>
  <c r="R213" i="3"/>
  <c r="P213" i="3"/>
  <c r="J213" i="3"/>
  <c r="BE213" i="3" s="1"/>
  <c r="BK207" i="3"/>
  <c r="BI207" i="3"/>
  <c r="BH207" i="3"/>
  <c r="BG207" i="3"/>
  <c r="BF207" i="3"/>
  <c r="BE207" i="3"/>
  <c r="T207" i="3"/>
  <c r="R207" i="3"/>
  <c r="P207" i="3"/>
  <c r="J207" i="3"/>
  <c r="BK201" i="3"/>
  <c r="BI201" i="3"/>
  <c r="BH201" i="3"/>
  <c r="BG201" i="3"/>
  <c r="BF201" i="3"/>
  <c r="T201" i="3"/>
  <c r="R201" i="3"/>
  <c r="P201" i="3"/>
  <c r="J201" i="3"/>
  <c r="BE201" i="3" s="1"/>
  <c r="BK187" i="3"/>
  <c r="BI187" i="3"/>
  <c r="BH187" i="3"/>
  <c r="BG187" i="3"/>
  <c r="BF187" i="3"/>
  <c r="T187" i="3"/>
  <c r="R187" i="3"/>
  <c r="P187" i="3"/>
  <c r="J187" i="3"/>
  <c r="BE187" i="3" s="1"/>
  <c r="BK177" i="3"/>
  <c r="BI177" i="3"/>
  <c r="BH177" i="3"/>
  <c r="BG177" i="3"/>
  <c r="BF177" i="3"/>
  <c r="T177" i="3"/>
  <c r="R177" i="3"/>
  <c r="P177" i="3"/>
  <c r="J177" i="3"/>
  <c r="BE177" i="3" s="1"/>
  <c r="BK171" i="3"/>
  <c r="BI171" i="3"/>
  <c r="BH171" i="3"/>
  <c r="BG171" i="3"/>
  <c r="BF171" i="3"/>
  <c r="T171" i="3"/>
  <c r="R171" i="3"/>
  <c r="P171" i="3"/>
  <c r="J171" i="3"/>
  <c r="BE171" i="3" s="1"/>
  <c r="BK163" i="3"/>
  <c r="BI163" i="3"/>
  <c r="BH163" i="3"/>
  <c r="BG163" i="3"/>
  <c r="BF163" i="3"/>
  <c r="T163" i="3"/>
  <c r="R163" i="3"/>
  <c r="P163" i="3"/>
  <c r="J163" i="3"/>
  <c r="BE163" i="3" s="1"/>
  <c r="BK157" i="3"/>
  <c r="BI157" i="3"/>
  <c r="BH157" i="3"/>
  <c r="BG157" i="3"/>
  <c r="BF157" i="3"/>
  <c r="T157" i="3"/>
  <c r="R157" i="3"/>
  <c r="P157" i="3"/>
  <c r="J157" i="3"/>
  <c r="BE157" i="3" s="1"/>
  <c r="BK149" i="3"/>
  <c r="BI149" i="3"/>
  <c r="BH149" i="3"/>
  <c r="BG149" i="3"/>
  <c r="BF149" i="3"/>
  <c r="T149" i="3"/>
  <c r="R149" i="3"/>
  <c r="P149" i="3"/>
  <c r="J149" i="3"/>
  <c r="BE149" i="3" s="1"/>
  <c r="BK143" i="3"/>
  <c r="BI143" i="3"/>
  <c r="BH143" i="3"/>
  <c r="BG143" i="3"/>
  <c r="BF143" i="3"/>
  <c r="T143" i="3"/>
  <c r="R143" i="3"/>
  <c r="P143" i="3"/>
  <c r="J143" i="3"/>
  <c r="BE143" i="3" s="1"/>
  <c r="BK137" i="3"/>
  <c r="BI137" i="3"/>
  <c r="BH137" i="3"/>
  <c r="BG137" i="3"/>
  <c r="BF137" i="3"/>
  <c r="T137" i="3"/>
  <c r="R137" i="3"/>
  <c r="P137" i="3"/>
  <c r="J137" i="3"/>
  <c r="BE137" i="3" s="1"/>
  <c r="BK131" i="3"/>
  <c r="BI131" i="3"/>
  <c r="BH131" i="3"/>
  <c r="BG131" i="3"/>
  <c r="BF131" i="3"/>
  <c r="T131" i="3"/>
  <c r="R131" i="3"/>
  <c r="P131" i="3"/>
  <c r="J131" i="3"/>
  <c r="BE131" i="3" s="1"/>
  <c r="BK125" i="3"/>
  <c r="BI125" i="3"/>
  <c r="BH125" i="3"/>
  <c r="BG125" i="3"/>
  <c r="BF125" i="3"/>
  <c r="T125" i="3"/>
  <c r="R125" i="3"/>
  <c r="P125" i="3"/>
  <c r="J125" i="3"/>
  <c r="BE125" i="3" s="1"/>
  <c r="BK120" i="3"/>
  <c r="BI120" i="3"/>
  <c r="BH120" i="3"/>
  <c r="BG120" i="3"/>
  <c r="BF120" i="3"/>
  <c r="T120" i="3"/>
  <c r="R120" i="3"/>
  <c r="P120" i="3"/>
  <c r="J120" i="3"/>
  <c r="BE120" i="3" s="1"/>
  <c r="BK115" i="3"/>
  <c r="BI115" i="3"/>
  <c r="BH115" i="3"/>
  <c r="BG115" i="3"/>
  <c r="BF115" i="3"/>
  <c r="BE115" i="3"/>
  <c r="T115" i="3"/>
  <c r="R115" i="3"/>
  <c r="P115" i="3"/>
  <c r="J115" i="3"/>
  <c r="BK110" i="3"/>
  <c r="BI110" i="3"/>
  <c r="BH110" i="3"/>
  <c r="BG110" i="3"/>
  <c r="BF110" i="3"/>
  <c r="T110" i="3"/>
  <c r="R110" i="3"/>
  <c r="P110" i="3"/>
  <c r="J110" i="3"/>
  <c r="BE110" i="3" s="1"/>
  <c r="BK105" i="3"/>
  <c r="BI105" i="3"/>
  <c r="BH105" i="3"/>
  <c r="BG105" i="3"/>
  <c r="BF105" i="3"/>
  <c r="T105" i="3"/>
  <c r="R105" i="3"/>
  <c r="P105" i="3"/>
  <c r="J105" i="3"/>
  <c r="BE105" i="3" s="1"/>
  <c r="BK98" i="3"/>
  <c r="BI98" i="3"/>
  <c r="BH98" i="3"/>
  <c r="BG98" i="3"/>
  <c r="BF98" i="3"/>
  <c r="BE98" i="3"/>
  <c r="T98" i="3"/>
  <c r="R98" i="3"/>
  <c r="P98" i="3"/>
  <c r="J98" i="3"/>
  <c r="J92" i="3"/>
  <c r="F92" i="3"/>
  <c r="J91" i="3"/>
  <c r="F91" i="3"/>
  <c r="J89" i="3"/>
  <c r="F89" i="3"/>
  <c r="E87" i="3"/>
  <c r="J59" i="3"/>
  <c r="F59" i="3"/>
  <c r="J58" i="3"/>
  <c r="F58" i="3"/>
  <c r="F56" i="3"/>
  <c r="E54" i="3"/>
  <c r="E50" i="3"/>
  <c r="J39" i="3"/>
  <c r="J38" i="3"/>
  <c r="J37" i="3"/>
  <c r="J14" i="3"/>
  <c r="J56" i="3" s="1"/>
  <c r="E7" i="3"/>
  <c r="E83" i="3" s="1"/>
  <c r="BK2275" i="2"/>
  <c r="BI2275" i="2"/>
  <c r="BH2275" i="2"/>
  <c r="BG2275" i="2"/>
  <c r="BF2275" i="2"/>
  <c r="T2275" i="2"/>
  <c r="R2275" i="2"/>
  <c r="P2275" i="2"/>
  <c r="J2275" i="2"/>
  <c r="BE2275" i="2" s="1"/>
  <c r="BK2274" i="2"/>
  <c r="J2274" i="2" s="1"/>
  <c r="J92" i="2" s="1"/>
  <c r="T2274" i="2"/>
  <c r="R2274" i="2"/>
  <c r="P2274" i="2"/>
  <c r="BK2269" i="2"/>
  <c r="BI2269" i="2"/>
  <c r="BH2269" i="2"/>
  <c r="BG2269" i="2"/>
  <c r="BF2269" i="2"/>
  <c r="T2269" i="2"/>
  <c r="T2268" i="2" s="1"/>
  <c r="R2269" i="2"/>
  <c r="P2269" i="2"/>
  <c r="J2269" i="2"/>
  <c r="BE2269" i="2" s="1"/>
  <c r="BK2268" i="2"/>
  <c r="J2268" i="2" s="1"/>
  <c r="J91" i="2" s="1"/>
  <c r="R2268" i="2"/>
  <c r="P2268" i="2"/>
  <c r="BK2263" i="2"/>
  <c r="BI2263" i="2"/>
  <c r="BH2263" i="2"/>
  <c r="BG2263" i="2"/>
  <c r="BF2263" i="2"/>
  <c r="BE2263" i="2"/>
  <c r="T2263" i="2"/>
  <c r="R2263" i="2"/>
  <c r="P2263" i="2"/>
  <c r="J2263" i="2"/>
  <c r="BK2258" i="2"/>
  <c r="BI2258" i="2"/>
  <c r="BH2258" i="2"/>
  <c r="BG2258" i="2"/>
  <c r="BF2258" i="2"/>
  <c r="T2258" i="2"/>
  <c r="R2258" i="2"/>
  <c r="P2258" i="2"/>
  <c r="J2258" i="2"/>
  <c r="BE2258" i="2" s="1"/>
  <c r="BK2252" i="2"/>
  <c r="BI2252" i="2"/>
  <c r="BH2252" i="2"/>
  <c r="BG2252" i="2"/>
  <c r="BF2252" i="2"/>
  <c r="T2252" i="2"/>
  <c r="R2252" i="2"/>
  <c r="P2252" i="2"/>
  <c r="J2252" i="2"/>
  <c r="BE2252" i="2" s="1"/>
  <c r="BK2245" i="2"/>
  <c r="BK2244" i="2" s="1"/>
  <c r="J2244" i="2" s="1"/>
  <c r="J90" i="2" s="1"/>
  <c r="BI2245" i="2"/>
  <c r="BH2245" i="2"/>
  <c r="BG2245" i="2"/>
  <c r="BF2245" i="2"/>
  <c r="T2245" i="2"/>
  <c r="R2245" i="2"/>
  <c r="P2245" i="2"/>
  <c r="P2244" i="2" s="1"/>
  <c r="J2245" i="2"/>
  <c r="BE2245" i="2" s="1"/>
  <c r="BK2242" i="2"/>
  <c r="BI2242" i="2"/>
  <c r="BH2242" i="2"/>
  <c r="BG2242" i="2"/>
  <c r="BF2242" i="2"/>
  <c r="T2242" i="2"/>
  <c r="R2242" i="2"/>
  <c r="P2242" i="2"/>
  <c r="J2242" i="2"/>
  <c r="BE2242" i="2" s="1"/>
  <c r="BK2240" i="2"/>
  <c r="BI2240" i="2"/>
  <c r="BH2240" i="2"/>
  <c r="BG2240" i="2"/>
  <c r="BF2240" i="2"/>
  <c r="T2240" i="2"/>
  <c r="T2190" i="2" s="1"/>
  <c r="R2240" i="2"/>
  <c r="P2240" i="2"/>
  <c r="J2240" i="2"/>
  <c r="BE2240" i="2" s="1"/>
  <c r="BK2224" i="2"/>
  <c r="BI2224" i="2"/>
  <c r="BH2224" i="2"/>
  <c r="BG2224" i="2"/>
  <c r="BF2224" i="2"/>
  <c r="BE2224" i="2"/>
  <c r="T2224" i="2"/>
  <c r="R2224" i="2"/>
  <c r="P2224" i="2"/>
  <c r="J2224" i="2"/>
  <c r="BK2191" i="2"/>
  <c r="BI2191" i="2"/>
  <c r="BH2191" i="2"/>
  <c r="BG2191" i="2"/>
  <c r="BF2191" i="2"/>
  <c r="T2191" i="2"/>
  <c r="R2191" i="2"/>
  <c r="P2191" i="2"/>
  <c r="J2191" i="2"/>
  <c r="BE2191" i="2" s="1"/>
  <c r="R2190" i="2"/>
  <c r="BK2186" i="2"/>
  <c r="BI2186" i="2"/>
  <c r="BH2186" i="2"/>
  <c r="BG2186" i="2"/>
  <c r="BF2186" i="2"/>
  <c r="BE2186" i="2"/>
  <c r="T2186" i="2"/>
  <c r="R2186" i="2"/>
  <c r="P2186" i="2"/>
  <c r="J2186" i="2"/>
  <c r="BK2184" i="2"/>
  <c r="BI2184" i="2"/>
  <c r="BH2184" i="2"/>
  <c r="BG2184" i="2"/>
  <c r="BF2184" i="2"/>
  <c r="T2184" i="2"/>
  <c r="R2184" i="2"/>
  <c r="P2184" i="2"/>
  <c r="J2184" i="2"/>
  <c r="BE2184" i="2" s="1"/>
  <c r="BK2178" i="2"/>
  <c r="BI2178" i="2"/>
  <c r="BH2178" i="2"/>
  <c r="BG2178" i="2"/>
  <c r="BF2178" i="2"/>
  <c r="T2178" i="2"/>
  <c r="R2178" i="2"/>
  <c r="P2178" i="2"/>
  <c r="J2178" i="2"/>
  <c r="BE2178" i="2" s="1"/>
  <c r="BK2154" i="2"/>
  <c r="BI2154" i="2"/>
  <c r="BH2154" i="2"/>
  <c r="BG2154" i="2"/>
  <c r="BF2154" i="2"/>
  <c r="T2154" i="2"/>
  <c r="R2154" i="2"/>
  <c r="P2154" i="2"/>
  <c r="J2154" i="2"/>
  <c r="BE2154" i="2" s="1"/>
  <c r="BK2140" i="2"/>
  <c r="BI2140" i="2"/>
  <c r="BH2140" i="2"/>
  <c r="BG2140" i="2"/>
  <c r="BF2140" i="2"/>
  <c r="T2140" i="2"/>
  <c r="R2140" i="2"/>
  <c r="P2140" i="2"/>
  <c r="J2140" i="2"/>
  <c r="BE2140" i="2" s="1"/>
  <c r="BK2130" i="2"/>
  <c r="BK2129" i="2" s="1"/>
  <c r="J2129" i="2" s="1"/>
  <c r="J88" i="2" s="1"/>
  <c r="BI2130" i="2"/>
  <c r="BH2130" i="2"/>
  <c r="BG2130" i="2"/>
  <c r="BF2130" i="2"/>
  <c r="T2130" i="2"/>
  <c r="R2130" i="2"/>
  <c r="R2129" i="2" s="1"/>
  <c r="P2130" i="2"/>
  <c r="P2129" i="2" s="1"/>
  <c r="J2130" i="2"/>
  <c r="BE2130" i="2" s="1"/>
  <c r="T2129" i="2"/>
  <c r="BK2127" i="2"/>
  <c r="BI2127" i="2"/>
  <c r="BH2127" i="2"/>
  <c r="BG2127" i="2"/>
  <c r="BF2127" i="2"/>
  <c r="T2127" i="2"/>
  <c r="R2127" i="2"/>
  <c r="P2127" i="2"/>
  <c r="J2127" i="2"/>
  <c r="BE2127" i="2" s="1"/>
  <c r="BK2125" i="2"/>
  <c r="BI2125" i="2"/>
  <c r="BH2125" i="2"/>
  <c r="BG2125" i="2"/>
  <c r="BF2125" i="2"/>
  <c r="T2125" i="2"/>
  <c r="R2125" i="2"/>
  <c r="P2125" i="2"/>
  <c r="J2125" i="2"/>
  <c r="BE2125" i="2" s="1"/>
  <c r="BK2122" i="2"/>
  <c r="BI2122" i="2"/>
  <c r="BH2122" i="2"/>
  <c r="BG2122" i="2"/>
  <c r="BF2122" i="2"/>
  <c r="T2122" i="2"/>
  <c r="R2122" i="2"/>
  <c r="P2122" i="2"/>
  <c r="J2122" i="2"/>
  <c r="BE2122" i="2" s="1"/>
  <c r="BK2119" i="2"/>
  <c r="BI2119" i="2"/>
  <c r="BH2119" i="2"/>
  <c r="BG2119" i="2"/>
  <c r="BF2119" i="2"/>
  <c r="BE2119" i="2"/>
  <c r="T2119" i="2"/>
  <c r="R2119" i="2"/>
  <c r="P2119" i="2"/>
  <c r="J2119" i="2"/>
  <c r="BK2085" i="2"/>
  <c r="BI2085" i="2"/>
  <c r="BH2085" i="2"/>
  <c r="BG2085" i="2"/>
  <c r="BF2085" i="2"/>
  <c r="T2085" i="2"/>
  <c r="R2085" i="2"/>
  <c r="P2085" i="2"/>
  <c r="J2085" i="2"/>
  <c r="BE2085" i="2" s="1"/>
  <c r="BK2084" i="2"/>
  <c r="BI2084" i="2"/>
  <c r="BH2084" i="2"/>
  <c r="BG2084" i="2"/>
  <c r="BF2084" i="2"/>
  <c r="T2084" i="2"/>
  <c r="R2084" i="2"/>
  <c r="P2084" i="2"/>
  <c r="J2084" i="2"/>
  <c r="BE2084" i="2" s="1"/>
  <c r="BK2075" i="2"/>
  <c r="BI2075" i="2"/>
  <c r="BH2075" i="2"/>
  <c r="BG2075" i="2"/>
  <c r="BF2075" i="2"/>
  <c r="BE2075" i="2"/>
  <c r="T2075" i="2"/>
  <c r="R2075" i="2"/>
  <c r="P2075" i="2"/>
  <c r="J2075" i="2"/>
  <c r="BK2072" i="2"/>
  <c r="BI2072" i="2"/>
  <c r="BH2072" i="2"/>
  <c r="BG2072" i="2"/>
  <c r="BF2072" i="2"/>
  <c r="T2072" i="2"/>
  <c r="R2072" i="2"/>
  <c r="P2072" i="2"/>
  <c r="J2072" i="2"/>
  <c r="BE2072" i="2" s="1"/>
  <c r="BK2070" i="2"/>
  <c r="BI2070" i="2"/>
  <c r="BH2070" i="2"/>
  <c r="BG2070" i="2"/>
  <c r="BF2070" i="2"/>
  <c r="T2070" i="2"/>
  <c r="R2070" i="2"/>
  <c r="P2070" i="2"/>
  <c r="J2070" i="2"/>
  <c r="BE2070" i="2" s="1"/>
  <c r="BK2067" i="2"/>
  <c r="BI2067" i="2"/>
  <c r="BH2067" i="2"/>
  <c r="BG2067" i="2"/>
  <c r="BF2067" i="2"/>
  <c r="T2067" i="2"/>
  <c r="R2067" i="2"/>
  <c r="P2067" i="2"/>
  <c r="J2067" i="2"/>
  <c r="BE2067" i="2" s="1"/>
  <c r="BK2058" i="2"/>
  <c r="BI2058" i="2"/>
  <c r="BH2058" i="2"/>
  <c r="BG2058" i="2"/>
  <c r="BF2058" i="2"/>
  <c r="T2058" i="2"/>
  <c r="R2058" i="2"/>
  <c r="P2058" i="2"/>
  <c r="J2058" i="2"/>
  <c r="BE2058" i="2" s="1"/>
  <c r="BK2055" i="2"/>
  <c r="BI2055" i="2"/>
  <c r="BH2055" i="2"/>
  <c r="BG2055" i="2"/>
  <c r="BF2055" i="2"/>
  <c r="T2055" i="2"/>
  <c r="R2055" i="2"/>
  <c r="P2055" i="2"/>
  <c r="J2055" i="2"/>
  <c r="BE2055" i="2" s="1"/>
  <c r="BK2046" i="2"/>
  <c r="BI2046" i="2"/>
  <c r="BH2046" i="2"/>
  <c r="BG2046" i="2"/>
  <c r="BF2046" i="2"/>
  <c r="T2046" i="2"/>
  <c r="R2046" i="2"/>
  <c r="P2046" i="2"/>
  <c r="J2046" i="2"/>
  <c r="BE2046" i="2" s="1"/>
  <c r="BK2042" i="2"/>
  <c r="BI2042" i="2"/>
  <c r="BH2042" i="2"/>
  <c r="BG2042" i="2"/>
  <c r="BF2042" i="2"/>
  <c r="T2042" i="2"/>
  <c r="R2042" i="2"/>
  <c r="P2042" i="2"/>
  <c r="J2042" i="2"/>
  <c r="BE2042" i="2" s="1"/>
  <c r="BK2039" i="2"/>
  <c r="BI2039" i="2"/>
  <c r="BH2039" i="2"/>
  <c r="BG2039" i="2"/>
  <c r="BF2039" i="2"/>
  <c r="T2039" i="2"/>
  <c r="R2039" i="2"/>
  <c r="P2039" i="2"/>
  <c r="J2039" i="2"/>
  <c r="BE2039" i="2" s="1"/>
  <c r="BK2027" i="2"/>
  <c r="BK2026" i="2" s="1"/>
  <c r="J2026" i="2" s="1"/>
  <c r="BI2027" i="2"/>
  <c r="BH2027" i="2"/>
  <c r="BG2027" i="2"/>
  <c r="BF2027" i="2"/>
  <c r="T2027" i="2"/>
  <c r="T2026" i="2" s="1"/>
  <c r="R2027" i="2"/>
  <c r="R2026" i="2" s="1"/>
  <c r="P2027" i="2"/>
  <c r="P2026" i="2" s="1"/>
  <c r="J2027" i="2"/>
  <c r="BE2027" i="2" s="1"/>
  <c r="BK2024" i="2"/>
  <c r="BI2024" i="2"/>
  <c r="BH2024" i="2"/>
  <c r="BG2024" i="2"/>
  <c r="BF2024" i="2"/>
  <c r="T2024" i="2"/>
  <c r="R2024" i="2"/>
  <c r="P2024" i="2"/>
  <c r="J2024" i="2"/>
  <c r="BE2024" i="2" s="1"/>
  <c r="BK2019" i="2"/>
  <c r="BI2019" i="2"/>
  <c r="BH2019" i="2"/>
  <c r="BG2019" i="2"/>
  <c r="BF2019" i="2"/>
  <c r="T2019" i="2"/>
  <c r="R2019" i="2"/>
  <c r="P2019" i="2"/>
  <c r="J2019" i="2"/>
  <c r="BE2019" i="2" s="1"/>
  <c r="BK2016" i="2"/>
  <c r="BI2016" i="2"/>
  <c r="BH2016" i="2"/>
  <c r="BG2016" i="2"/>
  <c r="BF2016" i="2"/>
  <c r="BE2016" i="2"/>
  <c r="T2016" i="2"/>
  <c r="R2016" i="2"/>
  <c r="P2016" i="2"/>
  <c r="J2016" i="2"/>
  <c r="BK2010" i="2"/>
  <c r="BI2010" i="2"/>
  <c r="BH2010" i="2"/>
  <c r="BG2010" i="2"/>
  <c r="BF2010" i="2"/>
  <c r="T2010" i="2"/>
  <c r="R2010" i="2"/>
  <c r="P2010" i="2"/>
  <c r="J2010" i="2"/>
  <c r="BE2010" i="2" s="1"/>
  <c r="BK2007" i="2"/>
  <c r="BI2007" i="2"/>
  <c r="BH2007" i="2"/>
  <c r="BG2007" i="2"/>
  <c r="BF2007" i="2"/>
  <c r="T2007" i="2"/>
  <c r="R2007" i="2"/>
  <c r="P2007" i="2"/>
  <c r="J2007" i="2"/>
  <c r="BE2007" i="2" s="1"/>
  <c r="BK2001" i="2"/>
  <c r="BI2001" i="2"/>
  <c r="BH2001" i="2"/>
  <c r="BG2001" i="2"/>
  <c r="BF2001" i="2"/>
  <c r="T2001" i="2"/>
  <c r="R2001" i="2"/>
  <c r="P2001" i="2"/>
  <c r="J2001" i="2"/>
  <c r="BE2001" i="2" s="1"/>
  <c r="BK1999" i="2"/>
  <c r="BI1999" i="2"/>
  <c r="BH1999" i="2"/>
  <c r="BG1999" i="2"/>
  <c r="BF1999" i="2"/>
  <c r="BE1999" i="2"/>
  <c r="T1999" i="2"/>
  <c r="R1999" i="2"/>
  <c r="P1999" i="2"/>
  <c r="J1999" i="2"/>
  <c r="BK1995" i="2"/>
  <c r="BI1995" i="2"/>
  <c r="BH1995" i="2"/>
  <c r="BG1995" i="2"/>
  <c r="BF1995" i="2"/>
  <c r="T1995" i="2"/>
  <c r="R1995" i="2"/>
  <c r="P1995" i="2"/>
  <c r="J1995" i="2"/>
  <c r="BE1995" i="2" s="1"/>
  <c r="T1994" i="2"/>
  <c r="R1994" i="2"/>
  <c r="BK1992" i="2"/>
  <c r="BI1992" i="2"/>
  <c r="BH1992" i="2"/>
  <c r="BG1992" i="2"/>
  <c r="BF1992" i="2"/>
  <c r="T1992" i="2"/>
  <c r="R1992" i="2"/>
  <c r="P1992" i="2"/>
  <c r="J1992" i="2"/>
  <c r="BE1992" i="2" s="1"/>
  <c r="BK1989" i="2"/>
  <c r="BI1989" i="2"/>
  <c r="BH1989" i="2"/>
  <c r="BG1989" i="2"/>
  <c r="BF1989" i="2"/>
  <c r="T1989" i="2"/>
  <c r="R1989" i="2"/>
  <c r="P1989" i="2"/>
  <c r="J1989" i="2"/>
  <c r="BE1989" i="2" s="1"/>
  <c r="BK1979" i="2"/>
  <c r="BK1978" i="2" s="1"/>
  <c r="J1978" i="2" s="1"/>
  <c r="J84" i="2" s="1"/>
  <c r="BI1979" i="2"/>
  <c r="BH1979" i="2"/>
  <c r="BG1979" i="2"/>
  <c r="BF1979" i="2"/>
  <c r="T1979" i="2"/>
  <c r="T1978" i="2" s="1"/>
  <c r="R1979" i="2"/>
  <c r="R1978" i="2" s="1"/>
  <c r="P1979" i="2"/>
  <c r="P1978" i="2" s="1"/>
  <c r="J1979" i="2"/>
  <c r="BE1979" i="2" s="1"/>
  <c r="BK1976" i="2"/>
  <c r="BI1976" i="2"/>
  <c r="BH1976" i="2"/>
  <c r="BG1976" i="2"/>
  <c r="BF1976" i="2"/>
  <c r="T1976" i="2"/>
  <c r="R1976" i="2"/>
  <c r="P1976" i="2"/>
  <c r="J1976" i="2"/>
  <c r="BE1976" i="2" s="1"/>
  <c r="BK1975" i="2"/>
  <c r="BI1975" i="2"/>
  <c r="BH1975" i="2"/>
  <c r="BG1975" i="2"/>
  <c r="BF1975" i="2"/>
  <c r="T1975" i="2"/>
  <c r="R1975" i="2"/>
  <c r="P1975" i="2"/>
  <c r="J1975" i="2"/>
  <c r="BE1975" i="2" s="1"/>
  <c r="BK1974" i="2"/>
  <c r="BI1974" i="2"/>
  <c r="BH1974" i="2"/>
  <c r="BG1974" i="2"/>
  <c r="BF1974" i="2"/>
  <c r="T1974" i="2"/>
  <c r="R1974" i="2"/>
  <c r="P1974" i="2"/>
  <c r="J1974" i="2"/>
  <c r="BE1974" i="2" s="1"/>
  <c r="BK1955" i="2"/>
  <c r="BI1955" i="2"/>
  <c r="BH1955" i="2"/>
  <c r="BG1955" i="2"/>
  <c r="BF1955" i="2"/>
  <c r="T1955" i="2"/>
  <c r="R1955" i="2"/>
  <c r="P1955" i="2"/>
  <c r="J1955" i="2"/>
  <c r="BE1955" i="2" s="1"/>
  <c r="BK1952" i="2"/>
  <c r="BI1952" i="2"/>
  <c r="BH1952" i="2"/>
  <c r="BG1952" i="2"/>
  <c r="BF1952" i="2"/>
  <c r="T1952" i="2"/>
  <c r="R1952" i="2"/>
  <c r="P1952" i="2"/>
  <c r="J1952" i="2"/>
  <c r="BE1952" i="2" s="1"/>
  <c r="BK1942" i="2"/>
  <c r="BI1942" i="2"/>
  <c r="BH1942" i="2"/>
  <c r="BG1942" i="2"/>
  <c r="BF1942" i="2"/>
  <c r="BE1942" i="2"/>
  <c r="T1942" i="2"/>
  <c r="R1942" i="2"/>
  <c r="P1942" i="2"/>
  <c r="J1942" i="2"/>
  <c r="BK1939" i="2"/>
  <c r="BI1939" i="2"/>
  <c r="BH1939" i="2"/>
  <c r="BG1939" i="2"/>
  <c r="BF1939" i="2"/>
  <c r="T1939" i="2"/>
  <c r="R1939" i="2"/>
  <c r="P1939" i="2"/>
  <c r="J1939" i="2"/>
  <c r="BE1939" i="2" s="1"/>
  <c r="BK1933" i="2"/>
  <c r="BI1933" i="2"/>
  <c r="BH1933" i="2"/>
  <c r="BG1933" i="2"/>
  <c r="BF1933" i="2"/>
  <c r="T1933" i="2"/>
  <c r="R1933" i="2"/>
  <c r="P1933" i="2"/>
  <c r="J1933" i="2"/>
  <c r="BE1933" i="2" s="1"/>
  <c r="BK1931" i="2"/>
  <c r="BI1931" i="2"/>
  <c r="BH1931" i="2"/>
  <c r="BG1931" i="2"/>
  <c r="BF1931" i="2"/>
  <c r="T1931" i="2"/>
  <c r="R1931" i="2"/>
  <c r="P1931" i="2"/>
  <c r="J1931" i="2"/>
  <c r="BE1931" i="2" s="1"/>
  <c r="BK1914" i="2"/>
  <c r="BI1914" i="2"/>
  <c r="BH1914" i="2"/>
  <c r="BG1914" i="2"/>
  <c r="BF1914" i="2"/>
  <c r="T1914" i="2"/>
  <c r="R1914" i="2"/>
  <c r="P1914" i="2"/>
  <c r="J1914" i="2"/>
  <c r="BE1914" i="2" s="1"/>
  <c r="BK1908" i="2"/>
  <c r="BI1908" i="2"/>
  <c r="BH1908" i="2"/>
  <c r="BG1908" i="2"/>
  <c r="BF1908" i="2"/>
  <c r="T1908" i="2"/>
  <c r="R1908" i="2"/>
  <c r="P1908" i="2"/>
  <c r="J1908" i="2"/>
  <c r="BE1908" i="2" s="1"/>
  <c r="BK1905" i="2"/>
  <c r="BI1905" i="2"/>
  <c r="BH1905" i="2"/>
  <c r="BG1905" i="2"/>
  <c r="BF1905" i="2"/>
  <c r="T1905" i="2"/>
  <c r="R1905" i="2"/>
  <c r="P1905" i="2"/>
  <c r="J1905" i="2"/>
  <c r="BE1905" i="2" s="1"/>
  <c r="BK1898" i="2"/>
  <c r="BI1898" i="2"/>
  <c r="BH1898" i="2"/>
  <c r="BG1898" i="2"/>
  <c r="BF1898" i="2"/>
  <c r="T1898" i="2"/>
  <c r="R1898" i="2"/>
  <c r="P1898" i="2"/>
  <c r="J1898" i="2"/>
  <c r="BE1898" i="2" s="1"/>
  <c r="BK1895" i="2"/>
  <c r="BI1895" i="2"/>
  <c r="BH1895" i="2"/>
  <c r="BG1895" i="2"/>
  <c r="BF1895" i="2"/>
  <c r="T1895" i="2"/>
  <c r="R1895" i="2"/>
  <c r="P1895" i="2"/>
  <c r="J1895" i="2"/>
  <c r="BE1895" i="2" s="1"/>
  <c r="BK1892" i="2"/>
  <c r="BI1892" i="2"/>
  <c r="BH1892" i="2"/>
  <c r="BG1892" i="2"/>
  <c r="BF1892" i="2"/>
  <c r="BE1892" i="2"/>
  <c r="T1892" i="2"/>
  <c r="R1892" i="2"/>
  <c r="P1892" i="2"/>
  <c r="J1892" i="2"/>
  <c r="BK1878" i="2"/>
  <c r="BI1878" i="2"/>
  <c r="BH1878" i="2"/>
  <c r="BG1878" i="2"/>
  <c r="BF1878" i="2"/>
  <c r="T1878" i="2"/>
  <c r="R1878" i="2"/>
  <c r="P1878" i="2"/>
  <c r="J1878" i="2"/>
  <c r="BE1878" i="2" s="1"/>
  <c r="BK1875" i="2"/>
  <c r="BI1875" i="2"/>
  <c r="BH1875" i="2"/>
  <c r="BG1875" i="2"/>
  <c r="BF1875" i="2"/>
  <c r="T1875" i="2"/>
  <c r="R1875" i="2"/>
  <c r="P1875" i="2"/>
  <c r="J1875" i="2"/>
  <c r="BE1875" i="2" s="1"/>
  <c r="BK1868" i="2"/>
  <c r="BI1868" i="2"/>
  <c r="BH1868" i="2"/>
  <c r="BG1868" i="2"/>
  <c r="BF1868" i="2"/>
  <c r="BE1868" i="2"/>
  <c r="T1868" i="2"/>
  <c r="R1868" i="2"/>
  <c r="P1868" i="2"/>
  <c r="J1868" i="2"/>
  <c r="BK1865" i="2"/>
  <c r="BI1865" i="2"/>
  <c r="BH1865" i="2"/>
  <c r="BG1865" i="2"/>
  <c r="BF1865" i="2"/>
  <c r="BE1865" i="2"/>
  <c r="T1865" i="2"/>
  <c r="R1865" i="2"/>
  <c r="P1865" i="2"/>
  <c r="J1865" i="2"/>
  <c r="BK1859" i="2"/>
  <c r="BI1859" i="2"/>
  <c r="BH1859" i="2"/>
  <c r="BG1859" i="2"/>
  <c r="BF1859" i="2"/>
  <c r="T1859" i="2"/>
  <c r="R1859" i="2"/>
  <c r="P1859" i="2"/>
  <c r="J1859" i="2"/>
  <c r="BE1859" i="2" s="1"/>
  <c r="BK1855" i="2"/>
  <c r="BI1855" i="2"/>
  <c r="BH1855" i="2"/>
  <c r="BG1855" i="2"/>
  <c r="BF1855" i="2"/>
  <c r="T1855" i="2"/>
  <c r="R1855" i="2"/>
  <c r="P1855" i="2"/>
  <c r="J1855" i="2"/>
  <c r="BE1855" i="2" s="1"/>
  <c r="BK1852" i="2"/>
  <c r="BI1852" i="2"/>
  <c r="BH1852" i="2"/>
  <c r="BG1852" i="2"/>
  <c r="BF1852" i="2"/>
  <c r="T1852" i="2"/>
  <c r="R1852" i="2"/>
  <c r="P1852" i="2"/>
  <c r="J1852" i="2"/>
  <c r="BE1852" i="2" s="1"/>
  <c r="BK1847" i="2"/>
  <c r="BI1847" i="2"/>
  <c r="BH1847" i="2"/>
  <c r="BG1847" i="2"/>
  <c r="BF1847" i="2"/>
  <c r="T1847" i="2"/>
  <c r="R1847" i="2"/>
  <c r="P1847" i="2"/>
  <c r="J1847" i="2"/>
  <c r="BE1847" i="2" s="1"/>
  <c r="BK1840" i="2"/>
  <c r="BI1840" i="2"/>
  <c r="BH1840" i="2"/>
  <c r="BG1840" i="2"/>
  <c r="BF1840" i="2"/>
  <c r="T1840" i="2"/>
  <c r="R1840" i="2"/>
  <c r="P1840" i="2"/>
  <c r="J1840" i="2"/>
  <c r="BE1840" i="2" s="1"/>
  <c r="BK1835" i="2"/>
  <c r="BI1835" i="2"/>
  <c r="BH1835" i="2"/>
  <c r="BG1835" i="2"/>
  <c r="BF1835" i="2"/>
  <c r="BE1835" i="2"/>
  <c r="T1835" i="2"/>
  <c r="R1835" i="2"/>
  <c r="P1835" i="2"/>
  <c r="J1835" i="2"/>
  <c r="BK1828" i="2"/>
  <c r="BI1828" i="2"/>
  <c r="BH1828" i="2"/>
  <c r="BG1828" i="2"/>
  <c r="BF1828" i="2"/>
  <c r="T1828" i="2"/>
  <c r="R1828" i="2"/>
  <c r="P1828" i="2"/>
  <c r="J1828" i="2"/>
  <c r="BE1828" i="2" s="1"/>
  <c r="BK1823" i="2"/>
  <c r="BI1823" i="2"/>
  <c r="BH1823" i="2"/>
  <c r="BG1823" i="2"/>
  <c r="BF1823" i="2"/>
  <c r="T1823" i="2"/>
  <c r="R1823" i="2"/>
  <c r="P1823" i="2"/>
  <c r="J1823" i="2"/>
  <c r="BE1823" i="2" s="1"/>
  <c r="BK1818" i="2"/>
  <c r="BI1818" i="2"/>
  <c r="BH1818" i="2"/>
  <c r="BG1818" i="2"/>
  <c r="BF1818" i="2"/>
  <c r="BE1818" i="2"/>
  <c r="T1818" i="2"/>
  <c r="R1818" i="2"/>
  <c r="P1818" i="2"/>
  <c r="J1818" i="2"/>
  <c r="BK1812" i="2"/>
  <c r="BI1812" i="2"/>
  <c r="BH1812" i="2"/>
  <c r="BG1812" i="2"/>
  <c r="BF1812" i="2"/>
  <c r="T1812" i="2"/>
  <c r="R1812" i="2"/>
  <c r="P1812" i="2"/>
  <c r="J1812" i="2"/>
  <c r="BE1812" i="2" s="1"/>
  <c r="BK1806" i="2"/>
  <c r="BI1806" i="2"/>
  <c r="BH1806" i="2"/>
  <c r="BG1806" i="2"/>
  <c r="BF1806" i="2"/>
  <c r="T1806" i="2"/>
  <c r="R1806" i="2"/>
  <c r="P1806" i="2"/>
  <c r="J1806" i="2"/>
  <c r="BE1806" i="2" s="1"/>
  <c r="BK1800" i="2"/>
  <c r="BI1800" i="2"/>
  <c r="BH1800" i="2"/>
  <c r="BG1800" i="2"/>
  <c r="BF1800" i="2"/>
  <c r="T1800" i="2"/>
  <c r="R1800" i="2"/>
  <c r="P1800" i="2"/>
  <c r="J1800" i="2"/>
  <c r="BE1800" i="2" s="1"/>
  <c r="BK1792" i="2"/>
  <c r="BI1792" i="2"/>
  <c r="BH1792" i="2"/>
  <c r="BG1792" i="2"/>
  <c r="BF1792" i="2"/>
  <c r="BE1792" i="2"/>
  <c r="T1792" i="2"/>
  <c r="R1792" i="2"/>
  <c r="P1792" i="2"/>
  <c r="J1792" i="2"/>
  <c r="BK1784" i="2"/>
  <c r="BI1784" i="2"/>
  <c r="BH1784" i="2"/>
  <c r="BG1784" i="2"/>
  <c r="BF1784" i="2"/>
  <c r="BE1784" i="2"/>
  <c r="T1784" i="2"/>
  <c r="R1784" i="2"/>
  <c r="P1784" i="2"/>
  <c r="J1784" i="2"/>
  <c r="BK1776" i="2"/>
  <c r="BI1776" i="2"/>
  <c r="BH1776" i="2"/>
  <c r="BG1776" i="2"/>
  <c r="BF1776" i="2"/>
  <c r="T1776" i="2"/>
  <c r="R1776" i="2"/>
  <c r="P1776" i="2"/>
  <c r="J1776" i="2"/>
  <c r="BE1776" i="2" s="1"/>
  <c r="BK1768" i="2"/>
  <c r="BI1768" i="2"/>
  <c r="BH1768" i="2"/>
  <c r="BG1768" i="2"/>
  <c r="BF1768" i="2"/>
  <c r="T1768" i="2"/>
  <c r="R1768" i="2"/>
  <c r="P1768" i="2"/>
  <c r="J1768" i="2"/>
  <c r="BE1768" i="2" s="1"/>
  <c r="BK1760" i="2"/>
  <c r="BI1760" i="2"/>
  <c r="BH1760" i="2"/>
  <c r="BG1760" i="2"/>
  <c r="BF1760" i="2"/>
  <c r="T1760" i="2"/>
  <c r="R1760" i="2"/>
  <c r="P1760" i="2"/>
  <c r="J1760" i="2"/>
  <c r="BE1760" i="2" s="1"/>
  <c r="BK1755" i="2"/>
  <c r="BI1755" i="2"/>
  <c r="BH1755" i="2"/>
  <c r="BG1755" i="2"/>
  <c r="BF1755" i="2"/>
  <c r="BE1755" i="2"/>
  <c r="T1755" i="2"/>
  <c r="R1755" i="2"/>
  <c r="P1755" i="2"/>
  <c r="J1755" i="2"/>
  <c r="BK1750" i="2"/>
  <c r="BI1750" i="2"/>
  <c r="BH1750" i="2"/>
  <c r="BG1750" i="2"/>
  <c r="BF1750" i="2"/>
  <c r="T1750" i="2"/>
  <c r="R1750" i="2"/>
  <c r="P1750" i="2"/>
  <c r="J1750" i="2"/>
  <c r="BE1750" i="2" s="1"/>
  <c r="BK1747" i="2"/>
  <c r="BI1747" i="2"/>
  <c r="BH1747" i="2"/>
  <c r="BG1747" i="2"/>
  <c r="BF1747" i="2"/>
  <c r="T1747" i="2"/>
  <c r="R1747" i="2"/>
  <c r="P1747" i="2"/>
  <c r="J1747" i="2"/>
  <c r="BE1747" i="2" s="1"/>
  <c r="BK1738" i="2"/>
  <c r="BI1738" i="2"/>
  <c r="BH1738" i="2"/>
  <c r="BG1738" i="2"/>
  <c r="BF1738" i="2"/>
  <c r="T1738" i="2"/>
  <c r="R1738" i="2"/>
  <c r="P1738" i="2"/>
  <c r="J1738" i="2"/>
  <c r="BE1738" i="2" s="1"/>
  <c r="BK1733" i="2"/>
  <c r="BI1733" i="2"/>
  <c r="BH1733" i="2"/>
  <c r="BG1733" i="2"/>
  <c r="BF1733" i="2"/>
  <c r="T1733" i="2"/>
  <c r="R1733" i="2"/>
  <c r="P1733" i="2"/>
  <c r="J1733" i="2"/>
  <c r="BE1733" i="2" s="1"/>
  <c r="BK1732" i="2"/>
  <c r="BI1732" i="2"/>
  <c r="BH1732" i="2"/>
  <c r="BG1732" i="2"/>
  <c r="BF1732" i="2"/>
  <c r="T1732" i="2"/>
  <c r="R1732" i="2"/>
  <c r="P1732" i="2"/>
  <c r="J1732" i="2"/>
  <c r="BE1732" i="2" s="1"/>
  <c r="BK1727" i="2"/>
  <c r="BI1727" i="2"/>
  <c r="BH1727" i="2"/>
  <c r="BG1727" i="2"/>
  <c r="BF1727" i="2"/>
  <c r="T1727" i="2"/>
  <c r="R1727" i="2"/>
  <c r="P1727" i="2"/>
  <c r="J1727" i="2"/>
  <c r="BE1727" i="2" s="1"/>
  <c r="BK1726" i="2"/>
  <c r="BI1726" i="2"/>
  <c r="BH1726" i="2"/>
  <c r="BG1726" i="2"/>
  <c r="BF1726" i="2"/>
  <c r="T1726" i="2"/>
  <c r="R1726" i="2"/>
  <c r="P1726" i="2"/>
  <c r="J1726" i="2"/>
  <c r="BE1726" i="2" s="1"/>
  <c r="BK1725" i="2"/>
  <c r="BI1725" i="2"/>
  <c r="BH1725" i="2"/>
  <c r="BG1725" i="2"/>
  <c r="BF1725" i="2"/>
  <c r="T1725" i="2"/>
  <c r="R1725" i="2"/>
  <c r="P1725" i="2"/>
  <c r="J1725" i="2"/>
  <c r="BE1725" i="2" s="1"/>
  <c r="BK1719" i="2"/>
  <c r="BI1719" i="2"/>
  <c r="BH1719" i="2"/>
  <c r="BG1719" i="2"/>
  <c r="BF1719" i="2"/>
  <c r="T1719" i="2"/>
  <c r="R1719" i="2"/>
  <c r="P1719" i="2"/>
  <c r="J1719" i="2"/>
  <c r="BE1719" i="2" s="1"/>
  <c r="BK1718" i="2"/>
  <c r="BI1718" i="2"/>
  <c r="BH1718" i="2"/>
  <c r="BG1718" i="2"/>
  <c r="BF1718" i="2"/>
  <c r="T1718" i="2"/>
  <c r="R1718" i="2"/>
  <c r="P1718" i="2"/>
  <c r="J1718" i="2"/>
  <c r="BE1718" i="2" s="1"/>
  <c r="BK1710" i="2"/>
  <c r="BI1710" i="2"/>
  <c r="BH1710" i="2"/>
  <c r="BG1710" i="2"/>
  <c r="BF1710" i="2"/>
  <c r="BE1710" i="2"/>
  <c r="T1710" i="2"/>
  <c r="R1710" i="2"/>
  <c r="P1710" i="2"/>
  <c r="J1710" i="2"/>
  <c r="BK1709" i="2"/>
  <c r="BI1709" i="2"/>
  <c r="BH1709" i="2"/>
  <c r="BG1709" i="2"/>
  <c r="BF1709" i="2"/>
  <c r="T1709" i="2"/>
  <c r="R1709" i="2"/>
  <c r="P1709" i="2"/>
  <c r="J1709" i="2"/>
  <c r="BE1709" i="2" s="1"/>
  <c r="BK1708" i="2"/>
  <c r="BI1708" i="2"/>
  <c r="BH1708" i="2"/>
  <c r="BG1708" i="2"/>
  <c r="BF1708" i="2"/>
  <c r="T1708" i="2"/>
  <c r="R1708" i="2"/>
  <c r="P1708" i="2"/>
  <c r="J1708" i="2"/>
  <c r="BE1708" i="2" s="1"/>
  <c r="BK1700" i="2"/>
  <c r="BI1700" i="2"/>
  <c r="BH1700" i="2"/>
  <c r="BG1700" i="2"/>
  <c r="BF1700" i="2"/>
  <c r="T1700" i="2"/>
  <c r="R1700" i="2"/>
  <c r="R1699" i="2" s="1"/>
  <c r="P1700" i="2"/>
  <c r="P1699" i="2" s="1"/>
  <c r="J1700" i="2"/>
  <c r="BE1700" i="2" s="1"/>
  <c r="BK1698" i="2"/>
  <c r="BI1698" i="2"/>
  <c r="BH1698" i="2"/>
  <c r="BG1698" i="2"/>
  <c r="BF1698" i="2"/>
  <c r="T1698" i="2"/>
  <c r="R1698" i="2"/>
  <c r="P1698" i="2"/>
  <c r="J1698" i="2"/>
  <c r="BE1698" i="2" s="1"/>
  <c r="BK1693" i="2"/>
  <c r="BI1693" i="2"/>
  <c r="BH1693" i="2"/>
  <c r="BG1693" i="2"/>
  <c r="BF1693" i="2"/>
  <c r="T1693" i="2"/>
  <c r="R1693" i="2"/>
  <c r="P1693" i="2"/>
  <c r="J1693" i="2"/>
  <c r="BE1693" i="2" s="1"/>
  <c r="BK1692" i="2"/>
  <c r="BI1692" i="2"/>
  <c r="BH1692" i="2"/>
  <c r="BG1692" i="2"/>
  <c r="BF1692" i="2"/>
  <c r="T1692" i="2"/>
  <c r="R1692" i="2"/>
  <c r="P1692" i="2"/>
  <c r="J1692" i="2"/>
  <c r="BE1692" i="2" s="1"/>
  <c r="BK1689" i="2"/>
  <c r="BI1689" i="2"/>
  <c r="BH1689" i="2"/>
  <c r="BG1689" i="2"/>
  <c r="BF1689" i="2"/>
  <c r="T1689" i="2"/>
  <c r="R1689" i="2"/>
  <c r="P1689" i="2"/>
  <c r="J1689" i="2"/>
  <c r="BE1689" i="2" s="1"/>
  <c r="BK1684" i="2"/>
  <c r="BI1684" i="2"/>
  <c r="BH1684" i="2"/>
  <c r="BG1684" i="2"/>
  <c r="BF1684" i="2"/>
  <c r="T1684" i="2"/>
  <c r="R1684" i="2"/>
  <c r="P1684" i="2"/>
  <c r="J1684" i="2"/>
  <c r="BE1684" i="2" s="1"/>
  <c r="BK1679" i="2"/>
  <c r="BI1679" i="2"/>
  <c r="BH1679" i="2"/>
  <c r="BG1679" i="2"/>
  <c r="BF1679" i="2"/>
  <c r="T1679" i="2"/>
  <c r="R1679" i="2"/>
  <c r="P1679" i="2"/>
  <c r="J1679" i="2"/>
  <c r="BE1679" i="2" s="1"/>
  <c r="BK1678" i="2"/>
  <c r="BI1678" i="2"/>
  <c r="BH1678" i="2"/>
  <c r="BG1678" i="2"/>
  <c r="BF1678" i="2"/>
  <c r="T1678" i="2"/>
  <c r="R1678" i="2"/>
  <c r="P1678" i="2"/>
  <c r="J1678" i="2"/>
  <c r="BE1678" i="2" s="1"/>
  <c r="BK1673" i="2"/>
  <c r="BI1673" i="2"/>
  <c r="BH1673" i="2"/>
  <c r="BG1673" i="2"/>
  <c r="BF1673" i="2"/>
  <c r="T1673" i="2"/>
  <c r="R1673" i="2"/>
  <c r="P1673" i="2"/>
  <c r="J1673" i="2"/>
  <c r="BE1673" i="2" s="1"/>
  <c r="BK1672" i="2"/>
  <c r="BI1672" i="2"/>
  <c r="BH1672" i="2"/>
  <c r="BG1672" i="2"/>
  <c r="BF1672" i="2"/>
  <c r="T1672" i="2"/>
  <c r="R1672" i="2"/>
  <c r="P1672" i="2"/>
  <c r="J1672" i="2"/>
  <c r="BE1672" i="2" s="1"/>
  <c r="BK1666" i="2"/>
  <c r="BI1666" i="2"/>
  <c r="BH1666" i="2"/>
  <c r="BG1666" i="2"/>
  <c r="BF1666" i="2"/>
  <c r="T1666" i="2"/>
  <c r="R1666" i="2"/>
  <c r="P1666" i="2"/>
  <c r="J1666" i="2"/>
  <c r="BE1666" i="2" s="1"/>
  <c r="BK1665" i="2"/>
  <c r="BI1665" i="2"/>
  <c r="BH1665" i="2"/>
  <c r="BG1665" i="2"/>
  <c r="BF1665" i="2"/>
  <c r="T1665" i="2"/>
  <c r="R1665" i="2"/>
  <c r="P1665" i="2"/>
  <c r="J1665" i="2"/>
  <c r="BE1665" i="2" s="1"/>
  <c r="BK1658" i="2"/>
  <c r="BI1658" i="2"/>
  <c r="BH1658" i="2"/>
  <c r="BG1658" i="2"/>
  <c r="BF1658" i="2"/>
  <c r="T1658" i="2"/>
  <c r="R1658" i="2"/>
  <c r="P1658" i="2"/>
  <c r="J1658" i="2"/>
  <c r="BE1658" i="2" s="1"/>
  <c r="BK1657" i="2"/>
  <c r="BI1657" i="2"/>
  <c r="BH1657" i="2"/>
  <c r="BG1657" i="2"/>
  <c r="BF1657" i="2"/>
  <c r="T1657" i="2"/>
  <c r="R1657" i="2"/>
  <c r="P1657" i="2"/>
  <c r="J1657" i="2"/>
  <c r="BE1657" i="2" s="1"/>
  <c r="BK1652" i="2"/>
  <c r="BI1652" i="2"/>
  <c r="BH1652" i="2"/>
  <c r="BG1652" i="2"/>
  <c r="BF1652" i="2"/>
  <c r="T1652" i="2"/>
  <c r="R1652" i="2"/>
  <c r="P1652" i="2"/>
  <c r="J1652" i="2"/>
  <c r="BE1652" i="2" s="1"/>
  <c r="BK1651" i="2"/>
  <c r="BI1651" i="2"/>
  <c r="BH1651" i="2"/>
  <c r="BG1651" i="2"/>
  <c r="BF1651" i="2"/>
  <c r="BE1651" i="2"/>
  <c r="T1651" i="2"/>
  <c r="R1651" i="2"/>
  <c r="P1651" i="2"/>
  <c r="J1651" i="2"/>
  <c r="BK1650" i="2"/>
  <c r="BI1650" i="2"/>
  <c r="BH1650" i="2"/>
  <c r="BG1650" i="2"/>
  <c r="BF1650" i="2"/>
  <c r="T1650" i="2"/>
  <c r="R1650" i="2"/>
  <c r="P1650" i="2"/>
  <c r="J1650" i="2"/>
  <c r="BE1650" i="2" s="1"/>
  <c r="BK1642" i="2"/>
  <c r="BI1642" i="2"/>
  <c r="BH1642" i="2"/>
  <c r="BG1642" i="2"/>
  <c r="BF1642" i="2"/>
  <c r="T1642" i="2"/>
  <c r="R1642" i="2"/>
  <c r="P1642" i="2"/>
  <c r="J1642" i="2"/>
  <c r="BE1642" i="2" s="1"/>
  <c r="BK1641" i="2"/>
  <c r="BI1641" i="2"/>
  <c r="BH1641" i="2"/>
  <c r="BG1641" i="2"/>
  <c r="BF1641" i="2"/>
  <c r="T1641" i="2"/>
  <c r="R1641" i="2"/>
  <c r="P1641" i="2"/>
  <c r="J1641" i="2"/>
  <c r="BE1641" i="2" s="1"/>
  <c r="BK1636" i="2"/>
  <c r="BI1636" i="2"/>
  <c r="BH1636" i="2"/>
  <c r="BG1636" i="2"/>
  <c r="BF1636" i="2"/>
  <c r="T1636" i="2"/>
  <c r="R1636" i="2"/>
  <c r="P1636" i="2"/>
  <c r="J1636" i="2"/>
  <c r="BE1636" i="2" s="1"/>
  <c r="BK1635" i="2"/>
  <c r="BI1635" i="2"/>
  <c r="BH1635" i="2"/>
  <c r="BG1635" i="2"/>
  <c r="BF1635" i="2"/>
  <c r="T1635" i="2"/>
  <c r="R1635" i="2"/>
  <c r="P1635" i="2"/>
  <c r="J1635" i="2"/>
  <c r="BE1635" i="2" s="1"/>
  <c r="BK1634" i="2"/>
  <c r="BI1634" i="2"/>
  <c r="BH1634" i="2"/>
  <c r="BG1634" i="2"/>
  <c r="BF1634" i="2"/>
  <c r="T1634" i="2"/>
  <c r="R1634" i="2"/>
  <c r="P1634" i="2"/>
  <c r="J1634" i="2"/>
  <c r="BE1634" i="2" s="1"/>
  <c r="BK1633" i="2"/>
  <c r="BI1633" i="2"/>
  <c r="BH1633" i="2"/>
  <c r="BG1633" i="2"/>
  <c r="BF1633" i="2"/>
  <c r="T1633" i="2"/>
  <c r="R1633" i="2"/>
  <c r="R1591" i="2" s="1"/>
  <c r="P1633" i="2"/>
  <c r="J1633" i="2"/>
  <c r="BE1633" i="2" s="1"/>
  <c r="BK1626" i="2"/>
  <c r="BI1626" i="2"/>
  <c r="BH1626" i="2"/>
  <c r="BG1626" i="2"/>
  <c r="BF1626" i="2"/>
  <c r="T1626" i="2"/>
  <c r="R1626" i="2"/>
  <c r="P1626" i="2"/>
  <c r="J1626" i="2"/>
  <c r="BE1626" i="2" s="1"/>
  <c r="BK1620" i="2"/>
  <c r="BI1620" i="2"/>
  <c r="BH1620" i="2"/>
  <c r="BG1620" i="2"/>
  <c r="BF1620" i="2"/>
  <c r="T1620" i="2"/>
  <c r="R1620" i="2"/>
  <c r="P1620" i="2"/>
  <c r="J1620" i="2"/>
  <c r="BE1620" i="2" s="1"/>
  <c r="BK1613" i="2"/>
  <c r="BI1613" i="2"/>
  <c r="BH1613" i="2"/>
  <c r="BG1613" i="2"/>
  <c r="BF1613" i="2"/>
  <c r="T1613" i="2"/>
  <c r="R1613" i="2"/>
  <c r="P1613" i="2"/>
  <c r="J1613" i="2"/>
  <c r="BE1613" i="2" s="1"/>
  <c r="BK1606" i="2"/>
  <c r="BI1606" i="2"/>
  <c r="BH1606" i="2"/>
  <c r="BG1606" i="2"/>
  <c r="BF1606" i="2"/>
  <c r="T1606" i="2"/>
  <c r="R1606" i="2"/>
  <c r="P1606" i="2"/>
  <c r="P1591" i="2" s="1"/>
  <c r="J1606" i="2"/>
  <c r="BE1606" i="2" s="1"/>
  <c r="BK1599" i="2"/>
  <c r="BI1599" i="2"/>
  <c r="BH1599" i="2"/>
  <c r="BG1599" i="2"/>
  <c r="BF1599" i="2"/>
  <c r="T1599" i="2"/>
  <c r="T1591" i="2" s="1"/>
  <c r="R1599" i="2"/>
  <c r="P1599" i="2"/>
  <c r="J1599" i="2"/>
  <c r="BE1599" i="2" s="1"/>
  <c r="BK1592" i="2"/>
  <c r="BI1592" i="2"/>
  <c r="BH1592" i="2"/>
  <c r="BG1592" i="2"/>
  <c r="BF1592" i="2"/>
  <c r="T1592" i="2"/>
  <c r="R1592" i="2"/>
  <c r="P1592" i="2"/>
  <c r="J1592" i="2"/>
  <c r="BE1592" i="2" s="1"/>
  <c r="BK1589" i="2"/>
  <c r="BI1589" i="2"/>
  <c r="BH1589" i="2"/>
  <c r="BG1589" i="2"/>
  <c r="BF1589" i="2"/>
  <c r="BE1589" i="2"/>
  <c r="T1589" i="2"/>
  <c r="R1589" i="2"/>
  <c r="P1589" i="2"/>
  <c r="J1589" i="2"/>
  <c r="BK1583" i="2"/>
  <c r="BI1583" i="2"/>
  <c r="BH1583" i="2"/>
  <c r="BG1583" i="2"/>
  <c r="BF1583" i="2"/>
  <c r="T1583" i="2"/>
  <c r="R1583" i="2"/>
  <c r="P1583" i="2"/>
  <c r="J1583" i="2"/>
  <c r="BE1583" i="2" s="1"/>
  <c r="BK1575" i="2"/>
  <c r="BI1575" i="2"/>
  <c r="BH1575" i="2"/>
  <c r="BG1575" i="2"/>
  <c r="BF1575" i="2"/>
  <c r="T1575" i="2"/>
  <c r="R1575" i="2"/>
  <c r="P1575" i="2"/>
  <c r="J1575" i="2"/>
  <c r="BE1575" i="2" s="1"/>
  <c r="BK1569" i="2"/>
  <c r="BI1569" i="2"/>
  <c r="BH1569" i="2"/>
  <c r="BG1569" i="2"/>
  <c r="BF1569" i="2"/>
  <c r="T1569" i="2"/>
  <c r="R1569" i="2"/>
  <c r="P1569" i="2"/>
  <c r="J1569" i="2"/>
  <c r="BE1569" i="2" s="1"/>
  <c r="BK1567" i="2"/>
  <c r="BI1567" i="2"/>
  <c r="BH1567" i="2"/>
  <c r="BG1567" i="2"/>
  <c r="BF1567" i="2"/>
  <c r="T1567" i="2"/>
  <c r="R1567" i="2"/>
  <c r="P1567" i="2"/>
  <c r="J1567" i="2"/>
  <c r="BE1567" i="2" s="1"/>
  <c r="BK1559" i="2"/>
  <c r="BI1559" i="2"/>
  <c r="BH1559" i="2"/>
  <c r="BG1559" i="2"/>
  <c r="BF1559" i="2"/>
  <c r="T1559" i="2"/>
  <c r="R1559" i="2"/>
  <c r="P1559" i="2"/>
  <c r="J1559" i="2"/>
  <c r="BE1559" i="2" s="1"/>
  <c r="BK1553" i="2"/>
  <c r="BI1553" i="2"/>
  <c r="BH1553" i="2"/>
  <c r="BG1553" i="2"/>
  <c r="BF1553" i="2"/>
  <c r="T1553" i="2"/>
  <c r="R1553" i="2"/>
  <c r="P1553" i="2"/>
  <c r="P1538" i="2" s="1"/>
  <c r="J1553" i="2"/>
  <c r="BE1553" i="2" s="1"/>
  <c r="BK1545" i="2"/>
  <c r="BI1545" i="2"/>
  <c r="BH1545" i="2"/>
  <c r="BG1545" i="2"/>
  <c r="BF1545" i="2"/>
  <c r="T1545" i="2"/>
  <c r="T1538" i="2" s="1"/>
  <c r="R1545" i="2"/>
  <c r="R1538" i="2" s="1"/>
  <c r="P1545" i="2"/>
  <c r="J1545" i="2"/>
  <c r="BE1545" i="2" s="1"/>
  <c r="BK1539" i="2"/>
  <c r="BI1539" i="2"/>
  <c r="BH1539" i="2"/>
  <c r="BG1539" i="2"/>
  <c r="BF1539" i="2"/>
  <c r="BE1539" i="2"/>
  <c r="T1539" i="2"/>
  <c r="R1539" i="2"/>
  <c r="P1539" i="2"/>
  <c r="J1539" i="2"/>
  <c r="BK1536" i="2"/>
  <c r="BI1536" i="2"/>
  <c r="BH1536" i="2"/>
  <c r="BG1536" i="2"/>
  <c r="BF1536" i="2"/>
  <c r="T1536" i="2"/>
  <c r="R1536" i="2"/>
  <c r="P1536" i="2"/>
  <c r="J1536" i="2"/>
  <c r="BE1536" i="2" s="1"/>
  <c r="BK1531" i="2"/>
  <c r="BI1531" i="2"/>
  <c r="BH1531" i="2"/>
  <c r="BG1531" i="2"/>
  <c r="BF1531" i="2"/>
  <c r="T1531" i="2"/>
  <c r="R1531" i="2"/>
  <c r="P1531" i="2"/>
  <c r="J1531" i="2"/>
  <c r="BE1531" i="2" s="1"/>
  <c r="BK1526" i="2"/>
  <c r="BI1526" i="2"/>
  <c r="BH1526" i="2"/>
  <c r="BG1526" i="2"/>
  <c r="BF1526" i="2"/>
  <c r="T1526" i="2"/>
  <c r="R1526" i="2"/>
  <c r="P1526" i="2"/>
  <c r="J1526" i="2"/>
  <c r="BE1526" i="2" s="1"/>
  <c r="BK1521" i="2"/>
  <c r="BI1521" i="2"/>
  <c r="BH1521" i="2"/>
  <c r="BG1521" i="2"/>
  <c r="BF1521" i="2"/>
  <c r="BE1521" i="2"/>
  <c r="T1521" i="2"/>
  <c r="R1521" i="2"/>
  <c r="P1521" i="2"/>
  <c r="J1521" i="2"/>
  <c r="BK1516" i="2"/>
  <c r="BI1516" i="2"/>
  <c r="BH1516" i="2"/>
  <c r="BG1516" i="2"/>
  <c r="BF1516" i="2"/>
  <c r="T1516" i="2"/>
  <c r="R1516" i="2"/>
  <c r="P1516" i="2"/>
  <c r="J1516" i="2"/>
  <c r="BE1516" i="2" s="1"/>
  <c r="BK1515" i="2"/>
  <c r="BI1515" i="2"/>
  <c r="BH1515" i="2"/>
  <c r="BG1515" i="2"/>
  <c r="BF1515" i="2"/>
  <c r="T1515" i="2"/>
  <c r="R1515" i="2"/>
  <c r="P1515" i="2"/>
  <c r="J1515" i="2"/>
  <c r="BE1515" i="2" s="1"/>
  <c r="BK1510" i="2"/>
  <c r="BI1510" i="2"/>
  <c r="BH1510" i="2"/>
  <c r="BG1510" i="2"/>
  <c r="BF1510" i="2"/>
  <c r="T1510" i="2"/>
  <c r="R1510" i="2"/>
  <c r="P1510" i="2"/>
  <c r="J1510" i="2"/>
  <c r="BE1510" i="2" s="1"/>
  <c r="BK1509" i="2"/>
  <c r="BI1509" i="2"/>
  <c r="BH1509" i="2"/>
  <c r="BG1509" i="2"/>
  <c r="BF1509" i="2"/>
  <c r="BE1509" i="2"/>
  <c r="T1509" i="2"/>
  <c r="R1509" i="2"/>
  <c r="P1509" i="2"/>
  <c r="J1509" i="2"/>
  <c r="BK1508" i="2"/>
  <c r="BI1508" i="2"/>
  <c r="BH1508" i="2"/>
  <c r="BG1508" i="2"/>
  <c r="BF1508" i="2"/>
  <c r="T1508" i="2"/>
  <c r="R1508" i="2"/>
  <c r="P1508" i="2"/>
  <c r="J1508" i="2"/>
  <c r="BE1508" i="2" s="1"/>
  <c r="BK1507" i="2"/>
  <c r="BI1507" i="2"/>
  <c r="BH1507" i="2"/>
  <c r="BG1507" i="2"/>
  <c r="BF1507" i="2"/>
  <c r="T1507" i="2"/>
  <c r="R1507" i="2"/>
  <c r="P1507" i="2"/>
  <c r="J1507" i="2"/>
  <c r="BE1507" i="2" s="1"/>
  <c r="BK1506" i="2"/>
  <c r="BI1506" i="2"/>
  <c r="BH1506" i="2"/>
  <c r="BG1506" i="2"/>
  <c r="BF1506" i="2"/>
  <c r="T1506" i="2"/>
  <c r="R1506" i="2"/>
  <c r="P1506" i="2"/>
  <c r="J1506" i="2"/>
  <c r="BE1506" i="2" s="1"/>
  <c r="BK1498" i="2"/>
  <c r="BI1498" i="2"/>
  <c r="BH1498" i="2"/>
  <c r="BG1498" i="2"/>
  <c r="BF1498" i="2"/>
  <c r="T1498" i="2"/>
  <c r="R1498" i="2"/>
  <c r="P1498" i="2"/>
  <c r="J1498" i="2"/>
  <c r="BE1498" i="2" s="1"/>
  <c r="BK1490" i="2"/>
  <c r="BI1490" i="2"/>
  <c r="BH1490" i="2"/>
  <c r="BG1490" i="2"/>
  <c r="BF1490" i="2"/>
  <c r="T1490" i="2"/>
  <c r="R1490" i="2"/>
  <c r="P1490" i="2"/>
  <c r="J1490" i="2"/>
  <c r="BE1490" i="2" s="1"/>
  <c r="BK1485" i="2"/>
  <c r="BI1485" i="2"/>
  <c r="BH1485" i="2"/>
  <c r="BG1485" i="2"/>
  <c r="BF1485" i="2"/>
  <c r="T1485" i="2"/>
  <c r="R1485" i="2"/>
  <c r="P1485" i="2"/>
  <c r="J1485" i="2"/>
  <c r="BE1485" i="2" s="1"/>
  <c r="BK1480" i="2"/>
  <c r="BI1480" i="2"/>
  <c r="BH1480" i="2"/>
  <c r="BG1480" i="2"/>
  <c r="BF1480" i="2"/>
  <c r="T1480" i="2"/>
  <c r="R1480" i="2"/>
  <c r="P1480" i="2"/>
  <c r="J1480" i="2"/>
  <c r="BE1480" i="2" s="1"/>
  <c r="BK1477" i="2"/>
  <c r="BI1477" i="2"/>
  <c r="BH1477" i="2"/>
  <c r="BG1477" i="2"/>
  <c r="BF1477" i="2"/>
  <c r="T1477" i="2"/>
  <c r="R1477" i="2"/>
  <c r="P1477" i="2"/>
  <c r="J1477" i="2"/>
  <c r="BE1477" i="2" s="1"/>
  <c r="BK1471" i="2"/>
  <c r="BI1471" i="2"/>
  <c r="BH1471" i="2"/>
  <c r="BG1471" i="2"/>
  <c r="BF1471" i="2"/>
  <c r="T1471" i="2"/>
  <c r="R1471" i="2"/>
  <c r="P1471" i="2"/>
  <c r="J1471" i="2"/>
  <c r="BE1471" i="2" s="1"/>
  <c r="BK1468" i="2"/>
  <c r="BI1468" i="2"/>
  <c r="BH1468" i="2"/>
  <c r="BG1468" i="2"/>
  <c r="BF1468" i="2"/>
  <c r="T1468" i="2"/>
  <c r="R1468" i="2"/>
  <c r="P1468" i="2"/>
  <c r="J1468" i="2"/>
  <c r="BE1468" i="2" s="1"/>
  <c r="BK1462" i="2"/>
  <c r="BI1462" i="2"/>
  <c r="BH1462" i="2"/>
  <c r="BG1462" i="2"/>
  <c r="BF1462" i="2"/>
  <c r="BE1462" i="2"/>
  <c r="T1462" i="2"/>
  <c r="R1462" i="2"/>
  <c r="P1462" i="2"/>
  <c r="J1462" i="2"/>
  <c r="BK1456" i="2"/>
  <c r="BI1456" i="2"/>
  <c r="BH1456" i="2"/>
  <c r="BG1456" i="2"/>
  <c r="BF1456" i="2"/>
  <c r="T1456" i="2"/>
  <c r="R1456" i="2"/>
  <c r="P1456" i="2"/>
  <c r="J1456" i="2"/>
  <c r="BE1456" i="2" s="1"/>
  <c r="BK1450" i="2"/>
  <c r="BI1450" i="2"/>
  <c r="BH1450" i="2"/>
  <c r="BG1450" i="2"/>
  <c r="BF1450" i="2"/>
  <c r="T1450" i="2"/>
  <c r="R1450" i="2"/>
  <c r="P1450" i="2"/>
  <c r="J1450" i="2"/>
  <c r="BE1450" i="2" s="1"/>
  <c r="BK1444" i="2"/>
  <c r="BI1444" i="2"/>
  <c r="BH1444" i="2"/>
  <c r="BG1444" i="2"/>
  <c r="BF1444" i="2"/>
  <c r="T1444" i="2"/>
  <c r="R1444" i="2"/>
  <c r="P1444" i="2"/>
  <c r="J1444" i="2"/>
  <c r="BE1444" i="2" s="1"/>
  <c r="BK1438" i="2"/>
  <c r="BI1438" i="2"/>
  <c r="BH1438" i="2"/>
  <c r="BG1438" i="2"/>
  <c r="BF1438" i="2"/>
  <c r="T1438" i="2"/>
  <c r="R1438" i="2"/>
  <c r="P1438" i="2"/>
  <c r="J1438" i="2"/>
  <c r="BE1438" i="2" s="1"/>
  <c r="BK1431" i="2"/>
  <c r="BI1431" i="2"/>
  <c r="BH1431" i="2"/>
  <c r="BG1431" i="2"/>
  <c r="BF1431" i="2"/>
  <c r="BE1431" i="2"/>
  <c r="T1431" i="2"/>
  <c r="R1431" i="2"/>
  <c r="P1431" i="2"/>
  <c r="J1431" i="2"/>
  <c r="BK1424" i="2"/>
  <c r="BI1424" i="2"/>
  <c r="BH1424" i="2"/>
  <c r="BG1424" i="2"/>
  <c r="BF1424" i="2"/>
  <c r="T1424" i="2"/>
  <c r="R1424" i="2"/>
  <c r="P1424" i="2"/>
  <c r="J1424" i="2"/>
  <c r="BE1424" i="2" s="1"/>
  <c r="BK1418" i="2"/>
  <c r="BI1418" i="2"/>
  <c r="BH1418" i="2"/>
  <c r="BG1418" i="2"/>
  <c r="BF1418" i="2"/>
  <c r="T1418" i="2"/>
  <c r="R1418" i="2"/>
  <c r="P1418" i="2"/>
  <c r="J1418" i="2"/>
  <c r="BE1418" i="2" s="1"/>
  <c r="BK1413" i="2"/>
  <c r="BI1413" i="2"/>
  <c r="BH1413" i="2"/>
  <c r="BG1413" i="2"/>
  <c r="BF1413" i="2"/>
  <c r="T1413" i="2"/>
  <c r="R1413" i="2"/>
  <c r="P1413" i="2"/>
  <c r="J1413" i="2"/>
  <c r="BE1413" i="2" s="1"/>
  <c r="BK1410" i="2"/>
  <c r="BI1410" i="2"/>
  <c r="BH1410" i="2"/>
  <c r="BG1410" i="2"/>
  <c r="BF1410" i="2"/>
  <c r="T1410" i="2"/>
  <c r="R1410" i="2"/>
  <c r="P1410" i="2"/>
  <c r="J1410" i="2"/>
  <c r="BE1410" i="2" s="1"/>
  <c r="BK1403" i="2"/>
  <c r="BI1403" i="2"/>
  <c r="BH1403" i="2"/>
  <c r="BG1403" i="2"/>
  <c r="BF1403" i="2"/>
  <c r="T1403" i="2"/>
  <c r="R1403" i="2"/>
  <c r="P1403" i="2"/>
  <c r="J1403" i="2"/>
  <c r="BE1403" i="2" s="1"/>
  <c r="BK1397" i="2"/>
  <c r="BI1397" i="2"/>
  <c r="BH1397" i="2"/>
  <c r="BG1397" i="2"/>
  <c r="BF1397" i="2"/>
  <c r="T1397" i="2"/>
  <c r="R1397" i="2"/>
  <c r="P1397" i="2"/>
  <c r="J1397" i="2"/>
  <c r="BE1397" i="2" s="1"/>
  <c r="BK1389" i="2"/>
  <c r="BI1389" i="2"/>
  <c r="BH1389" i="2"/>
  <c r="BG1389" i="2"/>
  <c r="BF1389" i="2"/>
  <c r="T1389" i="2"/>
  <c r="R1389" i="2"/>
  <c r="P1389" i="2"/>
  <c r="J1389" i="2"/>
  <c r="BE1389" i="2" s="1"/>
  <c r="BK1379" i="2"/>
  <c r="BI1379" i="2"/>
  <c r="BH1379" i="2"/>
  <c r="BG1379" i="2"/>
  <c r="BF1379" i="2"/>
  <c r="T1379" i="2"/>
  <c r="R1379" i="2"/>
  <c r="P1379" i="2"/>
  <c r="J1379" i="2"/>
  <c r="BE1379" i="2" s="1"/>
  <c r="BK1372" i="2"/>
  <c r="BI1372" i="2"/>
  <c r="BH1372" i="2"/>
  <c r="BG1372" i="2"/>
  <c r="BF1372" i="2"/>
  <c r="T1372" i="2"/>
  <c r="R1372" i="2"/>
  <c r="P1372" i="2"/>
  <c r="J1372" i="2"/>
  <c r="BE1372" i="2" s="1"/>
  <c r="BK1365" i="2"/>
  <c r="BI1365" i="2"/>
  <c r="BH1365" i="2"/>
  <c r="BG1365" i="2"/>
  <c r="BF1365" i="2"/>
  <c r="T1365" i="2"/>
  <c r="R1365" i="2"/>
  <c r="P1365" i="2"/>
  <c r="P1364" i="2" s="1"/>
  <c r="J1365" i="2"/>
  <c r="BE1365" i="2" s="1"/>
  <c r="BK1362" i="2"/>
  <c r="BI1362" i="2"/>
  <c r="BH1362" i="2"/>
  <c r="BG1362" i="2"/>
  <c r="BF1362" i="2"/>
  <c r="T1362" i="2"/>
  <c r="R1362" i="2"/>
  <c r="P1362" i="2"/>
  <c r="P1351" i="2" s="1"/>
  <c r="J1362" i="2"/>
  <c r="BE1362" i="2" s="1"/>
  <c r="BK1358" i="2"/>
  <c r="BI1358" i="2"/>
  <c r="BH1358" i="2"/>
  <c r="BG1358" i="2"/>
  <c r="BF1358" i="2"/>
  <c r="BE1358" i="2"/>
  <c r="T1358" i="2"/>
  <c r="R1358" i="2"/>
  <c r="P1358" i="2"/>
  <c r="J1358" i="2"/>
  <c r="BK1352" i="2"/>
  <c r="BI1352" i="2"/>
  <c r="BH1352" i="2"/>
  <c r="BG1352" i="2"/>
  <c r="BF1352" i="2"/>
  <c r="T1352" i="2"/>
  <c r="R1352" i="2"/>
  <c r="P1352" i="2"/>
  <c r="J1352" i="2"/>
  <c r="BE1352" i="2" s="1"/>
  <c r="T1351" i="2"/>
  <c r="R1351" i="2"/>
  <c r="BK1346" i="2"/>
  <c r="BK1345" i="2" s="1"/>
  <c r="J1345" i="2" s="1"/>
  <c r="J77" i="2" s="1"/>
  <c r="BI1346" i="2"/>
  <c r="BH1346" i="2"/>
  <c r="BG1346" i="2"/>
  <c r="BF1346" i="2"/>
  <c r="T1346" i="2"/>
  <c r="T1345" i="2" s="1"/>
  <c r="R1346" i="2"/>
  <c r="P1346" i="2"/>
  <c r="J1346" i="2"/>
  <c r="BE1346" i="2" s="1"/>
  <c r="R1345" i="2"/>
  <c r="P1345" i="2"/>
  <c r="BK1343" i="2"/>
  <c r="BI1343" i="2"/>
  <c r="BH1343" i="2"/>
  <c r="BG1343" i="2"/>
  <c r="BF1343" i="2"/>
  <c r="BE1343" i="2"/>
  <c r="T1343" i="2"/>
  <c r="R1343" i="2"/>
  <c r="P1343" i="2"/>
  <c r="J1343" i="2"/>
  <c r="BK1340" i="2"/>
  <c r="BI1340" i="2"/>
  <c r="BH1340" i="2"/>
  <c r="BG1340" i="2"/>
  <c r="BF1340" i="2"/>
  <c r="T1340" i="2"/>
  <c r="R1340" i="2"/>
  <c r="P1340" i="2"/>
  <c r="J1340" i="2"/>
  <c r="BE1340" i="2" s="1"/>
  <c r="BK1334" i="2"/>
  <c r="BI1334" i="2"/>
  <c r="BH1334" i="2"/>
  <c r="BG1334" i="2"/>
  <c r="BF1334" i="2"/>
  <c r="T1334" i="2"/>
  <c r="R1334" i="2"/>
  <c r="P1334" i="2"/>
  <c r="J1334" i="2"/>
  <c r="BE1334" i="2" s="1"/>
  <c r="BK1326" i="2"/>
  <c r="BI1326" i="2"/>
  <c r="BH1326" i="2"/>
  <c r="BG1326" i="2"/>
  <c r="BF1326" i="2"/>
  <c r="T1326" i="2"/>
  <c r="R1326" i="2"/>
  <c r="P1326" i="2"/>
  <c r="J1326" i="2"/>
  <c r="BE1326" i="2" s="1"/>
  <c r="BK1323" i="2"/>
  <c r="BI1323" i="2"/>
  <c r="BH1323" i="2"/>
  <c r="BG1323" i="2"/>
  <c r="BF1323" i="2"/>
  <c r="BE1323" i="2"/>
  <c r="T1323" i="2"/>
  <c r="R1323" i="2"/>
  <c r="P1323" i="2"/>
  <c r="J1323" i="2"/>
  <c r="BK1320" i="2"/>
  <c r="BI1320" i="2"/>
  <c r="BH1320" i="2"/>
  <c r="BG1320" i="2"/>
  <c r="BF1320" i="2"/>
  <c r="BE1320" i="2"/>
  <c r="T1320" i="2"/>
  <c r="R1320" i="2"/>
  <c r="P1320" i="2"/>
  <c r="J1320" i="2"/>
  <c r="BK1317" i="2"/>
  <c r="BI1317" i="2"/>
  <c r="BH1317" i="2"/>
  <c r="BG1317" i="2"/>
  <c r="BF1317" i="2"/>
  <c r="T1317" i="2"/>
  <c r="R1317" i="2"/>
  <c r="P1317" i="2"/>
  <c r="J1317" i="2"/>
  <c r="BE1317" i="2" s="1"/>
  <c r="BK1314" i="2"/>
  <c r="BI1314" i="2"/>
  <c r="BH1314" i="2"/>
  <c r="BG1314" i="2"/>
  <c r="BF1314" i="2"/>
  <c r="T1314" i="2"/>
  <c r="R1314" i="2"/>
  <c r="P1314" i="2"/>
  <c r="J1314" i="2"/>
  <c r="BE1314" i="2" s="1"/>
  <c r="BK1311" i="2"/>
  <c r="BI1311" i="2"/>
  <c r="BH1311" i="2"/>
  <c r="BG1311" i="2"/>
  <c r="BF1311" i="2"/>
  <c r="T1311" i="2"/>
  <c r="R1311" i="2"/>
  <c r="P1311" i="2"/>
  <c r="J1311" i="2"/>
  <c r="BE1311" i="2" s="1"/>
  <c r="BK1301" i="2"/>
  <c r="BI1301" i="2"/>
  <c r="BH1301" i="2"/>
  <c r="BG1301" i="2"/>
  <c r="BF1301" i="2"/>
  <c r="BE1301" i="2"/>
  <c r="T1301" i="2"/>
  <c r="R1301" i="2"/>
  <c r="P1301" i="2"/>
  <c r="J1301" i="2"/>
  <c r="BK1298" i="2"/>
  <c r="BI1298" i="2"/>
  <c r="BH1298" i="2"/>
  <c r="BG1298" i="2"/>
  <c r="BF1298" i="2"/>
  <c r="T1298" i="2"/>
  <c r="R1298" i="2"/>
  <c r="P1298" i="2"/>
  <c r="J1298" i="2"/>
  <c r="BE1298" i="2" s="1"/>
  <c r="BK1291" i="2"/>
  <c r="BI1291" i="2"/>
  <c r="BH1291" i="2"/>
  <c r="BG1291" i="2"/>
  <c r="BF1291" i="2"/>
  <c r="T1291" i="2"/>
  <c r="R1291" i="2"/>
  <c r="P1291" i="2"/>
  <c r="J1291" i="2"/>
  <c r="BE1291" i="2" s="1"/>
  <c r="BK1290" i="2"/>
  <c r="BI1290" i="2"/>
  <c r="BH1290" i="2"/>
  <c r="BG1290" i="2"/>
  <c r="BF1290" i="2"/>
  <c r="T1290" i="2"/>
  <c r="R1290" i="2"/>
  <c r="P1290" i="2"/>
  <c r="P1277" i="2" s="1"/>
  <c r="J1290" i="2"/>
  <c r="BE1290" i="2" s="1"/>
  <c r="BK1287" i="2"/>
  <c r="BI1287" i="2"/>
  <c r="BH1287" i="2"/>
  <c r="BG1287" i="2"/>
  <c r="BF1287" i="2"/>
  <c r="T1287" i="2"/>
  <c r="R1287" i="2"/>
  <c r="P1287" i="2"/>
  <c r="J1287" i="2"/>
  <c r="BE1287" i="2" s="1"/>
  <c r="BK1278" i="2"/>
  <c r="BI1278" i="2"/>
  <c r="BH1278" i="2"/>
  <c r="BG1278" i="2"/>
  <c r="BF1278" i="2"/>
  <c r="T1278" i="2"/>
  <c r="R1278" i="2"/>
  <c r="P1278" i="2"/>
  <c r="J1278" i="2"/>
  <c r="BE1278" i="2" s="1"/>
  <c r="BK1275" i="2"/>
  <c r="BI1275" i="2"/>
  <c r="BH1275" i="2"/>
  <c r="BG1275" i="2"/>
  <c r="BF1275" i="2"/>
  <c r="T1275" i="2"/>
  <c r="R1275" i="2"/>
  <c r="P1275" i="2"/>
  <c r="J1275" i="2"/>
  <c r="BE1275" i="2" s="1"/>
  <c r="BK1268" i="2"/>
  <c r="BI1268" i="2"/>
  <c r="BH1268" i="2"/>
  <c r="BG1268" i="2"/>
  <c r="BF1268" i="2"/>
  <c r="T1268" i="2"/>
  <c r="R1268" i="2"/>
  <c r="P1268" i="2"/>
  <c r="J1268" i="2"/>
  <c r="BE1268" i="2" s="1"/>
  <c r="BK1261" i="2"/>
  <c r="BI1261" i="2"/>
  <c r="BH1261" i="2"/>
  <c r="BG1261" i="2"/>
  <c r="BF1261" i="2"/>
  <c r="T1261" i="2"/>
  <c r="R1261" i="2"/>
  <c r="P1261" i="2"/>
  <c r="J1261" i="2"/>
  <c r="BE1261" i="2" s="1"/>
  <c r="BK1254" i="2"/>
  <c r="BI1254" i="2"/>
  <c r="BH1254" i="2"/>
  <c r="BG1254" i="2"/>
  <c r="BF1254" i="2"/>
  <c r="T1254" i="2"/>
  <c r="R1254" i="2"/>
  <c r="P1254" i="2"/>
  <c r="J1254" i="2"/>
  <c r="BE1254" i="2" s="1"/>
  <c r="BK1251" i="2"/>
  <c r="BI1251" i="2"/>
  <c r="BH1251" i="2"/>
  <c r="BG1251" i="2"/>
  <c r="BF1251" i="2"/>
  <c r="BE1251" i="2"/>
  <c r="T1251" i="2"/>
  <c r="R1251" i="2"/>
  <c r="P1251" i="2"/>
  <c r="J1251" i="2"/>
  <c r="BK1245" i="2"/>
  <c r="BI1245" i="2"/>
  <c r="BH1245" i="2"/>
  <c r="BG1245" i="2"/>
  <c r="BF1245" i="2"/>
  <c r="T1245" i="2"/>
  <c r="R1245" i="2"/>
  <c r="P1245" i="2"/>
  <c r="J1245" i="2"/>
  <c r="BE1245" i="2" s="1"/>
  <c r="BK1242" i="2"/>
  <c r="BI1242" i="2"/>
  <c r="BH1242" i="2"/>
  <c r="BG1242" i="2"/>
  <c r="BF1242" i="2"/>
  <c r="T1242" i="2"/>
  <c r="R1242" i="2"/>
  <c r="P1242" i="2"/>
  <c r="J1242" i="2"/>
  <c r="BE1242" i="2" s="1"/>
  <c r="BK1237" i="2"/>
  <c r="BI1237" i="2"/>
  <c r="BH1237" i="2"/>
  <c r="BG1237" i="2"/>
  <c r="BF1237" i="2"/>
  <c r="T1237" i="2"/>
  <c r="R1237" i="2"/>
  <c r="P1237" i="2"/>
  <c r="J1237" i="2"/>
  <c r="BE1237" i="2" s="1"/>
  <c r="BK1236" i="2"/>
  <c r="BI1236" i="2"/>
  <c r="BH1236" i="2"/>
  <c r="BG1236" i="2"/>
  <c r="BF1236" i="2"/>
  <c r="T1236" i="2"/>
  <c r="R1236" i="2"/>
  <c r="P1236" i="2"/>
  <c r="J1236" i="2"/>
  <c r="BE1236" i="2" s="1"/>
  <c r="BK1235" i="2"/>
  <c r="BI1235" i="2"/>
  <c r="BH1235" i="2"/>
  <c r="BG1235" i="2"/>
  <c r="BF1235" i="2"/>
  <c r="T1235" i="2"/>
  <c r="R1235" i="2"/>
  <c r="P1235" i="2"/>
  <c r="J1235" i="2"/>
  <c r="BE1235" i="2" s="1"/>
  <c r="BK1233" i="2"/>
  <c r="BI1233" i="2"/>
  <c r="BH1233" i="2"/>
  <c r="BG1233" i="2"/>
  <c r="BF1233" i="2"/>
  <c r="T1233" i="2"/>
  <c r="R1233" i="2"/>
  <c r="P1233" i="2"/>
  <c r="J1233" i="2"/>
  <c r="BE1233" i="2" s="1"/>
  <c r="BK1230" i="2"/>
  <c r="BI1230" i="2"/>
  <c r="BH1230" i="2"/>
  <c r="BG1230" i="2"/>
  <c r="BF1230" i="2"/>
  <c r="T1230" i="2"/>
  <c r="R1230" i="2"/>
  <c r="P1230" i="2"/>
  <c r="J1230" i="2"/>
  <c r="BE1230" i="2" s="1"/>
  <c r="BK1227" i="2"/>
  <c r="BI1227" i="2"/>
  <c r="BH1227" i="2"/>
  <c r="BG1227" i="2"/>
  <c r="BF1227" i="2"/>
  <c r="T1227" i="2"/>
  <c r="R1227" i="2"/>
  <c r="P1227" i="2"/>
  <c r="J1227" i="2"/>
  <c r="BE1227" i="2" s="1"/>
  <c r="BK1219" i="2"/>
  <c r="BI1219" i="2"/>
  <c r="BH1219" i="2"/>
  <c r="BG1219" i="2"/>
  <c r="BF1219" i="2"/>
  <c r="T1219" i="2"/>
  <c r="R1219" i="2"/>
  <c r="P1219" i="2"/>
  <c r="J1219" i="2"/>
  <c r="BE1219" i="2" s="1"/>
  <c r="BK1216" i="2"/>
  <c r="BI1216" i="2"/>
  <c r="BH1216" i="2"/>
  <c r="BG1216" i="2"/>
  <c r="BF1216" i="2"/>
  <c r="T1216" i="2"/>
  <c r="R1216" i="2"/>
  <c r="P1216" i="2"/>
  <c r="J1216" i="2"/>
  <c r="BE1216" i="2" s="1"/>
  <c r="BK1208" i="2"/>
  <c r="BI1208" i="2"/>
  <c r="BH1208" i="2"/>
  <c r="BG1208" i="2"/>
  <c r="BF1208" i="2"/>
  <c r="T1208" i="2"/>
  <c r="R1208" i="2"/>
  <c r="P1208" i="2"/>
  <c r="J1208" i="2"/>
  <c r="BE1208" i="2" s="1"/>
  <c r="BK1205" i="2"/>
  <c r="BI1205" i="2"/>
  <c r="BH1205" i="2"/>
  <c r="BG1205" i="2"/>
  <c r="BF1205" i="2"/>
  <c r="T1205" i="2"/>
  <c r="R1205" i="2"/>
  <c r="P1205" i="2"/>
  <c r="J1205" i="2"/>
  <c r="BE1205" i="2" s="1"/>
  <c r="BK1195" i="2"/>
  <c r="BI1195" i="2"/>
  <c r="BH1195" i="2"/>
  <c r="BG1195" i="2"/>
  <c r="BF1195" i="2"/>
  <c r="T1195" i="2"/>
  <c r="R1195" i="2"/>
  <c r="P1195" i="2"/>
  <c r="J1195" i="2"/>
  <c r="BE1195" i="2" s="1"/>
  <c r="BK1190" i="2"/>
  <c r="BI1190" i="2"/>
  <c r="BH1190" i="2"/>
  <c r="BG1190" i="2"/>
  <c r="BF1190" i="2"/>
  <c r="T1190" i="2"/>
  <c r="R1190" i="2"/>
  <c r="P1190" i="2"/>
  <c r="P1189" i="2" s="1"/>
  <c r="J1190" i="2"/>
  <c r="BE1190" i="2" s="1"/>
  <c r="BK1187" i="2"/>
  <c r="BI1187" i="2"/>
  <c r="BH1187" i="2"/>
  <c r="BG1187" i="2"/>
  <c r="BF1187" i="2"/>
  <c r="T1187" i="2"/>
  <c r="R1187" i="2"/>
  <c r="P1187" i="2"/>
  <c r="J1187" i="2"/>
  <c r="BE1187" i="2" s="1"/>
  <c r="BK1184" i="2"/>
  <c r="BI1184" i="2"/>
  <c r="BH1184" i="2"/>
  <c r="BG1184" i="2"/>
  <c r="BF1184" i="2"/>
  <c r="T1184" i="2"/>
  <c r="R1184" i="2"/>
  <c r="P1184" i="2"/>
  <c r="J1184" i="2"/>
  <c r="BE1184" i="2" s="1"/>
  <c r="BK1178" i="2"/>
  <c r="BI1178" i="2"/>
  <c r="BH1178" i="2"/>
  <c r="BG1178" i="2"/>
  <c r="BF1178" i="2"/>
  <c r="T1178" i="2"/>
  <c r="R1178" i="2"/>
  <c r="P1178" i="2"/>
  <c r="J1178" i="2"/>
  <c r="BE1178" i="2" s="1"/>
  <c r="BK1175" i="2"/>
  <c r="BI1175" i="2"/>
  <c r="BH1175" i="2"/>
  <c r="BG1175" i="2"/>
  <c r="BF1175" i="2"/>
  <c r="T1175" i="2"/>
  <c r="R1175" i="2"/>
  <c r="P1175" i="2"/>
  <c r="J1175" i="2"/>
  <c r="BE1175" i="2" s="1"/>
  <c r="BK1169" i="2"/>
  <c r="BI1169" i="2"/>
  <c r="BH1169" i="2"/>
  <c r="BG1169" i="2"/>
  <c r="BF1169" i="2"/>
  <c r="T1169" i="2"/>
  <c r="R1169" i="2"/>
  <c r="P1169" i="2"/>
  <c r="J1169" i="2"/>
  <c r="BE1169" i="2" s="1"/>
  <c r="BK1166" i="2"/>
  <c r="BI1166" i="2"/>
  <c r="BH1166" i="2"/>
  <c r="BG1166" i="2"/>
  <c r="BF1166" i="2"/>
  <c r="T1166" i="2"/>
  <c r="T1139" i="2" s="1"/>
  <c r="R1166" i="2"/>
  <c r="P1166" i="2"/>
  <c r="J1166" i="2"/>
  <c r="BE1166" i="2" s="1"/>
  <c r="BK1160" i="2"/>
  <c r="BI1160" i="2"/>
  <c r="BH1160" i="2"/>
  <c r="BG1160" i="2"/>
  <c r="BF1160" i="2"/>
  <c r="T1160" i="2"/>
  <c r="R1160" i="2"/>
  <c r="P1160" i="2"/>
  <c r="J1160" i="2"/>
  <c r="BE1160" i="2" s="1"/>
  <c r="BK1157" i="2"/>
  <c r="BI1157" i="2"/>
  <c r="BH1157" i="2"/>
  <c r="BG1157" i="2"/>
  <c r="BF1157" i="2"/>
  <c r="T1157" i="2"/>
  <c r="R1157" i="2"/>
  <c r="P1157" i="2"/>
  <c r="J1157" i="2"/>
  <c r="BE1157" i="2" s="1"/>
  <c r="BK1149" i="2"/>
  <c r="BI1149" i="2"/>
  <c r="BH1149" i="2"/>
  <c r="BG1149" i="2"/>
  <c r="BF1149" i="2"/>
  <c r="T1149" i="2"/>
  <c r="R1149" i="2"/>
  <c r="P1149" i="2"/>
  <c r="J1149" i="2"/>
  <c r="BE1149" i="2" s="1"/>
  <c r="BK1146" i="2"/>
  <c r="BI1146" i="2"/>
  <c r="BH1146" i="2"/>
  <c r="BG1146" i="2"/>
  <c r="BF1146" i="2"/>
  <c r="T1146" i="2"/>
  <c r="R1146" i="2"/>
  <c r="P1146" i="2"/>
  <c r="J1146" i="2"/>
  <c r="BE1146" i="2" s="1"/>
  <c r="BK1140" i="2"/>
  <c r="BI1140" i="2"/>
  <c r="BH1140" i="2"/>
  <c r="BG1140" i="2"/>
  <c r="BF1140" i="2"/>
  <c r="T1140" i="2"/>
  <c r="R1140" i="2"/>
  <c r="P1140" i="2"/>
  <c r="J1140" i="2"/>
  <c r="BE1140" i="2" s="1"/>
  <c r="R1139" i="2"/>
  <c r="BK1136" i="2"/>
  <c r="BK1135" i="2" s="1"/>
  <c r="J1135" i="2" s="1"/>
  <c r="J72" i="2" s="1"/>
  <c r="BI1136" i="2"/>
  <c r="BH1136" i="2"/>
  <c r="BG1136" i="2"/>
  <c r="BF1136" i="2"/>
  <c r="T1136" i="2"/>
  <c r="R1136" i="2"/>
  <c r="R1135" i="2" s="1"/>
  <c r="P1136" i="2"/>
  <c r="P1135" i="2" s="1"/>
  <c r="J1136" i="2"/>
  <c r="BE1136" i="2" s="1"/>
  <c r="T1135" i="2"/>
  <c r="BK1133" i="2"/>
  <c r="BI1133" i="2"/>
  <c r="BH1133" i="2"/>
  <c r="BG1133" i="2"/>
  <c r="BF1133" i="2"/>
  <c r="T1133" i="2"/>
  <c r="R1133" i="2"/>
  <c r="P1133" i="2"/>
  <c r="P1118" i="2" s="1"/>
  <c r="J1133" i="2"/>
  <c r="BE1133" i="2" s="1"/>
  <c r="BK1131" i="2"/>
  <c r="BI1131" i="2"/>
  <c r="BH1131" i="2"/>
  <c r="BG1131" i="2"/>
  <c r="BF1131" i="2"/>
  <c r="T1131" i="2"/>
  <c r="R1131" i="2"/>
  <c r="R1118" i="2" s="1"/>
  <c r="P1131" i="2"/>
  <c r="J1131" i="2"/>
  <c r="BE1131" i="2" s="1"/>
  <c r="BK1129" i="2"/>
  <c r="BI1129" i="2"/>
  <c r="BH1129" i="2"/>
  <c r="BG1129" i="2"/>
  <c r="BF1129" i="2"/>
  <c r="BE1129" i="2"/>
  <c r="T1129" i="2"/>
  <c r="R1129" i="2"/>
  <c r="P1129" i="2"/>
  <c r="J1129" i="2"/>
  <c r="BK1127" i="2"/>
  <c r="BI1127" i="2"/>
  <c r="BH1127" i="2"/>
  <c r="BG1127" i="2"/>
  <c r="BF1127" i="2"/>
  <c r="T1127" i="2"/>
  <c r="R1127" i="2"/>
  <c r="P1127" i="2"/>
  <c r="J1127" i="2"/>
  <c r="BE1127" i="2" s="1"/>
  <c r="BK1123" i="2"/>
  <c r="BI1123" i="2"/>
  <c r="BH1123" i="2"/>
  <c r="BG1123" i="2"/>
  <c r="BF1123" i="2"/>
  <c r="T1123" i="2"/>
  <c r="R1123" i="2"/>
  <c r="P1123" i="2"/>
  <c r="J1123" i="2"/>
  <c r="BE1123" i="2" s="1"/>
  <c r="BK1121" i="2"/>
  <c r="BI1121" i="2"/>
  <c r="BH1121" i="2"/>
  <c r="BG1121" i="2"/>
  <c r="BF1121" i="2"/>
  <c r="T1121" i="2"/>
  <c r="R1121" i="2"/>
  <c r="P1121" i="2"/>
  <c r="J1121" i="2"/>
  <c r="BE1121" i="2" s="1"/>
  <c r="BK1119" i="2"/>
  <c r="BI1119" i="2"/>
  <c r="BH1119" i="2"/>
  <c r="BG1119" i="2"/>
  <c r="BF1119" i="2"/>
  <c r="T1119" i="2"/>
  <c r="R1119" i="2"/>
  <c r="P1119" i="2"/>
  <c r="J1119" i="2"/>
  <c r="BE1119" i="2" s="1"/>
  <c r="BK1108" i="2"/>
  <c r="BI1108" i="2"/>
  <c r="BH1108" i="2"/>
  <c r="BG1108" i="2"/>
  <c r="BF1108" i="2"/>
  <c r="T1108" i="2"/>
  <c r="R1108" i="2"/>
  <c r="P1108" i="2"/>
  <c r="J1108" i="2"/>
  <c r="BE1108" i="2" s="1"/>
  <c r="BK1102" i="2"/>
  <c r="BI1102" i="2"/>
  <c r="BH1102" i="2"/>
  <c r="BG1102" i="2"/>
  <c r="BF1102" i="2"/>
  <c r="T1102" i="2"/>
  <c r="R1102" i="2"/>
  <c r="P1102" i="2"/>
  <c r="J1102" i="2"/>
  <c r="BE1102" i="2" s="1"/>
  <c r="BK1097" i="2"/>
  <c r="BI1097" i="2"/>
  <c r="BH1097" i="2"/>
  <c r="BG1097" i="2"/>
  <c r="BF1097" i="2"/>
  <c r="T1097" i="2"/>
  <c r="R1097" i="2"/>
  <c r="P1097" i="2"/>
  <c r="J1097" i="2"/>
  <c r="BE1097" i="2" s="1"/>
  <c r="BK1091" i="2"/>
  <c r="BI1091" i="2"/>
  <c r="BH1091" i="2"/>
  <c r="BG1091" i="2"/>
  <c r="BF1091" i="2"/>
  <c r="T1091" i="2"/>
  <c r="R1091" i="2"/>
  <c r="P1091" i="2"/>
  <c r="J1091" i="2"/>
  <c r="BE1091" i="2" s="1"/>
  <c r="BK1085" i="2"/>
  <c r="BI1085" i="2"/>
  <c r="BH1085" i="2"/>
  <c r="BG1085" i="2"/>
  <c r="BF1085" i="2"/>
  <c r="T1085" i="2"/>
  <c r="R1085" i="2"/>
  <c r="P1085" i="2"/>
  <c r="J1085" i="2"/>
  <c r="BE1085" i="2" s="1"/>
  <c r="BK1080" i="2"/>
  <c r="BI1080" i="2"/>
  <c r="BH1080" i="2"/>
  <c r="BG1080" i="2"/>
  <c r="BF1080" i="2"/>
  <c r="T1080" i="2"/>
  <c r="R1080" i="2"/>
  <c r="P1080" i="2"/>
  <c r="J1080" i="2"/>
  <c r="BE1080" i="2" s="1"/>
  <c r="BK1075" i="2"/>
  <c r="BI1075" i="2"/>
  <c r="BH1075" i="2"/>
  <c r="BG1075" i="2"/>
  <c r="BF1075" i="2"/>
  <c r="T1075" i="2"/>
  <c r="R1075" i="2"/>
  <c r="P1075" i="2"/>
  <c r="J1075" i="2"/>
  <c r="BE1075" i="2" s="1"/>
  <c r="BK1070" i="2"/>
  <c r="BI1070" i="2"/>
  <c r="BH1070" i="2"/>
  <c r="BG1070" i="2"/>
  <c r="BF1070" i="2"/>
  <c r="T1070" i="2"/>
  <c r="R1070" i="2"/>
  <c r="P1070" i="2"/>
  <c r="J1070" i="2"/>
  <c r="BE1070" i="2" s="1"/>
  <c r="BK1065" i="2"/>
  <c r="BI1065" i="2"/>
  <c r="BH1065" i="2"/>
  <c r="BG1065" i="2"/>
  <c r="BF1065" i="2"/>
  <c r="BE1065" i="2"/>
  <c r="T1065" i="2"/>
  <c r="R1065" i="2"/>
  <c r="P1065" i="2"/>
  <c r="J1065" i="2"/>
  <c r="BK1059" i="2"/>
  <c r="BI1059" i="2"/>
  <c r="BH1059" i="2"/>
  <c r="BG1059" i="2"/>
  <c r="BF1059" i="2"/>
  <c r="T1059" i="2"/>
  <c r="R1059" i="2"/>
  <c r="P1059" i="2"/>
  <c r="J1059" i="2"/>
  <c r="BE1059" i="2" s="1"/>
  <c r="BK1053" i="2"/>
  <c r="BI1053" i="2"/>
  <c r="BH1053" i="2"/>
  <c r="BG1053" i="2"/>
  <c r="BF1053" i="2"/>
  <c r="T1053" i="2"/>
  <c r="R1053" i="2"/>
  <c r="P1053" i="2"/>
  <c r="J1053" i="2"/>
  <c r="BE1053" i="2" s="1"/>
  <c r="BK1047" i="2"/>
  <c r="BI1047" i="2"/>
  <c r="BH1047" i="2"/>
  <c r="BG1047" i="2"/>
  <c r="BF1047" i="2"/>
  <c r="T1047" i="2"/>
  <c r="R1047" i="2"/>
  <c r="P1047" i="2"/>
  <c r="J1047" i="2"/>
  <c r="BE1047" i="2" s="1"/>
  <c r="BK1041" i="2"/>
  <c r="BI1041" i="2"/>
  <c r="BH1041" i="2"/>
  <c r="BG1041" i="2"/>
  <c r="BF1041" i="2"/>
  <c r="BE1041" i="2"/>
  <c r="T1041" i="2"/>
  <c r="R1041" i="2"/>
  <c r="P1041" i="2"/>
  <c r="J1041" i="2"/>
  <c r="BK1039" i="2"/>
  <c r="BI1039" i="2"/>
  <c r="BH1039" i="2"/>
  <c r="BG1039" i="2"/>
  <c r="BF1039" i="2"/>
  <c r="BE1039" i="2"/>
  <c r="T1039" i="2"/>
  <c r="R1039" i="2"/>
  <c r="P1039" i="2"/>
  <c r="J1039" i="2"/>
  <c r="BK1033" i="2"/>
  <c r="BI1033" i="2"/>
  <c r="BH1033" i="2"/>
  <c r="BG1033" i="2"/>
  <c r="BF1033" i="2"/>
  <c r="T1033" i="2"/>
  <c r="R1033" i="2"/>
  <c r="P1033" i="2"/>
  <c r="J1033" i="2"/>
  <c r="BE1033" i="2" s="1"/>
  <c r="BK1024" i="2"/>
  <c r="BI1024" i="2"/>
  <c r="BH1024" i="2"/>
  <c r="BG1024" i="2"/>
  <c r="BF1024" i="2"/>
  <c r="T1024" i="2"/>
  <c r="R1024" i="2"/>
  <c r="P1024" i="2"/>
  <c r="J1024" i="2"/>
  <c r="BE1024" i="2" s="1"/>
  <c r="BK1018" i="2"/>
  <c r="BI1018" i="2"/>
  <c r="BH1018" i="2"/>
  <c r="BG1018" i="2"/>
  <c r="BF1018" i="2"/>
  <c r="T1018" i="2"/>
  <c r="R1018" i="2"/>
  <c r="P1018" i="2"/>
  <c r="J1018" i="2"/>
  <c r="BE1018" i="2" s="1"/>
  <c r="BK1012" i="2"/>
  <c r="BI1012" i="2"/>
  <c r="BH1012" i="2"/>
  <c r="BG1012" i="2"/>
  <c r="BF1012" i="2"/>
  <c r="T1012" i="2"/>
  <c r="R1012" i="2"/>
  <c r="P1012" i="2"/>
  <c r="J1012" i="2"/>
  <c r="BE1012" i="2" s="1"/>
  <c r="BK1003" i="2"/>
  <c r="BI1003" i="2"/>
  <c r="BH1003" i="2"/>
  <c r="BG1003" i="2"/>
  <c r="BF1003" i="2"/>
  <c r="T1003" i="2"/>
  <c r="R1003" i="2"/>
  <c r="P1003" i="2"/>
  <c r="J1003" i="2"/>
  <c r="BE1003" i="2" s="1"/>
  <c r="BK1002" i="2"/>
  <c r="BI1002" i="2"/>
  <c r="BH1002" i="2"/>
  <c r="BG1002" i="2"/>
  <c r="BF1002" i="2"/>
  <c r="T1002" i="2"/>
  <c r="R1002" i="2"/>
  <c r="P1002" i="2"/>
  <c r="J1002" i="2"/>
  <c r="BE1002" i="2" s="1"/>
  <c r="BK996" i="2"/>
  <c r="BI996" i="2"/>
  <c r="BH996" i="2"/>
  <c r="BG996" i="2"/>
  <c r="BF996" i="2"/>
  <c r="T996" i="2"/>
  <c r="R996" i="2"/>
  <c r="P996" i="2"/>
  <c r="J996" i="2"/>
  <c r="BE996" i="2" s="1"/>
  <c r="BK988" i="2"/>
  <c r="BI988" i="2"/>
  <c r="BH988" i="2"/>
  <c r="BG988" i="2"/>
  <c r="BF988" i="2"/>
  <c r="T988" i="2"/>
  <c r="R988" i="2"/>
  <c r="P988" i="2"/>
  <c r="J988" i="2"/>
  <c r="BE988" i="2" s="1"/>
  <c r="BK978" i="2"/>
  <c r="BI978" i="2"/>
  <c r="BH978" i="2"/>
  <c r="BG978" i="2"/>
  <c r="BF978" i="2"/>
  <c r="T978" i="2"/>
  <c r="R978" i="2"/>
  <c r="P978" i="2"/>
  <c r="J978" i="2"/>
  <c r="BE978" i="2" s="1"/>
  <c r="BK976" i="2"/>
  <c r="BI976" i="2"/>
  <c r="BH976" i="2"/>
  <c r="BG976" i="2"/>
  <c r="BF976" i="2"/>
  <c r="T976" i="2"/>
  <c r="R976" i="2"/>
  <c r="P976" i="2"/>
  <c r="J976" i="2"/>
  <c r="BE976" i="2" s="1"/>
  <c r="BK974" i="2"/>
  <c r="BI974" i="2"/>
  <c r="BH974" i="2"/>
  <c r="BG974" i="2"/>
  <c r="BF974" i="2"/>
  <c r="BE974" i="2"/>
  <c r="T974" i="2"/>
  <c r="R974" i="2"/>
  <c r="P974" i="2"/>
  <c r="J974" i="2"/>
  <c r="BK970" i="2"/>
  <c r="BI970" i="2"/>
  <c r="BH970" i="2"/>
  <c r="BG970" i="2"/>
  <c r="BF970" i="2"/>
  <c r="T970" i="2"/>
  <c r="R970" i="2"/>
  <c r="P970" i="2"/>
  <c r="J970" i="2"/>
  <c r="BE970" i="2" s="1"/>
  <c r="BK964" i="2"/>
  <c r="BI964" i="2"/>
  <c r="BH964" i="2"/>
  <c r="BG964" i="2"/>
  <c r="BF964" i="2"/>
  <c r="T964" i="2"/>
  <c r="R964" i="2"/>
  <c r="P964" i="2"/>
  <c r="J964" i="2"/>
  <c r="BE964" i="2" s="1"/>
  <c r="BK962" i="2"/>
  <c r="BI962" i="2"/>
  <c r="BH962" i="2"/>
  <c r="BG962" i="2"/>
  <c r="BF962" i="2"/>
  <c r="T962" i="2"/>
  <c r="R962" i="2"/>
  <c r="P962" i="2"/>
  <c r="J962" i="2"/>
  <c r="BE962" i="2" s="1"/>
  <c r="BK958" i="2"/>
  <c r="BI958" i="2"/>
  <c r="BH958" i="2"/>
  <c r="BG958" i="2"/>
  <c r="BF958" i="2"/>
  <c r="T958" i="2"/>
  <c r="R958" i="2"/>
  <c r="P958" i="2"/>
  <c r="J958" i="2"/>
  <c r="BE958" i="2" s="1"/>
  <c r="BK954" i="2"/>
  <c r="BI954" i="2"/>
  <c r="BH954" i="2"/>
  <c r="BG954" i="2"/>
  <c r="BF954" i="2"/>
  <c r="T954" i="2"/>
  <c r="R954" i="2"/>
  <c r="P954" i="2"/>
  <c r="J954" i="2"/>
  <c r="BE954" i="2" s="1"/>
  <c r="BK952" i="2"/>
  <c r="BI952" i="2"/>
  <c r="BH952" i="2"/>
  <c r="BG952" i="2"/>
  <c r="BF952" i="2"/>
  <c r="T952" i="2"/>
  <c r="R952" i="2"/>
  <c r="P952" i="2"/>
  <c r="J952" i="2"/>
  <c r="BE952" i="2" s="1"/>
  <c r="BK948" i="2"/>
  <c r="BI948" i="2"/>
  <c r="BH948" i="2"/>
  <c r="BG948" i="2"/>
  <c r="BF948" i="2"/>
  <c r="T948" i="2"/>
  <c r="R948" i="2"/>
  <c r="P948" i="2"/>
  <c r="J948" i="2"/>
  <c r="BE948" i="2" s="1"/>
  <c r="BK941" i="2"/>
  <c r="BI941" i="2"/>
  <c r="BH941" i="2"/>
  <c r="BG941" i="2"/>
  <c r="BF941" i="2"/>
  <c r="BE941" i="2"/>
  <c r="T941" i="2"/>
  <c r="R941" i="2"/>
  <c r="P941" i="2"/>
  <c r="P938" i="2" s="1"/>
  <c r="J941" i="2"/>
  <c r="BK940" i="2"/>
  <c r="BI940" i="2"/>
  <c r="BH940" i="2"/>
  <c r="BG940" i="2"/>
  <c r="BF940" i="2"/>
  <c r="T940" i="2"/>
  <c r="R940" i="2"/>
  <c r="P940" i="2"/>
  <c r="J940" i="2"/>
  <c r="BE940" i="2" s="1"/>
  <c r="BK939" i="2"/>
  <c r="BI939" i="2"/>
  <c r="BH939" i="2"/>
  <c r="BG939" i="2"/>
  <c r="BF939" i="2"/>
  <c r="T939" i="2"/>
  <c r="R939" i="2"/>
  <c r="P939" i="2"/>
  <c r="J939" i="2"/>
  <c r="BE939" i="2" s="1"/>
  <c r="BK937" i="2"/>
  <c r="BI937" i="2"/>
  <c r="BH937" i="2"/>
  <c r="BG937" i="2"/>
  <c r="BF937" i="2"/>
  <c r="T937" i="2"/>
  <c r="R937" i="2"/>
  <c r="P937" i="2"/>
  <c r="J937" i="2"/>
  <c r="BE937" i="2" s="1"/>
  <c r="BK936" i="2"/>
  <c r="BI936" i="2"/>
  <c r="BH936" i="2"/>
  <c r="BG936" i="2"/>
  <c r="BF936" i="2"/>
  <c r="T936" i="2"/>
  <c r="R936" i="2"/>
  <c r="P936" i="2"/>
  <c r="J936" i="2"/>
  <c r="BE936" i="2" s="1"/>
  <c r="BK930" i="2"/>
  <c r="BI930" i="2"/>
  <c r="BH930" i="2"/>
  <c r="BG930" i="2"/>
  <c r="BF930" i="2"/>
  <c r="T930" i="2"/>
  <c r="R930" i="2"/>
  <c r="P930" i="2"/>
  <c r="J930" i="2"/>
  <c r="BE930" i="2" s="1"/>
  <c r="BK924" i="2"/>
  <c r="BI924" i="2"/>
  <c r="BH924" i="2"/>
  <c r="BG924" i="2"/>
  <c r="BF924" i="2"/>
  <c r="T924" i="2"/>
  <c r="R924" i="2"/>
  <c r="P924" i="2"/>
  <c r="J924" i="2"/>
  <c r="BE924" i="2" s="1"/>
  <c r="BK918" i="2"/>
  <c r="BI918" i="2"/>
  <c r="BH918" i="2"/>
  <c r="BG918" i="2"/>
  <c r="BF918" i="2"/>
  <c r="BE918" i="2"/>
  <c r="T918" i="2"/>
  <c r="R918" i="2"/>
  <c r="P918" i="2"/>
  <c r="J918" i="2"/>
  <c r="BK909" i="2"/>
  <c r="BI909" i="2"/>
  <c r="BH909" i="2"/>
  <c r="BG909" i="2"/>
  <c r="BF909" i="2"/>
  <c r="T909" i="2"/>
  <c r="R909" i="2"/>
  <c r="P909" i="2"/>
  <c r="J909" i="2"/>
  <c r="BE909" i="2" s="1"/>
  <c r="BK903" i="2"/>
  <c r="BI903" i="2"/>
  <c r="BH903" i="2"/>
  <c r="BG903" i="2"/>
  <c r="BF903" i="2"/>
  <c r="T903" i="2"/>
  <c r="R903" i="2"/>
  <c r="P903" i="2"/>
  <c r="J903" i="2"/>
  <c r="BE903" i="2" s="1"/>
  <c r="BK893" i="2"/>
  <c r="BI893" i="2"/>
  <c r="BH893" i="2"/>
  <c r="BG893" i="2"/>
  <c r="BF893" i="2"/>
  <c r="BE893" i="2"/>
  <c r="T893" i="2"/>
  <c r="R893" i="2"/>
  <c r="P893" i="2"/>
  <c r="J893" i="2"/>
  <c r="BK881" i="2"/>
  <c r="BI881" i="2"/>
  <c r="BH881" i="2"/>
  <c r="BG881" i="2"/>
  <c r="BF881" i="2"/>
  <c r="T881" i="2"/>
  <c r="R881" i="2"/>
  <c r="P881" i="2"/>
  <c r="J881" i="2"/>
  <c r="BE881" i="2" s="1"/>
  <c r="BK873" i="2"/>
  <c r="BI873" i="2"/>
  <c r="BH873" i="2"/>
  <c r="BG873" i="2"/>
  <c r="BF873" i="2"/>
  <c r="T873" i="2"/>
  <c r="R873" i="2"/>
  <c r="P873" i="2"/>
  <c r="J873" i="2"/>
  <c r="BE873" i="2" s="1"/>
  <c r="BK867" i="2"/>
  <c r="BI867" i="2"/>
  <c r="BH867" i="2"/>
  <c r="BG867" i="2"/>
  <c r="BF867" i="2"/>
  <c r="T867" i="2"/>
  <c r="R867" i="2"/>
  <c r="P867" i="2"/>
  <c r="J867" i="2"/>
  <c r="BE867" i="2" s="1"/>
  <c r="BK861" i="2"/>
  <c r="BI861" i="2"/>
  <c r="BH861" i="2"/>
  <c r="BG861" i="2"/>
  <c r="BF861" i="2"/>
  <c r="T861" i="2"/>
  <c r="R861" i="2"/>
  <c r="P861" i="2"/>
  <c r="J861" i="2"/>
  <c r="BE861" i="2" s="1"/>
  <c r="BK851" i="2"/>
  <c r="BI851" i="2"/>
  <c r="BH851" i="2"/>
  <c r="BG851" i="2"/>
  <c r="BF851" i="2"/>
  <c r="T851" i="2"/>
  <c r="R851" i="2"/>
  <c r="P851" i="2"/>
  <c r="J851" i="2"/>
  <c r="BE851" i="2" s="1"/>
  <c r="BK839" i="2"/>
  <c r="BI839" i="2"/>
  <c r="BH839" i="2"/>
  <c r="BG839" i="2"/>
  <c r="BF839" i="2"/>
  <c r="T839" i="2"/>
  <c r="R839" i="2"/>
  <c r="P839" i="2"/>
  <c r="J839" i="2"/>
  <c r="BE839" i="2" s="1"/>
  <c r="BK833" i="2"/>
  <c r="BI833" i="2"/>
  <c r="BH833" i="2"/>
  <c r="BG833" i="2"/>
  <c r="BF833" i="2"/>
  <c r="T833" i="2"/>
  <c r="R833" i="2"/>
  <c r="P833" i="2"/>
  <c r="J833" i="2"/>
  <c r="BE833" i="2" s="1"/>
  <c r="BK831" i="2"/>
  <c r="BI831" i="2"/>
  <c r="BH831" i="2"/>
  <c r="BG831" i="2"/>
  <c r="BF831" i="2"/>
  <c r="BE831" i="2"/>
  <c r="T831" i="2"/>
  <c r="R831" i="2"/>
  <c r="P831" i="2"/>
  <c r="J831" i="2"/>
  <c r="BK820" i="2"/>
  <c r="BI820" i="2"/>
  <c r="BH820" i="2"/>
  <c r="BG820" i="2"/>
  <c r="BF820" i="2"/>
  <c r="BE820" i="2"/>
  <c r="T820" i="2"/>
  <c r="R820" i="2"/>
  <c r="P820" i="2"/>
  <c r="J820" i="2"/>
  <c r="BK818" i="2"/>
  <c r="BI818" i="2"/>
  <c r="BH818" i="2"/>
  <c r="BG818" i="2"/>
  <c r="BF818" i="2"/>
  <c r="T818" i="2"/>
  <c r="R818" i="2"/>
  <c r="P818" i="2"/>
  <c r="J818" i="2"/>
  <c r="BE818" i="2" s="1"/>
  <c r="BK814" i="2"/>
  <c r="BI814" i="2"/>
  <c r="BH814" i="2"/>
  <c r="BG814" i="2"/>
  <c r="BF814" i="2"/>
  <c r="T814" i="2"/>
  <c r="R814" i="2"/>
  <c r="P814" i="2"/>
  <c r="J814" i="2"/>
  <c r="BE814" i="2" s="1"/>
  <c r="BK808" i="2"/>
  <c r="BI808" i="2"/>
  <c r="BH808" i="2"/>
  <c r="BG808" i="2"/>
  <c r="BF808" i="2"/>
  <c r="T808" i="2"/>
  <c r="R808" i="2"/>
  <c r="P808" i="2"/>
  <c r="J808" i="2"/>
  <c r="BE808" i="2" s="1"/>
  <c r="BK802" i="2"/>
  <c r="BI802" i="2"/>
  <c r="BH802" i="2"/>
  <c r="BG802" i="2"/>
  <c r="BF802" i="2"/>
  <c r="T802" i="2"/>
  <c r="R802" i="2"/>
  <c r="P802" i="2"/>
  <c r="J802" i="2"/>
  <c r="BE802" i="2" s="1"/>
  <c r="BK794" i="2"/>
  <c r="BI794" i="2"/>
  <c r="BH794" i="2"/>
  <c r="BG794" i="2"/>
  <c r="BF794" i="2"/>
  <c r="T794" i="2"/>
  <c r="R794" i="2"/>
  <c r="P794" i="2"/>
  <c r="J794" i="2"/>
  <c r="BE794" i="2" s="1"/>
  <c r="BK780" i="2"/>
  <c r="BI780" i="2"/>
  <c r="BH780" i="2"/>
  <c r="BG780" i="2"/>
  <c r="BF780" i="2"/>
  <c r="T780" i="2"/>
  <c r="R780" i="2"/>
  <c r="P780" i="2"/>
  <c r="J780" i="2"/>
  <c r="BE780" i="2" s="1"/>
  <c r="BK771" i="2"/>
  <c r="BI771" i="2"/>
  <c r="BH771" i="2"/>
  <c r="BG771" i="2"/>
  <c r="BF771" i="2"/>
  <c r="BE771" i="2"/>
  <c r="T771" i="2"/>
  <c r="R771" i="2"/>
  <c r="P771" i="2"/>
  <c r="J771" i="2"/>
  <c r="BK764" i="2"/>
  <c r="BI764" i="2"/>
  <c r="BH764" i="2"/>
  <c r="BG764" i="2"/>
  <c r="BF764" i="2"/>
  <c r="T764" i="2"/>
  <c r="R764" i="2"/>
  <c r="P764" i="2"/>
  <c r="J764" i="2"/>
  <c r="BE764" i="2" s="1"/>
  <c r="BK744" i="2"/>
  <c r="BI744" i="2"/>
  <c r="BH744" i="2"/>
  <c r="BG744" i="2"/>
  <c r="BF744" i="2"/>
  <c r="T744" i="2"/>
  <c r="R744" i="2"/>
  <c r="P744" i="2"/>
  <c r="J744" i="2"/>
  <c r="BE744" i="2" s="1"/>
  <c r="BK735" i="2"/>
  <c r="BI735" i="2"/>
  <c r="BH735" i="2"/>
  <c r="BG735" i="2"/>
  <c r="BF735" i="2"/>
  <c r="T735" i="2"/>
  <c r="R735" i="2"/>
  <c r="P735" i="2"/>
  <c r="J735" i="2"/>
  <c r="BE735" i="2" s="1"/>
  <c r="BK709" i="2"/>
  <c r="BI709" i="2"/>
  <c r="BH709" i="2"/>
  <c r="BG709" i="2"/>
  <c r="BF709" i="2"/>
  <c r="BE709" i="2"/>
  <c r="T709" i="2"/>
  <c r="R709" i="2"/>
  <c r="P709" i="2"/>
  <c r="J709" i="2"/>
  <c r="BK698" i="2"/>
  <c r="BI698" i="2"/>
  <c r="BH698" i="2"/>
  <c r="BG698" i="2"/>
  <c r="BF698" i="2"/>
  <c r="T698" i="2"/>
  <c r="R698" i="2"/>
  <c r="P698" i="2"/>
  <c r="J698" i="2"/>
  <c r="BE698" i="2" s="1"/>
  <c r="BK679" i="2"/>
  <c r="BI679" i="2"/>
  <c r="BH679" i="2"/>
  <c r="BG679" i="2"/>
  <c r="BF679" i="2"/>
  <c r="T679" i="2"/>
  <c r="R679" i="2"/>
  <c r="P679" i="2"/>
  <c r="J679" i="2"/>
  <c r="BE679" i="2" s="1"/>
  <c r="BK671" i="2"/>
  <c r="BI671" i="2"/>
  <c r="BH671" i="2"/>
  <c r="BG671" i="2"/>
  <c r="BF671" i="2"/>
  <c r="T671" i="2"/>
  <c r="R671" i="2"/>
  <c r="P671" i="2"/>
  <c r="J671" i="2"/>
  <c r="BE671" i="2" s="1"/>
  <c r="BK663" i="2"/>
  <c r="BI663" i="2"/>
  <c r="BH663" i="2"/>
  <c r="BG663" i="2"/>
  <c r="BF663" i="2"/>
  <c r="T663" i="2"/>
  <c r="R663" i="2"/>
  <c r="P663" i="2"/>
  <c r="J663" i="2"/>
  <c r="BE663" i="2" s="1"/>
  <c r="BK660" i="2"/>
  <c r="BI660" i="2"/>
  <c r="BH660" i="2"/>
  <c r="BG660" i="2"/>
  <c r="BF660" i="2"/>
  <c r="T660" i="2"/>
  <c r="R660" i="2"/>
  <c r="P660" i="2"/>
  <c r="J660" i="2"/>
  <c r="BE660" i="2" s="1"/>
  <c r="BK658" i="2"/>
  <c r="BI658" i="2"/>
  <c r="BH658" i="2"/>
  <c r="BG658" i="2"/>
  <c r="BF658" i="2"/>
  <c r="T658" i="2"/>
  <c r="R658" i="2"/>
  <c r="P658" i="2"/>
  <c r="J658" i="2"/>
  <c r="BE658" i="2" s="1"/>
  <c r="BK655" i="2"/>
  <c r="BI655" i="2"/>
  <c r="BH655" i="2"/>
  <c r="BG655" i="2"/>
  <c r="BF655" i="2"/>
  <c r="T655" i="2"/>
  <c r="R655" i="2"/>
  <c r="P655" i="2"/>
  <c r="J655" i="2"/>
  <c r="BE655" i="2" s="1"/>
  <c r="BK644" i="2"/>
  <c r="BI644" i="2"/>
  <c r="BH644" i="2"/>
  <c r="BG644" i="2"/>
  <c r="BF644" i="2"/>
  <c r="T644" i="2"/>
  <c r="R644" i="2"/>
  <c r="P644" i="2"/>
  <c r="J644" i="2"/>
  <c r="BE644" i="2" s="1"/>
  <c r="BK639" i="2"/>
  <c r="BI639" i="2"/>
  <c r="BH639" i="2"/>
  <c r="BG639" i="2"/>
  <c r="BF639" i="2"/>
  <c r="BE639" i="2"/>
  <c r="T639" i="2"/>
  <c r="R639" i="2"/>
  <c r="P639" i="2"/>
  <c r="J639" i="2"/>
  <c r="BK636" i="2"/>
  <c r="BI636" i="2"/>
  <c r="BH636" i="2"/>
  <c r="BG636" i="2"/>
  <c r="BF636" i="2"/>
  <c r="T636" i="2"/>
  <c r="R636" i="2"/>
  <c r="P636" i="2"/>
  <c r="J636" i="2"/>
  <c r="BE636" i="2" s="1"/>
  <c r="BK623" i="2"/>
  <c r="BI623" i="2"/>
  <c r="BH623" i="2"/>
  <c r="BG623" i="2"/>
  <c r="BF623" i="2"/>
  <c r="T623" i="2"/>
  <c r="R623" i="2"/>
  <c r="P623" i="2"/>
  <c r="J623" i="2"/>
  <c r="BE623" i="2" s="1"/>
  <c r="BK615" i="2"/>
  <c r="BI615" i="2"/>
  <c r="BH615" i="2"/>
  <c r="BG615" i="2"/>
  <c r="BF615" i="2"/>
  <c r="T615" i="2"/>
  <c r="R615" i="2"/>
  <c r="P615" i="2"/>
  <c r="J615" i="2"/>
  <c r="BE615" i="2" s="1"/>
  <c r="BK609" i="2"/>
  <c r="BI609" i="2"/>
  <c r="BH609" i="2"/>
  <c r="BG609" i="2"/>
  <c r="BF609" i="2"/>
  <c r="T609" i="2"/>
  <c r="R609" i="2"/>
  <c r="P609" i="2"/>
  <c r="J609" i="2"/>
  <c r="BE609" i="2" s="1"/>
  <c r="BK595" i="2"/>
  <c r="BI595" i="2"/>
  <c r="BH595" i="2"/>
  <c r="BG595" i="2"/>
  <c r="BF595" i="2"/>
  <c r="T595" i="2"/>
  <c r="R595" i="2"/>
  <c r="P595" i="2"/>
  <c r="J595" i="2"/>
  <c r="BE595" i="2" s="1"/>
  <c r="BK589" i="2"/>
  <c r="BI589" i="2"/>
  <c r="BH589" i="2"/>
  <c r="BG589" i="2"/>
  <c r="BF589" i="2"/>
  <c r="T589" i="2"/>
  <c r="R589" i="2"/>
  <c r="R544" i="2" s="1"/>
  <c r="P589" i="2"/>
  <c r="J589" i="2"/>
  <c r="BE589" i="2" s="1"/>
  <c r="BK581" i="2"/>
  <c r="BI581" i="2"/>
  <c r="BH581" i="2"/>
  <c r="BG581" i="2"/>
  <c r="BF581" i="2"/>
  <c r="T581" i="2"/>
  <c r="R581" i="2"/>
  <c r="P581" i="2"/>
  <c r="J581" i="2"/>
  <c r="BE581" i="2" s="1"/>
  <c r="BK574" i="2"/>
  <c r="BI574" i="2"/>
  <c r="BH574" i="2"/>
  <c r="BG574" i="2"/>
  <c r="BF574" i="2"/>
  <c r="T574" i="2"/>
  <c r="R574" i="2"/>
  <c r="P574" i="2"/>
  <c r="J574" i="2"/>
  <c r="BE574" i="2" s="1"/>
  <c r="BK560" i="2"/>
  <c r="BI560" i="2"/>
  <c r="BH560" i="2"/>
  <c r="BG560" i="2"/>
  <c r="BF560" i="2"/>
  <c r="T560" i="2"/>
  <c r="R560" i="2"/>
  <c r="P560" i="2"/>
  <c r="J560" i="2"/>
  <c r="BE560" i="2" s="1"/>
  <c r="BK558" i="2"/>
  <c r="BI558" i="2"/>
  <c r="BH558" i="2"/>
  <c r="BG558" i="2"/>
  <c r="BF558" i="2"/>
  <c r="T558" i="2"/>
  <c r="R558" i="2"/>
  <c r="P558" i="2"/>
  <c r="J558" i="2"/>
  <c r="BE558" i="2" s="1"/>
  <c r="BK550" i="2"/>
  <c r="BI550" i="2"/>
  <c r="BH550" i="2"/>
  <c r="BG550" i="2"/>
  <c r="BF550" i="2"/>
  <c r="BE550" i="2"/>
  <c r="T550" i="2"/>
  <c r="T544" i="2" s="1"/>
  <c r="R550" i="2"/>
  <c r="P550" i="2"/>
  <c r="J550" i="2"/>
  <c r="BK545" i="2"/>
  <c r="BI545" i="2"/>
  <c r="BH545" i="2"/>
  <c r="BG545" i="2"/>
  <c r="BF545" i="2"/>
  <c r="T545" i="2"/>
  <c r="R545" i="2"/>
  <c r="P545" i="2"/>
  <c r="J545" i="2"/>
  <c r="BE545" i="2" s="1"/>
  <c r="BK543" i="2"/>
  <c r="BI543" i="2"/>
  <c r="BH543" i="2"/>
  <c r="BG543" i="2"/>
  <c r="BF543" i="2"/>
  <c r="BE543" i="2"/>
  <c r="T543" i="2"/>
  <c r="R543" i="2"/>
  <c r="P543" i="2"/>
  <c r="J543" i="2"/>
  <c r="BK537" i="2"/>
  <c r="BI537" i="2"/>
  <c r="BH537" i="2"/>
  <c r="BG537" i="2"/>
  <c r="BF537" i="2"/>
  <c r="T537" i="2"/>
  <c r="R537" i="2"/>
  <c r="P537" i="2"/>
  <c r="J537" i="2"/>
  <c r="BE537" i="2" s="1"/>
  <c r="BK535" i="2"/>
  <c r="BI535" i="2"/>
  <c r="BH535" i="2"/>
  <c r="BG535" i="2"/>
  <c r="BF535" i="2"/>
  <c r="T535" i="2"/>
  <c r="R535" i="2"/>
  <c r="P535" i="2"/>
  <c r="J535" i="2"/>
  <c r="BE535" i="2" s="1"/>
  <c r="BK529" i="2"/>
  <c r="BI529" i="2"/>
  <c r="BH529" i="2"/>
  <c r="BG529" i="2"/>
  <c r="BF529" i="2"/>
  <c r="BE529" i="2"/>
  <c r="T529" i="2"/>
  <c r="R529" i="2"/>
  <c r="P529" i="2"/>
  <c r="J529" i="2"/>
  <c r="BK523" i="2"/>
  <c r="BI523" i="2"/>
  <c r="BH523" i="2"/>
  <c r="BG523" i="2"/>
  <c r="BF523" i="2"/>
  <c r="BE523" i="2"/>
  <c r="T523" i="2"/>
  <c r="R523" i="2"/>
  <c r="P523" i="2"/>
  <c r="J523" i="2"/>
  <c r="BK517" i="2"/>
  <c r="BI517" i="2"/>
  <c r="BH517" i="2"/>
  <c r="BG517" i="2"/>
  <c r="BF517" i="2"/>
  <c r="T517" i="2"/>
  <c r="R517" i="2"/>
  <c r="P517" i="2"/>
  <c r="J517" i="2"/>
  <c r="BE517" i="2" s="1"/>
  <c r="BK511" i="2"/>
  <c r="BI511" i="2"/>
  <c r="BH511" i="2"/>
  <c r="BG511" i="2"/>
  <c r="BF511" i="2"/>
  <c r="T511" i="2"/>
  <c r="R511" i="2"/>
  <c r="P511" i="2"/>
  <c r="J511" i="2"/>
  <c r="BE511" i="2" s="1"/>
  <c r="BK509" i="2"/>
  <c r="BI509" i="2"/>
  <c r="BH509" i="2"/>
  <c r="BG509" i="2"/>
  <c r="BF509" i="2"/>
  <c r="BE509" i="2"/>
  <c r="T509" i="2"/>
  <c r="T501" i="2" s="1"/>
  <c r="R509" i="2"/>
  <c r="R501" i="2" s="1"/>
  <c r="P509" i="2"/>
  <c r="J509" i="2"/>
  <c r="BK502" i="2"/>
  <c r="BI502" i="2"/>
  <c r="BH502" i="2"/>
  <c r="BG502" i="2"/>
  <c r="BF502" i="2"/>
  <c r="T502" i="2"/>
  <c r="R502" i="2"/>
  <c r="P502" i="2"/>
  <c r="J502" i="2"/>
  <c r="BE502" i="2" s="1"/>
  <c r="P501" i="2"/>
  <c r="BK493" i="2"/>
  <c r="BI493" i="2"/>
  <c r="BH493" i="2"/>
  <c r="BG493" i="2"/>
  <c r="BF493" i="2"/>
  <c r="T493" i="2"/>
  <c r="R493" i="2"/>
  <c r="P493" i="2"/>
  <c r="J493" i="2"/>
  <c r="BE493" i="2" s="1"/>
  <c r="BK487" i="2"/>
  <c r="BI487" i="2"/>
  <c r="BH487" i="2"/>
  <c r="BG487" i="2"/>
  <c r="BF487" i="2"/>
  <c r="T487" i="2"/>
  <c r="R487" i="2"/>
  <c r="P487" i="2"/>
  <c r="J487" i="2"/>
  <c r="BE487" i="2" s="1"/>
  <c r="BK475" i="2"/>
  <c r="BI475" i="2"/>
  <c r="BH475" i="2"/>
  <c r="BG475" i="2"/>
  <c r="BF475" i="2"/>
  <c r="T475" i="2"/>
  <c r="R475" i="2"/>
  <c r="P475" i="2"/>
  <c r="J475" i="2"/>
  <c r="BE475" i="2" s="1"/>
  <c r="BK469" i="2"/>
  <c r="BI469" i="2"/>
  <c r="BH469" i="2"/>
  <c r="BG469" i="2"/>
  <c r="BF469" i="2"/>
  <c r="T469" i="2"/>
  <c r="R469" i="2"/>
  <c r="P469" i="2"/>
  <c r="J469" i="2"/>
  <c r="BE469" i="2" s="1"/>
  <c r="BK463" i="2"/>
  <c r="BI463" i="2"/>
  <c r="BH463" i="2"/>
  <c r="BG463" i="2"/>
  <c r="BF463" i="2"/>
  <c r="BE463" i="2"/>
  <c r="T463" i="2"/>
  <c r="T444" i="2" s="1"/>
  <c r="R463" i="2"/>
  <c r="P463" i="2"/>
  <c r="J463" i="2"/>
  <c r="BK455" i="2"/>
  <c r="BI455" i="2"/>
  <c r="BH455" i="2"/>
  <c r="BG455" i="2"/>
  <c r="BF455" i="2"/>
  <c r="BE455" i="2"/>
  <c r="T455" i="2"/>
  <c r="R455" i="2"/>
  <c r="P455" i="2"/>
  <c r="J455" i="2"/>
  <c r="BK445" i="2"/>
  <c r="BI445" i="2"/>
  <c r="BH445" i="2"/>
  <c r="BG445" i="2"/>
  <c r="BF445" i="2"/>
  <c r="T445" i="2"/>
  <c r="R445" i="2"/>
  <c r="P445" i="2"/>
  <c r="J445" i="2"/>
  <c r="BE445" i="2" s="1"/>
  <c r="BK438" i="2"/>
  <c r="BI438" i="2"/>
  <c r="BH438" i="2"/>
  <c r="BG438" i="2"/>
  <c r="BF438" i="2"/>
  <c r="T438" i="2"/>
  <c r="R438" i="2"/>
  <c r="P438" i="2"/>
  <c r="J438" i="2"/>
  <c r="BE438" i="2" s="1"/>
  <c r="BK431" i="2"/>
  <c r="BI431" i="2"/>
  <c r="BH431" i="2"/>
  <c r="BG431" i="2"/>
  <c r="BF431" i="2"/>
  <c r="T431" i="2"/>
  <c r="R431" i="2"/>
  <c r="P431" i="2"/>
  <c r="J431" i="2"/>
  <c r="BE431" i="2" s="1"/>
  <c r="BK429" i="2"/>
  <c r="BI429" i="2"/>
  <c r="BH429" i="2"/>
  <c r="BG429" i="2"/>
  <c r="BF429" i="2"/>
  <c r="T429" i="2"/>
  <c r="R429" i="2"/>
  <c r="P429" i="2"/>
  <c r="J429" i="2"/>
  <c r="BE429" i="2" s="1"/>
  <c r="BK423" i="2"/>
  <c r="BI423" i="2"/>
  <c r="BH423" i="2"/>
  <c r="BG423" i="2"/>
  <c r="BF423" i="2"/>
  <c r="T423" i="2"/>
  <c r="R423" i="2"/>
  <c r="P423" i="2"/>
  <c r="J423" i="2"/>
  <c r="BE423" i="2" s="1"/>
  <c r="BK417" i="2"/>
  <c r="BI417" i="2"/>
  <c r="BH417" i="2"/>
  <c r="BG417" i="2"/>
  <c r="BF417" i="2"/>
  <c r="T417" i="2"/>
  <c r="R417" i="2"/>
  <c r="P417" i="2"/>
  <c r="J417" i="2"/>
  <c r="BE417" i="2" s="1"/>
  <c r="BK411" i="2"/>
  <c r="BI411" i="2"/>
  <c r="BH411" i="2"/>
  <c r="BG411" i="2"/>
  <c r="BF411" i="2"/>
  <c r="T411" i="2"/>
  <c r="R411" i="2"/>
  <c r="P411" i="2"/>
  <c r="J411" i="2"/>
  <c r="BE411" i="2" s="1"/>
  <c r="BK405" i="2"/>
  <c r="BI405" i="2"/>
  <c r="BH405" i="2"/>
  <c r="BG405" i="2"/>
  <c r="BF405" i="2"/>
  <c r="T405" i="2"/>
  <c r="R405" i="2"/>
  <c r="P405" i="2"/>
  <c r="J405" i="2"/>
  <c r="BE405" i="2" s="1"/>
  <c r="BK403" i="2"/>
  <c r="BI403" i="2"/>
  <c r="BH403" i="2"/>
  <c r="BG403" i="2"/>
  <c r="BF403" i="2"/>
  <c r="T403" i="2"/>
  <c r="R403" i="2"/>
  <c r="P403" i="2"/>
  <c r="J403" i="2"/>
  <c r="BE403" i="2" s="1"/>
  <c r="BK388" i="2"/>
  <c r="BI388" i="2"/>
  <c r="BH388" i="2"/>
  <c r="BG388" i="2"/>
  <c r="BF388" i="2"/>
  <c r="T388" i="2"/>
  <c r="R388" i="2"/>
  <c r="P388" i="2"/>
  <c r="J388" i="2"/>
  <c r="BE388" i="2" s="1"/>
  <c r="BK373" i="2"/>
  <c r="BI373" i="2"/>
  <c r="BH373" i="2"/>
  <c r="BG373" i="2"/>
  <c r="BF373" i="2"/>
  <c r="T373" i="2"/>
  <c r="R373" i="2"/>
  <c r="P373" i="2"/>
  <c r="J373" i="2"/>
  <c r="BE373" i="2" s="1"/>
  <c r="BK367" i="2"/>
  <c r="BI367" i="2"/>
  <c r="BH367" i="2"/>
  <c r="BG367" i="2"/>
  <c r="BF367" i="2"/>
  <c r="T367" i="2"/>
  <c r="R367" i="2"/>
  <c r="P367" i="2"/>
  <c r="J367" i="2"/>
  <c r="BE367" i="2" s="1"/>
  <c r="BK365" i="2"/>
  <c r="BI365" i="2"/>
  <c r="BH365" i="2"/>
  <c r="BG365" i="2"/>
  <c r="BF365" i="2"/>
  <c r="T365" i="2"/>
  <c r="R365" i="2"/>
  <c r="P365" i="2"/>
  <c r="J365" i="2"/>
  <c r="BE365" i="2" s="1"/>
  <c r="BK358" i="2"/>
  <c r="BI358" i="2"/>
  <c r="BH358" i="2"/>
  <c r="BG358" i="2"/>
  <c r="BF358" i="2"/>
  <c r="T358" i="2"/>
  <c r="R358" i="2"/>
  <c r="P358" i="2"/>
  <c r="J358" i="2"/>
  <c r="BE358" i="2" s="1"/>
  <c r="BK350" i="2"/>
  <c r="BI350" i="2"/>
  <c r="BH350" i="2"/>
  <c r="BG350" i="2"/>
  <c r="BF350" i="2"/>
  <c r="T350" i="2"/>
  <c r="R350" i="2"/>
  <c r="P350" i="2"/>
  <c r="J350" i="2"/>
  <c r="BE350" i="2" s="1"/>
  <c r="BK345" i="2"/>
  <c r="BI345" i="2"/>
  <c r="BH345" i="2"/>
  <c r="BG345" i="2"/>
  <c r="BF345" i="2"/>
  <c r="BE345" i="2"/>
  <c r="T345" i="2"/>
  <c r="R345" i="2"/>
  <c r="P345" i="2"/>
  <c r="J345" i="2"/>
  <c r="BK338" i="2"/>
  <c r="BI338" i="2"/>
  <c r="BH338" i="2"/>
  <c r="BG338" i="2"/>
  <c r="BF338" i="2"/>
  <c r="T338" i="2"/>
  <c r="R338" i="2"/>
  <c r="P338" i="2"/>
  <c r="J338" i="2"/>
  <c r="BE338" i="2" s="1"/>
  <c r="BK327" i="2"/>
  <c r="BI327" i="2"/>
  <c r="BH327" i="2"/>
  <c r="BG327" i="2"/>
  <c r="BF327" i="2"/>
  <c r="T327" i="2"/>
  <c r="R327" i="2"/>
  <c r="P327" i="2"/>
  <c r="J327" i="2"/>
  <c r="BE327" i="2" s="1"/>
  <c r="BK319" i="2"/>
  <c r="BI319" i="2"/>
  <c r="BH319" i="2"/>
  <c r="BG319" i="2"/>
  <c r="BF319" i="2"/>
  <c r="T319" i="2"/>
  <c r="R319" i="2"/>
  <c r="P319" i="2"/>
  <c r="J319" i="2"/>
  <c r="BE319" i="2" s="1"/>
  <c r="BK313" i="2"/>
  <c r="BI313" i="2"/>
  <c r="BH313" i="2"/>
  <c r="BG313" i="2"/>
  <c r="BF313" i="2"/>
  <c r="T313" i="2"/>
  <c r="R313" i="2"/>
  <c r="P313" i="2"/>
  <c r="J313" i="2"/>
  <c r="BE313" i="2" s="1"/>
  <c r="BK307" i="2"/>
  <c r="BI307" i="2"/>
  <c r="BH307" i="2"/>
  <c r="BG307" i="2"/>
  <c r="BF307" i="2"/>
  <c r="T307" i="2"/>
  <c r="R307" i="2"/>
  <c r="P307" i="2"/>
  <c r="J307" i="2"/>
  <c r="BE307" i="2" s="1"/>
  <c r="BK306" i="2"/>
  <c r="BI306" i="2"/>
  <c r="BH306" i="2"/>
  <c r="BG306" i="2"/>
  <c r="BF306" i="2"/>
  <c r="T306" i="2"/>
  <c r="R306" i="2"/>
  <c r="P306" i="2"/>
  <c r="J306" i="2"/>
  <c r="BE306" i="2" s="1"/>
  <c r="BK298" i="2"/>
  <c r="BI298" i="2"/>
  <c r="BH298" i="2"/>
  <c r="BG298" i="2"/>
  <c r="BF298" i="2"/>
  <c r="T298" i="2"/>
  <c r="R298" i="2"/>
  <c r="P298" i="2"/>
  <c r="J298" i="2"/>
  <c r="BE298" i="2" s="1"/>
  <c r="BK297" i="2"/>
  <c r="BI297" i="2"/>
  <c r="BH297" i="2"/>
  <c r="BG297" i="2"/>
  <c r="BF297" i="2"/>
  <c r="T297" i="2"/>
  <c r="R297" i="2"/>
  <c r="P297" i="2"/>
  <c r="J297" i="2"/>
  <c r="BE297" i="2" s="1"/>
  <c r="BK291" i="2"/>
  <c r="BI291" i="2"/>
  <c r="BH291" i="2"/>
  <c r="BG291" i="2"/>
  <c r="BF291" i="2"/>
  <c r="BE291" i="2"/>
  <c r="T291" i="2"/>
  <c r="T271" i="2" s="1"/>
  <c r="R291" i="2"/>
  <c r="P291" i="2"/>
  <c r="J291" i="2"/>
  <c r="BK279" i="2"/>
  <c r="BI279" i="2"/>
  <c r="BH279" i="2"/>
  <c r="BG279" i="2"/>
  <c r="BF279" i="2"/>
  <c r="T279" i="2"/>
  <c r="R279" i="2"/>
  <c r="P279" i="2"/>
  <c r="J279" i="2"/>
  <c r="BE279" i="2" s="1"/>
  <c r="BK272" i="2"/>
  <c r="BI272" i="2"/>
  <c r="BH272" i="2"/>
  <c r="BG272" i="2"/>
  <c r="BF272" i="2"/>
  <c r="T272" i="2"/>
  <c r="R272" i="2"/>
  <c r="R271" i="2" s="1"/>
  <c r="P272" i="2"/>
  <c r="J272" i="2"/>
  <c r="BE272" i="2" s="1"/>
  <c r="BK256" i="2"/>
  <c r="BI256" i="2"/>
  <c r="BH256" i="2"/>
  <c r="BG256" i="2"/>
  <c r="BF256" i="2"/>
  <c r="T256" i="2"/>
  <c r="R256" i="2"/>
  <c r="P256" i="2"/>
  <c r="J256" i="2"/>
  <c r="BE256" i="2" s="1"/>
  <c r="BK254" i="2"/>
  <c r="BI254" i="2"/>
  <c r="BH254" i="2"/>
  <c r="BG254" i="2"/>
  <c r="BF254" i="2"/>
  <c r="T254" i="2"/>
  <c r="R254" i="2"/>
  <c r="P254" i="2"/>
  <c r="J254" i="2"/>
  <c r="BE254" i="2" s="1"/>
  <c r="BK250" i="2"/>
  <c r="BI250" i="2"/>
  <c r="BH250" i="2"/>
  <c r="BG250" i="2"/>
  <c r="BF250" i="2"/>
  <c r="BE250" i="2"/>
  <c r="T250" i="2"/>
  <c r="R250" i="2"/>
  <c r="P250" i="2"/>
  <c r="J250" i="2"/>
  <c r="BK236" i="2"/>
  <c r="BI236" i="2"/>
  <c r="BH236" i="2"/>
  <c r="BG236" i="2"/>
  <c r="BF236" i="2"/>
  <c r="BE236" i="2"/>
  <c r="T236" i="2"/>
  <c r="R236" i="2"/>
  <c r="P236" i="2"/>
  <c r="J236" i="2"/>
  <c r="BK232" i="2"/>
  <c r="BI232" i="2"/>
  <c r="BH232" i="2"/>
  <c r="BG232" i="2"/>
  <c r="BF232" i="2"/>
  <c r="T232" i="2"/>
  <c r="R232" i="2"/>
  <c r="P232" i="2"/>
  <c r="J232" i="2"/>
  <c r="BE232" i="2" s="1"/>
  <c r="BK224" i="2"/>
  <c r="BI224" i="2"/>
  <c r="BH224" i="2"/>
  <c r="BG224" i="2"/>
  <c r="BF224" i="2"/>
  <c r="T224" i="2"/>
  <c r="R224" i="2"/>
  <c r="R116" i="2" s="1"/>
  <c r="P224" i="2"/>
  <c r="J224" i="2"/>
  <c r="BE224" i="2" s="1"/>
  <c r="BK219" i="2"/>
  <c r="BI219" i="2"/>
  <c r="BH219" i="2"/>
  <c r="BG219" i="2"/>
  <c r="BF219" i="2"/>
  <c r="T219" i="2"/>
  <c r="R219" i="2"/>
  <c r="P219" i="2"/>
  <c r="J219" i="2"/>
  <c r="BE219" i="2" s="1"/>
  <c r="BK217" i="2"/>
  <c r="BI217" i="2"/>
  <c r="BH217" i="2"/>
  <c r="BG217" i="2"/>
  <c r="BF217" i="2"/>
  <c r="T217" i="2"/>
  <c r="R217" i="2"/>
  <c r="P217" i="2"/>
  <c r="J217" i="2"/>
  <c r="BE217" i="2" s="1"/>
  <c r="BK212" i="2"/>
  <c r="BI212" i="2"/>
  <c r="BH212" i="2"/>
  <c r="BG212" i="2"/>
  <c r="BF212" i="2"/>
  <c r="T212" i="2"/>
  <c r="R212" i="2"/>
  <c r="P212" i="2"/>
  <c r="J212" i="2"/>
  <c r="BE212" i="2" s="1"/>
  <c r="BK210" i="2"/>
  <c r="BI210" i="2"/>
  <c r="BH210" i="2"/>
  <c r="BG210" i="2"/>
  <c r="BF210" i="2"/>
  <c r="T210" i="2"/>
  <c r="R210" i="2"/>
  <c r="P210" i="2"/>
  <c r="J210" i="2"/>
  <c r="BE210" i="2" s="1"/>
  <c r="BK183" i="2"/>
  <c r="BI183" i="2"/>
  <c r="BH183" i="2"/>
  <c r="BG183" i="2"/>
  <c r="BF183" i="2"/>
  <c r="T183" i="2"/>
  <c r="R183" i="2"/>
  <c r="P183" i="2"/>
  <c r="J183" i="2"/>
  <c r="BE183" i="2" s="1"/>
  <c r="BK142" i="2"/>
  <c r="BI142" i="2"/>
  <c r="BH142" i="2"/>
  <c r="BG142" i="2"/>
  <c r="BF142" i="2"/>
  <c r="BE142" i="2"/>
  <c r="T142" i="2"/>
  <c r="R142" i="2"/>
  <c r="P142" i="2"/>
  <c r="J142" i="2"/>
  <c r="BK136" i="2"/>
  <c r="BI136" i="2"/>
  <c r="BH136" i="2"/>
  <c r="BG136" i="2"/>
  <c r="BF136" i="2"/>
  <c r="T136" i="2"/>
  <c r="R136" i="2"/>
  <c r="P136" i="2"/>
  <c r="J136" i="2"/>
  <c r="BE136" i="2" s="1"/>
  <c r="BK129" i="2"/>
  <c r="BI129" i="2"/>
  <c r="BH129" i="2"/>
  <c r="BG129" i="2"/>
  <c r="BF129" i="2"/>
  <c r="T129" i="2"/>
  <c r="R129" i="2"/>
  <c r="P129" i="2"/>
  <c r="J129" i="2"/>
  <c r="BE129" i="2" s="1"/>
  <c r="BK123" i="2"/>
  <c r="BI123" i="2"/>
  <c r="BH123" i="2"/>
  <c r="BG123" i="2"/>
  <c r="BF123" i="2"/>
  <c r="BE123" i="2"/>
  <c r="T123" i="2"/>
  <c r="T116" i="2" s="1"/>
  <c r="R123" i="2"/>
  <c r="P123" i="2"/>
  <c r="J123" i="2"/>
  <c r="BK117" i="2"/>
  <c r="BI117" i="2"/>
  <c r="BH117" i="2"/>
  <c r="BG117" i="2"/>
  <c r="BF117" i="2"/>
  <c r="BE117" i="2"/>
  <c r="T117" i="2"/>
  <c r="R117" i="2"/>
  <c r="P117" i="2"/>
  <c r="J117" i="2"/>
  <c r="J111" i="2"/>
  <c r="F111" i="2"/>
  <c r="J110" i="2"/>
  <c r="F110" i="2"/>
  <c r="F108" i="2"/>
  <c r="E106" i="2"/>
  <c r="J86" i="2"/>
  <c r="J59" i="2"/>
  <c r="F59" i="2"/>
  <c r="J58" i="2"/>
  <c r="F58" i="2"/>
  <c r="F56" i="2"/>
  <c r="E54" i="2"/>
  <c r="J39" i="2"/>
  <c r="J38" i="2"/>
  <c r="AY56" i="1" s="1"/>
  <c r="J37" i="2"/>
  <c r="AX56" i="1" s="1"/>
  <c r="J14" i="2"/>
  <c r="J108" i="2" s="1"/>
  <c r="E7" i="2"/>
  <c r="AY73" i="1"/>
  <c r="AX73" i="1"/>
  <c r="AY72" i="1"/>
  <c r="AX72" i="1"/>
  <c r="AY71" i="1"/>
  <c r="AX71" i="1"/>
  <c r="AY70" i="1"/>
  <c r="AX70" i="1"/>
  <c r="AU70" i="1"/>
  <c r="AY69" i="1"/>
  <c r="AX69" i="1"/>
  <c r="AY68" i="1"/>
  <c r="AX68" i="1"/>
  <c r="AY67" i="1"/>
  <c r="AX67" i="1"/>
  <c r="AY66" i="1"/>
  <c r="AX66" i="1"/>
  <c r="AY65" i="1"/>
  <c r="AX65" i="1"/>
  <c r="AS64" i="1"/>
  <c r="AY63" i="1"/>
  <c r="AX63" i="1"/>
  <c r="AY62" i="1"/>
  <c r="AX62" i="1"/>
  <c r="AY61" i="1"/>
  <c r="AX61" i="1"/>
  <c r="AY60" i="1"/>
  <c r="AX60" i="1"/>
  <c r="AY59" i="1"/>
  <c r="AX59" i="1"/>
  <c r="AY58" i="1"/>
  <c r="AX58" i="1"/>
  <c r="AY57" i="1"/>
  <c r="AX57" i="1"/>
  <c r="AS55" i="1"/>
  <c r="AS54" i="1" s="1"/>
  <c r="AM50" i="1"/>
  <c r="L50" i="1"/>
  <c r="AM49" i="1"/>
  <c r="L49" i="1"/>
  <c r="AM47" i="1"/>
  <c r="L47" i="1"/>
  <c r="L45" i="1"/>
  <c r="L44" i="1"/>
  <c r="BK189" i="6" l="1"/>
  <c r="J189" i="6" s="1"/>
  <c r="J72" i="6" s="1"/>
  <c r="BK186" i="6"/>
  <c r="J186" i="6" s="1"/>
  <c r="J71" i="6" s="1"/>
  <c r="BK174" i="6"/>
  <c r="J174" i="6" s="1"/>
  <c r="J70" i="6" s="1"/>
  <c r="BK110" i="6"/>
  <c r="J110" i="6" s="1"/>
  <c r="J64" i="6" s="1"/>
  <c r="BK105" i="6"/>
  <c r="J105" i="6" s="1"/>
  <c r="J63" i="6" s="1"/>
  <c r="BK164" i="4"/>
  <c r="J164" i="4" s="1"/>
  <c r="J70" i="4" s="1"/>
  <c r="BK123" i="4"/>
  <c r="J123" i="4" s="1"/>
  <c r="J67" i="4" s="1"/>
  <c r="J35" i="4"/>
  <c r="AV58" i="1" s="1"/>
  <c r="J36" i="4"/>
  <c r="AW58" i="1" s="1"/>
  <c r="F39" i="4"/>
  <c r="BD58" i="1" s="1"/>
  <c r="BK503" i="3"/>
  <c r="J503" i="3" s="1"/>
  <c r="J73" i="3" s="1"/>
  <c r="BK483" i="3"/>
  <c r="BK452" i="3"/>
  <c r="J452" i="3" s="1"/>
  <c r="J69" i="3" s="1"/>
  <c r="BK300" i="3"/>
  <c r="J300" i="3" s="1"/>
  <c r="J67" i="3" s="1"/>
  <c r="F35" i="3"/>
  <c r="AZ57" i="1" s="1"/>
  <c r="BK2041" i="2"/>
  <c r="J2041" i="2" s="1"/>
  <c r="J87" i="2" s="1"/>
  <c r="BK1994" i="2"/>
  <c r="J1994" i="2" s="1"/>
  <c r="J85" i="2" s="1"/>
  <c r="BK1277" i="2"/>
  <c r="J1277" i="2" s="1"/>
  <c r="J76" i="2" s="1"/>
  <c r="BK1118" i="2"/>
  <c r="J1118" i="2" s="1"/>
  <c r="J71" i="2" s="1"/>
  <c r="BK938" i="2"/>
  <c r="J938" i="2" s="1"/>
  <c r="J70" i="2" s="1"/>
  <c r="BK544" i="2"/>
  <c r="J544" i="2" s="1"/>
  <c r="J69" i="2" s="1"/>
  <c r="BK501" i="2"/>
  <c r="J501" i="2" s="1"/>
  <c r="J68" i="2" s="1"/>
  <c r="BK444" i="2"/>
  <c r="J444" i="2" s="1"/>
  <c r="J67" i="2" s="1"/>
  <c r="F38" i="2"/>
  <c r="BC56" i="1" s="1"/>
  <c r="BK116" i="2"/>
  <c r="BK124" i="17"/>
  <c r="J124" i="17" s="1"/>
  <c r="J69" i="17" s="1"/>
  <c r="BK114" i="17"/>
  <c r="J114" i="17" s="1"/>
  <c r="J65" i="17" s="1"/>
  <c r="F37" i="17"/>
  <c r="BD72" i="1" s="1"/>
  <c r="F35" i="17"/>
  <c r="BB72" i="1" s="1"/>
  <c r="BK90" i="16"/>
  <c r="J90" i="16" s="1"/>
  <c r="J65" i="16" s="1"/>
  <c r="F38" i="16"/>
  <c r="BC71" i="1" s="1"/>
  <c r="J36" i="16"/>
  <c r="AW71" i="1" s="1"/>
  <c r="J35" i="15"/>
  <c r="AV70" i="1" s="1"/>
  <c r="BK90" i="15"/>
  <c r="J90" i="15" s="1"/>
  <c r="J65" i="15" s="1"/>
  <c r="F37" i="15"/>
  <c r="BB70" i="1" s="1"/>
  <c r="F35" i="15"/>
  <c r="AZ70" i="1" s="1"/>
  <c r="F39" i="15"/>
  <c r="BD70" i="1" s="1"/>
  <c r="BK93" i="14"/>
  <c r="J93" i="14" s="1"/>
  <c r="J66" i="14" s="1"/>
  <c r="F39" i="14"/>
  <c r="BD69" i="1" s="1"/>
  <c r="F38" i="14"/>
  <c r="BC69" i="1" s="1"/>
  <c r="F36" i="14"/>
  <c r="BA69" i="1" s="1"/>
  <c r="F37" i="13"/>
  <c r="BB68" i="1" s="1"/>
  <c r="BK101" i="12"/>
  <c r="J101" i="12" s="1"/>
  <c r="J66" i="12" s="1"/>
  <c r="F36" i="12"/>
  <c r="BA67" i="1" s="1"/>
  <c r="F38" i="12"/>
  <c r="BC67" i="1" s="1"/>
  <c r="F37" i="12"/>
  <c r="BB67" i="1" s="1"/>
  <c r="F36" i="11"/>
  <c r="BA66" i="1" s="1"/>
  <c r="F39" i="11"/>
  <c r="BD66" i="1" s="1"/>
  <c r="BK265" i="9"/>
  <c r="J265" i="9" s="1"/>
  <c r="J71" i="9" s="1"/>
  <c r="BK232" i="9"/>
  <c r="J232" i="9" s="1"/>
  <c r="J67" i="9" s="1"/>
  <c r="BK168" i="9"/>
  <c r="J168" i="9" s="1"/>
  <c r="J65" i="9" s="1"/>
  <c r="BK149" i="9"/>
  <c r="J149" i="9" s="1"/>
  <c r="J64" i="9" s="1"/>
  <c r="BK99" i="9"/>
  <c r="J99" i="9" s="1"/>
  <c r="J62" i="9" s="1"/>
  <c r="BK94" i="9"/>
  <c r="J94" i="9" s="1"/>
  <c r="J61" i="9" s="1"/>
  <c r="BK159" i="8"/>
  <c r="J159" i="8" s="1"/>
  <c r="J71" i="8" s="1"/>
  <c r="BK119" i="8"/>
  <c r="J119" i="8" s="1"/>
  <c r="J68" i="8" s="1"/>
  <c r="BK108" i="8"/>
  <c r="J108" i="8" s="1"/>
  <c r="J64" i="8" s="1"/>
  <c r="F37" i="8"/>
  <c r="BD62" i="1" s="1"/>
  <c r="F35" i="8"/>
  <c r="BB62" i="1" s="1"/>
  <c r="BK196" i="7"/>
  <c r="J196" i="7" s="1"/>
  <c r="J70" i="7" s="1"/>
  <c r="BK170" i="7"/>
  <c r="J170" i="7" s="1"/>
  <c r="J67" i="7" s="1"/>
  <c r="BK102" i="7"/>
  <c r="J102" i="7" s="1"/>
  <c r="J63" i="7" s="1"/>
  <c r="BK98" i="7"/>
  <c r="J98" i="7" s="1"/>
  <c r="J62" i="7" s="1"/>
  <c r="J34" i="7"/>
  <c r="AW61" i="1" s="1"/>
  <c r="BK163" i="18"/>
  <c r="J163" i="18" s="1"/>
  <c r="J69" i="18" s="1"/>
  <c r="BK121" i="18"/>
  <c r="J121" i="18" s="1"/>
  <c r="J66" i="18" s="1"/>
  <c r="F35" i="18"/>
  <c r="BB73" i="1" s="1"/>
  <c r="BK93" i="18"/>
  <c r="J93" i="18" s="1"/>
  <c r="J62" i="18" s="1"/>
  <c r="J34" i="18"/>
  <c r="AW73" i="1" s="1"/>
  <c r="F34" i="18"/>
  <c r="BA73" i="1" s="1"/>
  <c r="F37" i="18"/>
  <c r="BD73" i="1" s="1"/>
  <c r="F36" i="18"/>
  <c r="BC73" i="1" s="1"/>
  <c r="J116" i="2"/>
  <c r="J65" i="2" s="1"/>
  <c r="P271" i="2"/>
  <c r="BK1189" i="2"/>
  <c r="J1189" i="2" s="1"/>
  <c r="J75" i="2" s="1"/>
  <c r="BK1364" i="2"/>
  <c r="J1364" i="2" s="1"/>
  <c r="J79" i="2" s="1"/>
  <c r="BK1538" i="2"/>
  <c r="J1538" i="2" s="1"/>
  <c r="J80" i="2" s="1"/>
  <c r="J36" i="3"/>
  <c r="AW57" i="1" s="1"/>
  <c r="P93" i="4"/>
  <c r="P92" i="4" s="1"/>
  <c r="AU58" i="1" s="1"/>
  <c r="F36" i="5"/>
  <c r="BC59" i="1" s="1"/>
  <c r="F37" i="3"/>
  <c r="BB57" i="1" s="1"/>
  <c r="J147" i="5"/>
  <c r="J66" i="5" s="1"/>
  <c r="BK146" i="5"/>
  <c r="J146" i="5" s="1"/>
  <c r="J65" i="5" s="1"/>
  <c r="F39" i="2"/>
  <c r="BD56" i="1" s="1"/>
  <c r="P544" i="2"/>
  <c r="T1118" i="2"/>
  <c r="R1189" i="2"/>
  <c r="R1277" i="2"/>
  <c r="R1364" i="2"/>
  <c r="R1138" i="2" s="1"/>
  <c r="BK2190" i="2"/>
  <c r="J2190" i="2" s="1"/>
  <c r="J89" i="2" s="1"/>
  <c r="T93" i="4"/>
  <c r="T92" i="4" s="1"/>
  <c r="J483" i="3"/>
  <c r="J72" i="3" s="1"/>
  <c r="J35" i="2"/>
  <c r="AV56" i="1" s="1"/>
  <c r="R444" i="2"/>
  <c r="R115" i="2" s="1"/>
  <c r="R114" i="2" s="1"/>
  <c r="P1139" i="2"/>
  <c r="T1189" i="2"/>
  <c r="T1138" i="2" s="1"/>
  <c r="T1277" i="2"/>
  <c r="BK1351" i="2"/>
  <c r="J1351" i="2" s="1"/>
  <c r="J78" i="2" s="1"/>
  <c r="T1364" i="2"/>
  <c r="F39" i="3"/>
  <c r="BD57" i="1" s="1"/>
  <c r="F36" i="4"/>
  <c r="BA58" i="1" s="1"/>
  <c r="J34" i="5"/>
  <c r="AW59" i="1" s="1"/>
  <c r="P110" i="5"/>
  <c r="F37" i="2"/>
  <c r="BB56" i="1" s="1"/>
  <c r="R938" i="2"/>
  <c r="BK1854" i="2"/>
  <c r="J1854" i="2" s="1"/>
  <c r="J83" i="2" s="1"/>
  <c r="R110" i="5"/>
  <c r="P116" i="2"/>
  <c r="E50" i="2"/>
  <c r="E102" i="2"/>
  <c r="T938" i="2"/>
  <c r="T115" i="2" s="1"/>
  <c r="BK1591" i="2"/>
  <c r="J1591" i="2" s="1"/>
  <c r="J81" i="2" s="1"/>
  <c r="P97" i="3"/>
  <c r="P96" i="3" s="1"/>
  <c r="P95" i="3" s="1"/>
  <c r="AU57" i="1" s="1"/>
  <c r="J35" i="3"/>
  <c r="AV57" i="1" s="1"/>
  <c r="F33" i="8"/>
  <c r="AZ62" i="1" s="1"/>
  <c r="J33" i="8"/>
  <c r="AV62" i="1" s="1"/>
  <c r="J36" i="2"/>
  <c r="AW56" i="1" s="1"/>
  <c r="F36" i="2"/>
  <c r="BA56" i="1" s="1"/>
  <c r="J56" i="2"/>
  <c r="BK271" i="2"/>
  <c r="J271" i="2" s="1"/>
  <c r="J66" i="2" s="1"/>
  <c r="P444" i="2"/>
  <c r="BK1139" i="2"/>
  <c r="J34" i="8"/>
  <c r="AW62" i="1" s="1"/>
  <c r="F34" i="8"/>
  <c r="BA62" i="1" s="1"/>
  <c r="BK1699" i="2"/>
  <c r="J1699" i="2" s="1"/>
  <c r="J82" i="2" s="1"/>
  <c r="T1854" i="2"/>
  <c r="BK119" i="7"/>
  <c r="J119" i="7" s="1"/>
  <c r="J65" i="7" s="1"/>
  <c r="J100" i="8"/>
  <c r="J61" i="8" s="1"/>
  <c r="R95" i="17"/>
  <c r="F35" i="2"/>
  <c r="AZ56" i="1" s="1"/>
  <c r="T1699" i="2"/>
  <c r="P2041" i="2"/>
  <c r="F38" i="3"/>
  <c r="BC57" i="1" s="1"/>
  <c r="T300" i="3"/>
  <c r="R482" i="3"/>
  <c r="P1994" i="2"/>
  <c r="R2041" i="2"/>
  <c r="R2244" i="2"/>
  <c r="T351" i="3"/>
  <c r="BK351" i="3"/>
  <c r="J351" i="3" s="1"/>
  <c r="J68" i="3" s="1"/>
  <c r="P452" i="3"/>
  <c r="T483" i="3"/>
  <c r="T482" i="3" s="1"/>
  <c r="E48" i="5"/>
  <c r="E76" i="5"/>
  <c r="F37" i="5"/>
  <c r="BD59" i="1" s="1"/>
  <c r="F35" i="5"/>
  <c r="BB59" i="1" s="1"/>
  <c r="T110" i="5"/>
  <c r="J35" i="11"/>
  <c r="AV66" i="1" s="1"/>
  <c r="F35" i="11"/>
  <c r="AZ66" i="1" s="1"/>
  <c r="E76" i="14"/>
  <c r="E50" i="14"/>
  <c r="T2041" i="2"/>
  <c r="P2190" i="2"/>
  <c r="T2244" i="2"/>
  <c r="F36" i="3"/>
  <c r="BA57" i="1" s="1"/>
  <c r="R452" i="3"/>
  <c r="F38" i="4"/>
  <c r="BC58" i="1" s="1"/>
  <c r="F37" i="4"/>
  <c r="BB58" i="1" s="1"/>
  <c r="P123" i="4"/>
  <c r="F33" i="5"/>
  <c r="AZ59" i="1" s="1"/>
  <c r="J33" i="5"/>
  <c r="AV59" i="1" s="1"/>
  <c r="F34" i="5"/>
  <c r="BA59" i="1" s="1"/>
  <c r="T139" i="7"/>
  <c r="T95" i="7" s="1"/>
  <c r="T94" i="7" s="1"/>
  <c r="P170" i="7"/>
  <c r="F34" i="9"/>
  <c r="BA63" i="1" s="1"/>
  <c r="P1854" i="2"/>
  <c r="R97" i="3"/>
  <c r="BK97" i="3"/>
  <c r="J94" i="4"/>
  <c r="J65" i="4" s="1"/>
  <c r="BK88" i="5"/>
  <c r="J33" i="6"/>
  <c r="AV60" i="1" s="1"/>
  <c r="F33" i="6"/>
  <c r="AZ60" i="1" s="1"/>
  <c r="J34" i="6"/>
  <c r="AW60" i="1" s="1"/>
  <c r="F34" i="6"/>
  <c r="BA60" i="1" s="1"/>
  <c r="BK127" i="6"/>
  <c r="J127" i="6" s="1"/>
  <c r="J69" i="6" s="1"/>
  <c r="F34" i="7"/>
  <c r="BA61" i="1" s="1"/>
  <c r="J33" i="7"/>
  <c r="AV61" i="1" s="1"/>
  <c r="F33" i="7"/>
  <c r="AZ61" i="1" s="1"/>
  <c r="J96" i="7"/>
  <c r="J61" i="7" s="1"/>
  <c r="F35" i="7"/>
  <c r="BB61" i="1" s="1"/>
  <c r="P139" i="7"/>
  <c r="BK139" i="7"/>
  <c r="J139" i="7" s="1"/>
  <c r="J66" i="7" s="1"/>
  <c r="R1854" i="2"/>
  <c r="T97" i="3"/>
  <c r="T96" i="3" s="1"/>
  <c r="T95" i="3" s="1"/>
  <c r="F35" i="4"/>
  <c r="AZ58" i="1" s="1"/>
  <c r="R88" i="5"/>
  <c r="P88" i="5"/>
  <c r="P87" i="5" s="1"/>
  <c r="P86" i="5" s="1"/>
  <c r="AU59" i="1" s="1"/>
  <c r="T127" i="6"/>
  <c r="P127" i="6"/>
  <c r="P107" i="7"/>
  <c r="BK107" i="7"/>
  <c r="J107" i="7" s="1"/>
  <c r="J64" i="7" s="1"/>
  <c r="P119" i="7"/>
  <c r="R139" i="7"/>
  <c r="R89" i="13"/>
  <c r="R88" i="13" s="1"/>
  <c r="T88" i="5"/>
  <c r="T87" i="5" s="1"/>
  <c r="T86" i="5" s="1"/>
  <c r="J203" i="6"/>
  <c r="J76" i="6" s="1"/>
  <c r="BK202" i="6"/>
  <c r="J202" i="6" s="1"/>
  <c r="J75" i="6" s="1"/>
  <c r="P102" i="7"/>
  <c r="P95" i="7" s="1"/>
  <c r="P94" i="7" s="1"/>
  <c r="AU61" i="1" s="1"/>
  <c r="R107" i="7"/>
  <c r="F35" i="9"/>
  <c r="BB63" i="1" s="1"/>
  <c r="F33" i="18"/>
  <c r="AZ73" i="1" s="1"/>
  <c r="T174" i="6"/>
  <c r="T189" i="6"/>
  <c r="R98" i="7"/>
  <c r="R95" i="7" s="1"/>
  <c r="R94" i="7" s="1"/>
  <c r="J34" i="9"/>
  <c r="AW63" i="1" s="1"/>
  <c r="BK105" i="9"/>
  <c r="J105" i="9" s="1"/>
  <c r="J63" i="9" s="1"/>
  <c r="R241" i="9"/>
  <c r="J56" i="4"/>
  <c r="BK110" i="5"/>
  <c r="J110" i="5" s="1"/>
  <c r="J62" i="5" s="1"/>
  <c r="F35" i="6"/>
  <c r="BB60" i="1" s="1"/>
  <c r="R100" i="6"/>
  <c r="R174" i="6"/>
  <c r="R189" i="6"/>
  <c r="T170" i="7"/>
  <c r="E88" i="8"/>
  <c r="E48" i="8"/>
  <c r="R119" i="8"/>
  <c r="J36" i="13"/>
  <c r="AW68" i="1" s="1"/>
  <c r="F36" i="6"/>
  <c r="BC60" i="1" s="1"/>
  <c r="P110" i="6"/>
  <c r="BK119" i="6"/>
  <c r="J119" i="6" s="1"/>
  <c r="J67" i="6" s="1"/>
  <c r="F36" i="7"/>
  <c r="BC61" i="1" s="1"/>
  <c r="R102" i="8"/>
  <c r="R99" i="9"/>
  <c r="BK171" i="9"/>
  <c r="J171" i="9" s="1"/>
  <c r="J66" i="9" s="1"/>
  <c r="J236" i="9"/>
  <c r="J69" i="9" s="1"/>
  <c r="J36" i="10"/>
  <c r="AW65" i="1" s="1"/>
  <c r="J35" i="14"/>
  <c r="AV69" i="1" s="1"/>
  <c r="F35" i="14"/>
  <c r="AZ69" i="1" s="1"/>
  <c r="F37" i="6"/>
  <c r="BD60" i="1" s="1"/>
  <c r="T105" i="6"/>
  <c r="T97" i="6" s="1"/>
  <c r="T96" i="6" s="1"/>
  <c r="P105" i="6"/>
  <c r="P97" i="6" s="1"/>
  <c r="P96" i="6" s="1"/>
  <c r="AU60" i="1" s="1"/>
  <c r="F37" i="7"/>
  <c r="BD61" i="1" s="1"/>
  <c r="P189" i="7"/>
  <c r="T99" i="8"/>
  <c r="T98" i="8" s="1"/>
  <c r="F36" i="8"/>
  <c r="BC62" i="1" s="1"/>
  <c r="BK123" i="8"/>
  <c r="J123" i="8" s="1"/>
  <c r="J69" i="8" s="1"/>
  <c r="F36" i="9"/>
  <c r="BC63" i="1" s="1"/>
  <c r="R171" i="9"/>
  <c r="P171" i="9"/>
  <c r="J92" i="8"/>
  <c r="F37" i="9"/>
  <c r="BD63" i="1" s="1"/>
  <c r="P105" i="9"/>
  <c r="P265" i="9"/>
  <c r="F36" i="10"/>
  <c r="BA65" i="1" s="1"/>
  <c r="J35" i="10"/>
  <c r="AV65" i="1" s="1"/>
  <c r="F35" i="10"/>
  <c r="AZ65" i="1" s="1"/>
  <c r="E50" i="11"/>
  <c r="E76" i="11"/>
  <c r="F37" i="11"/>
  <c r="BB66" i="1" s="1"/>
  <c r="F35" i="12"/>
  <c r="AZ67" i="1" s="1"/>
  <c r="T109" i="13"/>
  <c r="T89" i="13" s="1"/>
  <c r="T88" i="13" s="1"/>
  <c r="J82" i="14"/>
  <c r="J56" i="14"/>
  <c r="P89" i="16"/>
  <c r="P88" i="16" s="1"/>
  <c r="AU71" i="1" s="1"/>
  <c r="T109" i="17"/>
  <c r="J175" i="8"/>
  <c r="J78" i="8" s="1"/>
  <c r="J33" i="9"/>
  <c r="AV63" i="1" s="1"/>
  <c r="F33" i="9"/>
  <c r="AZ63" i="1" s="1"/>
  <c r="R94" i="9"/>
  <c r="R105" i="9"/>
  <c r="BK110" i="11"/>
  <c r="J110" i="11" s="1"/>
  <c r="J66" i="11" s="1"/>
  <c r="J35" i="12"/>
  <c r="AV67" i="1" s="1"/>
  <c r="F39" i="13"/>
  <c r="BD68" i="1" s="1"/>
  <c r="F39" i="16"/>
  <c r="BD71" i="1" s="1"/>
  <c r="F37" i="16"/>
  <c r="BB71" i="1" s="1"/>
  <c r="F36" i="16"/>
  <c r="BA71" i="1" s="1"/>
  <c r="P95" i="17"/>
  <c r="P94" i="17" s="1"/>
  <c r="AU72" i="1" s="1"/>
  <c r="T93" i="9"/>
  <c r="T92" i="9" s="1"/>
  <c r="R89" i="10"/>
  <c r="R88" i="10" s="1"/>
  <c r="F33" i="17"/>
  <c r="AZ72" i="1" s="1"/>
  <c r="BK132" i="17"/>
  <c r="F38" i="10"/>
  <c r="BC65" i="1" s="1"/>
  <c r="F37" i="10"/>
  <c r="BB65" i="1" s="1"/>
  <c r="J36" i="11"/>
  <c r="AW66" i="1" s="1"/>
  <c r="P90" i="11"/>
  <c r="P89" i="11" s="1"/>
  <c r="P88" i="11" s="1"/>
  <c r="AU66" i="1" s="1"/>
  <c r="P109" i="13"/>
  <c r="BK109" i="13"/>
  <c r="J109" i="13" s="1"/>
  <c r="J66" i="13" s="1"/>
  <c r="J34" i="17"/>
  <c r="AW72" i="1" s="1"/>
  <c r="F34" i="17"/>
  <c r="BA72" i="1" s="1"/>
  <c r="R103" i="17"/>
  <c r="T132" i="17"/>
  <c r="T131" i="17" s="1"/>
  <c r="R149" i="9"/>
  <c r="R235" i="9"/>
  <c r="P241" i="9"/>
  <c r="BK241" i="9"/>
  <c r="J241" i="9" s="1"/>
  <c r="J70" i="9" s="1"/>
  <c r="BK90" i="10"/>
  <c r="BK102" i="10"/>
  <c r="J102" i="10" s="1"/>
  <c r="J66" i="10" s="1"/>
  <c r="F35" i="13"/>
  <c r="AZ68" i="1" s="1"/>
  <c r="F35" i="16"/>
  <c r="AZ71" i="1" s="1"/>
  <c r="J35" i="16"/>
  <c r="AV71" i="1" s="1"/>
  <c r="R90" i="16"/>
  <c r="R89" i="16" s="1"/>
  <c r="R88" i="16" s="1"/>
  <c r="BK98" i="17"/>
  <c r="J52" i="7"/>
  <c r="R108" i="8"/>
  <c r="P159" i="8"/>
  <c r="P99" i="8" s="1"/>
  <c r="P98" i="8" s="1"/>
  <c r="AU62" i="1" s="1"/>
  <c r="P99" i="9"/>
  <c r="P93" i="9" s="1"/>
  <c r="T149" i="9"/>
  <c r="T236" i="9"/>
  <c r="T235" i="9" s="1"/>
  <c r="F39" i="10"/>
  <c r="BD65" i="1" s="1"/>
  <c r="P102" i="10"/>
  <c r="P89" i="10" s="1"/>
  <c r="P88" i="10" s="1"/>
  <c r="AU65" i="1" s="1"/>
  <c r="F38" i="11"/>
  <c r="BC66" i="1" s="1"/>
  <c r="J36" i="15"/>
  <c r="AW70" i="1" s="1"/>
  <c r="F36" i="15"/>
  <c r="BA70" i="1" s="1"/>
  <c r="T89" i="15"/>
  <c r="T88" i="15" s="1"/>
  <c r="J82" i="16"/>
  <c r="J56" i="16"/>
  <c r="J150" i="17"/>
  <c r="J74" i="17" s="1"/>
  <c r="BK149" i="17"/>
  <c r="J149" i="17" s="1"/>
  <c r="J73" i="17" s="1"/>
  <c r="J56" i="11"/>
  <c r="R90" i="12"/>
  <c r="R89" i="12" s="1"/>
  <c r="R88" i="12" s="1"/>
  <c r="F38" i="15"/>
  <c r="BC70" i="1" s="1"/>
  <c r="T124" i="17"/>
  <c r="R132" i="17"/>
  <c r="R131" i="17" s="1"/>
  <c r="P89" i="18"/>
  <c r="AU73" i="1" s="1"/>
  <c r="J33" i="18"/>
  <c r="AV73" i="1" s="1"/>
  <c r="R118" i="18"/>
  <c r="T90" i="12"/>
  <c r="BK90" i="12"/>
  <c r="F36" i="13"/>
  <c r="BA68" i="1" s="1"/>
  <c r="F38" i="13"/>
  <c r="BC68" i="1" s="1"/>
  <c r="R90" i="14"/>
  <c r="R89" i="14" s="1"/>
  <c r="R88" i="14" s="1"/>
  <c r="R89" i="15"/>
  <c r="R88" i="15" s="1"/>
  <c r="BK95" i="15"/>
  <c r="J95" i="15" s="1"/>
  <c r="J66" i="15" s="1"/>
  <c r="R89" i="18"/>
  <c r="T118" i="18"/>
  <c r="T89" i="18" s="1"/>
  <c r="T110" i="11"/>
  <c r="T89" i="11" s="1"/>
  <c r="T88" i="11" s="1"/>
  <c r="J56" i="12"/>
  <c r="P101" i="12"/>
  <c r="P89" i="12" s="1"/>
  <c r="P88" i="12" s="1"/>
  <c r="AU67" i="1" s="1"/>
  <c r="F36" i="17"/>
  <c r="BC72" i="1" s="1"/>
  <c r="R98" i="17"/>
  <c r="BK90" i="11"/>
  <c r="J36" i="12"/>
  <c r="AW67" i="1" s="1"/>
  <c r="T101" i="12"/>
  <c r="J35" i="13"/>
  <c r="AV68" i="1" s="1"/>
  <c r="BK90" i="13"/>
  <c r="J36" i="14"/>
  <c r="AW69" i="1" s="1"/>
  <c r="T95" i="15"/>
  <c r="T95" i="17"/>
  <c r="T94" i="17" s="1"/>
  <c r="F39" i="12"/>
  <c r="BD67" i="1" s="1"/>
  <c r="P90" i="13"/>
  <c r="J90" i="14"/>
  <c r="J65" i="14" s="1"/>
  <c r="F37" i="14"/>
  <c r="BB69" i="1" s="1"/>
  <c r="P93" i="14"/>
  <c r="P89" i="14" s="1"/>
  <c r="P88" i="14" s="1"/>
  <c r="AU69" i="1" s="1"/>
  <c r="T89" i="16"/>
  <c r="T88" i="16" s="1"/>
  <c r="BK100" i="16"/>
  <c r="J100" i="16" s="1"/>
  <c r="J66" i="16" s="1"/>
  <c r="J33" i="17"/>
  <c r="AV72" i="1" s="1"/>
  <c r="J119" i="18"/>
  <c r="J65" i="18" s="1"/>
  <c r="E76" i="12"/>
  <c r="E76" i="16"/>
  <c r="J82" i="13"/>
  <c r="J52" i="17"/>
  <c r="BK97" i="6" l="1"/>
  <c r="BK96" i="6" s="1"/>
  <c r="J96" i="6" s="1"/>
  <c r="AT60" i="1"/>
  <c r="AT58" i="1"/>
  <c r="BK93" i="4"/>
  <c r="J93" i="4" s="1"/>
  <c r="J64" i="4" s="1"/>
  <c r="BK482" i="3"/>
  <c r="J482" i="3" s="1"/>
  <c r="J71" i="3" s="1"/>
  <c r="AT57" i="1"/>
  <c r="BA55" i="1"/>
  <c r="AW55" i="1" s="1"/>
  <c r="AZ55" i="1"/>
  <c r="AV55" i="1" s="1"/>
  <c r="BK115" i="2"/>
  <c r="BC55" i="1"/>
  <c r="AY55" i="1" s="1"/>
  <c r="AT56" i="1"/>
  <c r="BK89" i="16"/>
  <c r="BK88" i="16" s="1"/>
  <c r="J88" i="16" s="1"/>
  <c r="AT71" i="1"/>
  <c r="AT70" i="1"/>
  <c r="BK89" i="14"/>
  <c r="J89" i="14" s="1"/>
  <c r="J64" i="14" s="1"/>
  <c r="AT68" i="1"/>
  <c r="AT67" i="1"/>
  <c r="BD64" i="1"/>
  <c r="AT66" i="1"/>
  <c r="BB64" i="1"/>
  <c r="AX64" i="1" s="1"/>
  <c r="AZ64" i="1"/>
  <c r="AV64" i="1" s="1"/>
  <c r="AT65" i="1"/>
  <c r="AT63" i="1"/>
  <c r="AT61" i="1"/>
  <c r="BK162" i="18"/>
  <c r="J162" i="18" s="1"/>
  <c r="J68" i="18" s="1"/>
  <c r="BK118" i="18"/>
  <c r="J118" i="18" s="1"/>
  <c r="J64" i="18" s="1"/>
  <c r="BK90" i="18"/>
  <c r="J90" i="18" s="1"/>
  <c r="J60" i="18" s="1"/>
  <c r="AT73" i="1"/>
  <c r="AU64" i="1"/>
  <c r="T114" i="2"/>
  <c r="AT72" i="1"/>
  <c r="P89" i="13"/>
  <c r="P88" i="13" s="1"/>
  <c r="AU68" i="1" s="1"/>
  <c r="T89" i="12"/>
  <c r="T88" i="12" s="1"/>
  <c r="R97" i="6"/>
  <c r="R96" i="6" s="1"/>
  <c r="P1138" i="2"/>
  <c r="BK95" i="17"/>
  <c r="J98" i="17"/>
  <c r="J62" i="17" s="1"/>
  <c r="P235" i="9"/>
  <c r="P92" i="9" s="1"/>
  <c r="AU63" i="1" s="1"/>
  <c r="BA64" i="1"/>
  <c r="AW64" i="1" s="1"/>
  <c r="R99" i="8"/>
  <c r="R98" i="8" s="1"/>
  <c r="BK96" i="3"/>
  <c r="J97" i="3"/>
  <c r="J65" i="3" s="1"/>
  <c r="AT62" i="1"/>
  <c r="P115" i="2"/>
  <c r="J90" i="10"/>
  <c r="J65" i="10" s="1"/>
  <c r="BK89" i="10"/>
  <c r="J90" i="11"/>
  <c r="J65" i="11" s="1"/>
  <c r="BK89" i="11"/>
  <c r="R93" i="9"/>
  <c r="R92" i="9" s="1"/>
  <c r="AT59" i="1"/>
  <c r="R94" i="17"/>
  <c r="AT69" i="1"/>
  <c r="J1139" i="2"/>
  <c r="J74" i="2" s="1"/>
  <c r="BK1138" i="2"/>
  <c r="J1138" i="2" s="1"/>
  <c r="J73" i="2" s="1"/>
  <c r="BK89" i="12"/>
  <c r="J90" i="12"/>
  <c r="J65" i="12" s="1"/>
  <c r="BK89" i="15"/>
  <c r="BK95" i="7"/>
  <c r="BK99" i="8"/>
  <c r="BD55" i="1"/>
  <c r="R96" i="3"/>
  <c r="R95" i="3" s="1"/>
  <c r="BC64" i="1"/>
  <c r="AY64" i="1" s="1"/>
  <c r="BK235" i="9"/>
  <c r="J235" i="9" s="1"/>
  <c r="J68" i="9" s="1"/>
  <c r="R87" i="5"/>
  <c r="R86" i="5" s="1"/>
  <c r="BK93" i="9"/>
  <c r="BB55" i="1"/>
  <c r="BK88" i="14"/>
  <c r="J88" i="14" s="1"/>
  <c r="J90" i="13"/>
  <c r="J65" i="13" s="1"/>
  <c r="BK89" i="13"/>
  <c r="BK131" i="17"/>
  <c r="J131" i="17" s="1"/>
  <c r="J71" i="17" s="1"/>
  <c r="J132" i="17"/>
  <c r="J72" i="17" s="1"/>
  <c r="J88" i="5"/>
  <c r="J61" i="5" s="1"/>
  <c r="BK87" i="5"/>
  <c r="J97" i="6" l="1"/>
  <c r="J60" i="6" s="1"/>
  <c r="BK92" i="4"/>
  <c r="J92" i="4" s="1"/>
  <c r="J32" i="4" s="1"/>
  <c r="BK114" i="2"/>
  <c r="J114" i="2" s="1"/>
  <c r="J32" i="2" s="1"/>
  <c r="J115" i="2"/>
  <c r="J64" i="2" s="1"/>
  <c r="J89" i="16"/>
  <c r="J64" i="16" s="1"/>
  <c r="BD54" i="1"/>
  <c r="W33" i="1" s="1"/>
  <c r="AZ54" i="1"/>
  <c r="AV54" i="1" s="1"/>
  <c r="AT64" i="1"/>
  <c r="BA54" i="1"/>
  <c r="AW54" i="1" s="1"/>
  <c r="AK30" i="1" s="1"/>
  <c r="BK89" i="18"/>
  <c r="J89" i="18" s="1"/>
  <c r="J59" i="18" s="1"/>
  <c r="BK88" i="15"/>
  <c r="J88" i="15" s="1"/>
  <c r="J89" i="15"/>
  <c r="J64" i="15" s="1"/>
  <c r="BK94" i="17"/>
  <c r="J94" i="17" s="1"/>
  <c r="J95" i="17"/>
  <c r="J60" i="17" s="1"/>
  <c r="J89" i="12"/>
  <c r="J64" i="12" s="1"/>
  <c r="BK88" i="12"/>
  <c r="J88" i="12" s="1"/>
  <c r="J89" i="13"/>
  <c r="J64" i="13" s="1"/>
  <c r="BK88" i="13"/>
  <c r="J88" i="13" s="1"/>
  <c r="J89" i="11"/>
  <c r="J64" i="11" s="1"/>
  <c r="BK88" i="11"/>
  <c r="J88" i="11" s="1"/>
  <c r="P114" i="2"/>
  <c r="AU56" i="1" s="1"/>
  <c r="AU55" i="1" s="1"/>
  <c r="AU54" i="1" s="1"/>
  <c r="J30" i="6"/>
  <c r="J59" i="6"/>
  <c r="J87" i="5"/>
  <c r="J60" i="5" s="1"/>
  <c r="BK86" i="5"/>
  <c r="J86" i="5" s="1"/>
  <c r="BB54" i="1"/>
  <c r="AX55" i="1"/>
  <c r="J95" i="7"/>
  <c r="J60" i="7" s="1"/>
  <c r="BK94" i="7"/>
  <c r="J94" i="7" s="1"/>
  <c r="BK92" i="9"/>
  <c r="J92" i="9" s="1"/>
  <c r="J93" i="9"/>
  <c r="J60" i="9" s="1"/>
  <c r="J32" i="14"/>
  <c r="J63" i="14"/>
  <c r="BC54" i="1"/>
  <c r="J89" i="10"/>
  <c r="J64" i="10" s="1"/>
  <c r="BK88" i="10"/>
  <c r="J88" i="10" s="1"/>
  <c r="J96" i="3"/>
  <c r="J64" i="3" s="1"/>
  <c r="BK95" i="3"/>
  <c r="J95" i="3" s="1"/>
  <c r="J63" i="16"/>
  <c r="J32" i="16"/>
  <c r="BK98" i="8"/>
  <c r="J98" i="8" s="1"/>
  <c r="J99" i="8"/>
  <c r="J60" i="8" s="1"/>
  <c r="AT55" i="1"/>
  <c r="J63" i="4" l="1"/>
  <c r="J63" i="2"/>
  <c r="W29" i="1"/>
  <c r="W30" i="1"/>
  <c r="J30" i="18"/>
  <c r="AG73" i="1" s="1"/>
  <c r="AN73" i="1" s="1"/>
  <c r="J41" i="16"/>
  <c r="AG71" i="1"/>
  <c r="AN71" i="1" s="1"/>
  <c r="J41" i="2"/>
  <c r="AG56" i="1"/>
  <c r="J59" i="9"/>
  <c r="J30" i="9"/>
  <c r="J39" i="6"/>
  <c r="AG60" i="1"/>
  <c r="AN60" i="1" s="1"/>
  <c r="J59" i="7"/>
  <c r="J30" i="7"/>
  <c r="J63" i="3"/>
  <c r="J32" i="3"/>
  <c r="W31" i="1"/>
  <c r="AX54" i="1"/>
  <c r="J32" i="13"/>
  <c r="J63" i="13"/>
  <c r="AY54" i="1"/>
  <c r="W32" i="1"/>
  <c r="J41" i="4"/>
  <c r="AG58" i="1"/>
  <c r="AN58" i="1" s="1"/>
  <c r="J59" i="5"/>
  <c r="J30" i="5"/>
  <c r="J59" i="17"/>
  <c r="J30" i="17"/>
  <c r="J30" i="8"/>
  <c r="J59" i="8"/>
  <c r="J63" i="11"/>
  <c r="J32" i="11"/>
  <c r="AT54" i="1"/>
  <c r="AK29" i="1"/>
  <c r="J63" i="10"/>
  <c r="J32" i="10"/>
  <c r="J41" i="14"/>
  <c r="AG69" i="1"/>
  <c r="AN69" i="1" s="1"/>
  <c r="J63" i="12"/>
  <c r="J32" i="12"/>
  <c r="J63" i="15"/>
  <c r="J32" i="15"/>
  <c r="J39" i="18" l="1"/>
  <c r="J41" i="15"/>
  <c r="AG70" i="1"/>
  <c r="AN70" i="1" s="1"/>
  <c r="J39" i="5"/>
  <c r="AG59" i="1"/>
  <c r="AN59" i="1" s="1"/>
  <c r="J39" i="9"/>
  <c r="AG63" i="1"/>
  <c r="AN63" i="1" s="1"/>
  <c r="J41" i="12"/>
  <c r="AG67" i="1"/>
  <c r="AN67" i="1" s="1"/>
  <c r="J41" i="11"/>
  <c r="AG66" i="1"/>
  <c r="AN66" i="1" s="1"/>
  <c r="J41" i="3"/>
  <c r="AG57" i="1"/>
  <c r="AN57" i="1" s="1"/>
  <c r="J39" i="7"/>
  <c r="AG61" i="1"/>
  <c r="AN61" i="1" s="1"/>
  <c r="AN56" i="1"/>
  <c r="J39" i="8"/>
  <c r="AG62" i="1"/>
  <c r="AN62" i="1" s="1"/>
  <c r="J39" i="17"/>
  <c r="AG72" i="1"/>
  <c r="AN72" i="1" s="1"/>
  <c r="J41" i="10"/>
  <c r="AG65" i="1"/>
  <c r="J41" i="13"/>
  <c r="AG68" i="1"/>
  <c r="AN68" i="1" s="1"/>
  <c r="AG55" i="1" l="1"/>
  <c r="AN55" i="1" s="1"/>
  <c r="AG64" i="1"/>
  <c r="AN64" i="1" s="1"/>
  <c r="AN65" i="1"/>
  <c r="AG54" i="1" l="1"/>
  <c r="AN54" i="1" l="1"/>
  <c r="AK26" i="1"/>
  <c r="AK35" i="1" s="1"/>
</calcChain>
</file>

<file path=xl/sharedStrings.xml><?xml version="1.0" encoding="utf-8"?>
<sst xmlns="http://schemas.openxmlformats.org/spreadsheetml/2006/main" count="35006" uniqueCount="4627">
  <si>
    <t>Export Komplet</t>
  </si>
  <si>
    <t>VZ</t>
  </si>
  <si>
    <t>2.0</t>
  </si>
  <si>
    <t>False</t>
  </si>
  <si>
    <t>{06b7a1fa-0d67-4fc5-8d03-5bee35fedd13}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</si>
  <si>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</si>
  <si>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</si>
  <si>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</si>
  <si>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</si>
  <si>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</si>
  <si>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</si>
  <si>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</si>
  <si>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</si>
  <si>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22-Chlebova</t>
  </si>
  <si>
    <t>Stavba:</t>
  </si>
  <si>
    <t>ZŠ a MŠ Chlebovice - tělocvična</t>
  </si>
  <si>
    <t>KSO:</t>
  </si>
  <si>
    <t>8013</t>
  </si>
  <si>
    <t>CC-CZ:</t>
  </si>
  <si>
    <t>Místo:</t>
  </si>
  <si>
    <t>ul. Pod Kabáticí 107,193, Frýdek-Místek Chlebovice</t>
  </si>
  <si>
    <t>Datum:</t>
  </si>
  <si>
    <t>8. 7. 2022</t>
  </si>
  <si>
    <t>Zadavatel:</t>
  </si>
  <si>
    <t>IČ:</t>
  </si>
  <si>
    <t>00296643</t>
  </si>
  <si>
    <t>Statutární město Frýdek-Místek</t>
  </si>
  <si>
    <t>DIČ:</t>
  </si>
  <si>
    <t>CZ00296643</t>
  </si>
  <si>
    <t>Zhotovitel:</t>
  </si>
  <si>
    <t>Dle výběrového řízení investora</t>
  </si>
  <si>
    <t>Projektant:</t>
  </si>
  <si>
    <t>03872394</t>
  </si>
  <si>
    <t>JANKO Projekt s.r.o.</t>
  </si>
  <si>
    <t>CZ03872394</t>
  </si>
  <si>
    <t>True</t>
  </si>
  <si>
    <t>Zpracovatel:</t>
  </si>
  <si>
    <t>Katerinec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</si>
  <si>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</si>
  <si>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</si>
  <si>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</si>
  <si>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</si>
  <si>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</si>
  <si>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</si>
  <si>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</si>
  <si>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</si>
  <si>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</si>
  <si>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</si>
  <si>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</si>
  <si>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</si>
  <si>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</si>
  <si>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</si>
  <si>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</si>
  <si>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</si>
  <si>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</si>
  <si>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</si>
  <si>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</si>
  <si>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</si>
  <si>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</si>
  <si>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</si>
  <si>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</si>
  <si>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</si>
  <si>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</si>
  <si>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</si>
  <si>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</si>
  <si>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</si>
  <si>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</si>
  <si>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</si>
  <si>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</si>
  <si>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</si>
  <si>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</si>
  <si>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</si>
  <si>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</si>
  <si>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</si>
  <si>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</si>
  <si>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</si>
  <si>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</si>
  <si>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</si>
  <si>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01 - Dostavba tělocvičny</t>
  </si>
  <si>
    <t>STA</t>
  </si>
  <si>
    <t>1</t>
  </si>
  <si>
    <t>{ead09f2f-cbf1-4080-be5d-0019e362ea38}</t>
  </si>
  <si>
    <t>2</t>
  </si>
  <si>
    <t>/</t>
  </si>
  <si>
    <t>SO 01.1, SO 01.2</t>
  </si>
  <si>
    <t>Stavební část</t>
  </si>
  <si>
    <t>Soupis</t>
  </si>
  <si>
    <t>{6fa24cc9-cbec-40c7-81b4-a30ba7bea022}</t>
  </si>
  <si>
    <t>SO 01.6</t>
  </si>
  <si>
    <t>Zpevněné plochy, oplocení, úprava území</t>
  </si>
  <si>
    <t>{ea659d31-538e-459a-975f-d16fd0f56424}</t>
  </si>
  <si>
    <t>VRN</t>
  </si>
  <si>
    <t>Vedlejší rozpočtové náklady</t>
  </si>
  <si>
    <t>{67bc1b7f-dfe1-48a5-a7eb-46f162a483d5}</t>
  </si>
  <si>
    <t>02</t>
  </si>
  <si>
    <t>SO 02 - Zdravoinstalace</t>
  </si>
  <si>
    <t>{b72fdf17-de67-4e48-99c7-e3b1a0a44ce9}</t>
  </si>
  <si>
    <t>03</t>
  </si>
  <si>
    <t>SO 03  Splašková kanalizace vnitřní a venkovní</t>
  </si>
  <si>
    <t>{b3c3104f-6761-4186-87b3-2813f1bc8b13}</t>
  </si>
  <si>
    <t>04</t>
  </si>
  <si>
    <t>SO 04  Vytápění kotelny</t>
  </si>
  <si>
    <t>{3544a092-5c62-445e-823e-7279a3acbaa5}</t>
  </si>
  <si>
    <t>05</t>
  </si>
  <si>
    <t>SO 05  Vnitřní plynoinstalace</t>
  </si>
  <si>
    <t>{606c4de4-f17b-4f90-b679-bd1db87f8c0c}</t>
  </si>
  <si>
    <t>06</t>
  </si>
  <si>
    <t>SO 06  Elektroinstalace a hromosvod</t>
  </si>
  <si>
    <t>{e7c0439f-f173-4282-9533-ffdd7bc2b396}</t>
  </si>
  <si>
    <t>07</t>
  </si>
  <si>
    <t>SO 07  Vzduchotechnika</t>
  </si>
  <si>
    <t>{cca486b2-af33-4b0d-8d7e-57ae7cc88f1a}</t>
  </si>
  <si>
    <t>07.1</t>
  </si>
  <si>
    <t>ZAŘÍZENÍ Č.1 - VĚTRÁNÍ TĚLOCVIČNY</t>
  </si>
  <si>
    <t>{909425a7-4346-4fe9-8844-5077047ac573}</t>
  </si>
  <si>
    <t>07.2</t>
  </si>
  <si>
    <t>ZAŘÍZENÍ Č.2 - VĚTRÁNÍ TĚLOCVIČNY</t>
  </si>
  <si>
    <t>{ba598554-e9c9-4809-b4a4-8c70aeaf52c9}</t>
  </si>
  <si>
    <t>07.3</t>
  </si>
  <si>
    <t>ZAŘÍZENÍ Č.3 - VĚTRÁNÍ TĚLOCVIČNY</t>
  </si>
  <si>
    <t>{69fffed8-ba5f-4fa5-a41d-a3defa69c8a5}</t>
  </si>
  <si>
    <t>07.4</t>
  </si>
  <si>
    <t>ZAŘÍZENÍ Č.4 - VĚTRÁNÍ TĚLOCVIČNY</t>
  </si>
  <si>
    <t>{93a0fad1-feb3-4816-a603-e56fdf5db664}</t>
  </si>
  <si>
    <t>07.5</t>
  </si>
  <si>
    <t>ZAŘÍZENÍ Č.5 - VĚTRÁNÍ TĚLOCVIČNY</t>
  </si>
  <si>
    <t>{b93eecac-70e0-49df-9f26-cd792f2793c5}</t>
  </si>
  <si>
    <t>07.6</t>
  </si>
  <si>
    <t>ZAŘÍZENÍ Č.6 - VĚTRÁNÍ TĚLOCVIČNY</t>
  </si>
  <si>
    <t>{96bb3460-b431-42b1-881d-61a4d86a82eb}</t>
  </si>
  <si>
    <t>07.7</t>
  </si>
  <si>
    <t>ZAŘÍZENÍ Č.7 - VĚTRÁNÍ TĚLOCVIČNY</t>
  </si>
  <si>
    <t>{f94325cb-c1be-446b-941d-37b5e6087d82}</t>
  </si>
  <si>
    <t>08</t>
  </si>
  <si>
    <t>SO 08 Dešťová kanalizace</t>
  </si>
  <si>
    <t>{dacbdadc-ed04-4adb-a136-9af42f8d80f0}</t>
  </si>
  <si>
    <t>09</t>
  </si>
  <si>
    <t>SO 09 Vybavení učebny a tělocvičny</t>
  </si>
  <si>
    <t>{dea54aeb-52d5-43a3-b398-890dd1a75bb4}</t>
  </si>
  <si>
    <t>KRYCÍ LIST SOUPISU PRACÍ</t>
  </si>
  <si>
    <t>Objekt:</t>
  </si>
  <si>
    <t>01 - SO 01 - Dostavba tělocvičny</t>
  </si>
  <si>
    <t>Soupis:</t>
  </si>
  <si>
    <t>SO 01.1, SO 01.2 - Stavební část</t>
  </si>
  <si>
    <t>ul. Pod Kabáticí 107,193, Frýdek-Místek 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</si>
  <si>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</si>
  <si>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</si>
  <si>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</si>
  <si>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</si>
  <si>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</si>
  <si>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</si>
  <si>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</si>
  <si>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</si>
  <si>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</si>
  <si>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</si>
  <si>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</si>
  <si>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</si>
  <si>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</si>
  <si>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</si>
  <si>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</si>
  <si>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</si>
  <si>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</si>
  <si>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</si>
  <si>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</si>
  <si>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</si>
  <si>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</si>
  <si>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</si>
  <si>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</si>
  <si>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</si>
  <si>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</si>
  <si>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</si>
  <si>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</si>
  <si>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</si>
  <si>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</si>
  <si>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</si>
  <si>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</si>
  <si>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PL - Zdvihací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</si>
  <si>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</si>
  <si>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</si>
  <si>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</si>
  <si>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</si>
  <si>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</si>
  <si>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</si>
  <si>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</si>
  <si>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</si>
  <si>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</si>
  <si>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</si>
  <si>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</si>
  <si>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</si>
  <si>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</si>
  <si>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</si>
  <si>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</si>
  <si>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</si>
  <si>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</si>
  <si>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</si>
  <si>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</si>
  <si>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</si>
  <si>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</si>
  <si>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m2</t>
  </si>
  <si>
    <t>4</t>
  </si>
  <si>
    <t>Online PSC</t>
  </si>
  <si>
    <t>https://podminky.urs.cz/item/CS_URS_2022_02/113107223</t>
  </si>
  <si>
    <t>VV</t>
  </si>
  <si>
    <t>dle TZ a PD</t>
  </si>
  <si>
    <t>zpevněná plocha pro pilotovací soupravu</t>
  </si>
  <si>
    <t>900,000*0,300</t>
  </si>
  <si>
    <t>Součet</t>
  </si>
  <si>
    <t>115101201</t>
  </si>
  <si>
    <t>Čerpání vody na dopravní výšku do 10 m s uvažovaným průměrným přítokem do 500 l/min</t>
  </si>
  <si>
    <t>hod</t>
  </si>
  <si>
    <t>https://podminky.urs.cz/item/CS_URS_2022_02/115101201</t>
  </si>
  <si>
    <t>odhad</t>
  </si>
  <si>
    <t>400</t>
  </si>
  <si>
    <t>3</t>
  </si>
  <si>
    <t>121151124</t>
  </si>
  <si>
    <t>Sejmutí ornice strojně při souvislé ploše přes 500 m2, tl. vrstvy přes 200 do 250 mm</t>
  </si>
  <si>
    <t>6</t>
  </si>
  <si>
    <t>https://podminky.urs.cz/item/CS_URS_2022_02/121151124</t>
  </si>
  <si>
    <t>900,000</t>
  </si>
  <si>
    <t>odpočet bourané zpevněné plochy ze zámk. dlažby a beton. dlažby- viz rozpočet SO 01.6</t>
  </si>
  <si>
    <t>-(95,800+67,700+175,000)</t>
  </si>
  <si>
    <t>122251105</t>
  </si>
  <si>
    <t>Odkopávky a prokopávky nezapažené strojně v hornině třídy těžitelnosti I skupiny 3 přes 500 do 1 000 m3</t>
  </si>
  <si>
    <t>m3</t>
  </si>
  <si>
    <t>8</t>
  </si>
  <si>
    <t>https://podminky.urs.cz/item/CS_URS_2022_02/122251105</t>
  </si>
  <si>
    <t>na dolní úroveň zpevněné plochy pilotovacího pole   =  -1,00 m</t>
  </si>
  <si>
    <t>900,000*(1,000-0,250)</t>
  </si>
  <si>
    <t>5</t>
  </si>
  <si>
    <t>131251204</t>
  </si>
  <si>
    <t>Hloubení zapažených jam a zářezů strojně s urovnáním dna do předepsaného profilu a spádu v hornině třídy těžitelnosti I skupiny 3 přes 100 do 500 m3</t>
  </si>
  <si>
    <t>10</t>
  </si>
  <si>
    <t>https://podminky.urs.cz/item/CS_URS_2022_02/131251204</t>
  </si>
  <si>
    <t>dle TZ a PD, část D.1.2, D.1.1</t>
  </si>
  <si>
    <t>dodatečná vykopávka pro kalichy a patky pilot</t>
  </si>
  <si>
    <t>kalich č. 1 až 7, 8, 10, 13, 14</t>
  </si>
  <si>
    <t>(1,200+0,500*2)*(1,650+0,500*2)*1,500*11</t>
  </si>
  <si>
    <t xml:space="preserve">odpočet hluchých vrtů </t>
  </si>
  <si>
    <t>-(PI*0,450*0,450*1,500)*11</t>
  </si>
  <si>
    <t>kalich č. 9 + patka pod OK, typ 2</t>
  </si>
  <si>
    <t>(3,370+0,500*2)*(1,650+0,500*2)*1,500</t>
  </si>
  <si>
    <t>-(PI*0,450*0,450*1,500)*2</t>
  </si>
  <si>
    <t>kalich č. 11 + patka pod OK, typ 2</t>
  </si>
  <si>
    <t>(2,600+0,500*2)*(1,900+0,500*2)*1,500</t>
  </si>
  <si>
    <t>kalich č. 12 + 2x patka pod OK, typ 2</t>
  </si>
  <si>
    <t>(4,900+0,500*2)*(1,900+0,500*2)*1,500</t>
  </si>
  <si>
    <t>-(PI*0,450*0,450*1,500)*3</t>
  </si>
  <si>
    <t>2x patka pod OK, typ 1</t>
  </si>
  <si>
    <t>(1,500+0,500*2)*(1,050+0,500*2)*1,500*2</t>
  </si>
  <si>
    <t>2x patka pod OK, typ 3</t>
  </si>
  <si>
    <t>(0,900+0,500*2)*(1,050+0,500*2)*1,500*2</t>
  </si>
  <si>
    <t>2x patka pod OK, typ 4</t>
  </si>
  <si>
    <t>(0,600+0,500*2)*(0,600+0,500*2)*1,500*2</t>
  </si>
  <si>
    <t>-(PI*0,300*0,300*1,500)*2</t>
  </si>
  <si>
    <t>Mezisoučet</t>
  </si>
  <si>
    <t>vykopávka pro patky pod únikového schodiště</t>
  </si>
  <si>
    <t>(2,045+0,500*2)*(0,900+0,500*2)*1,500*2</t>
  </si>
  <si>
    <t>(1,925+0,500)*(0,900+0,500*2)*1,500</t>
  </si>
  <si>
    <t>vykopávka pro zákl. zdi</t>
  </si>
  <si>
    <t>(0,300+0,500*2)*(6,800+2,300)*1,500</t>
  </si>
  <si>
    <t>(0,300+0,500*2)*(2,500+7,500)*1,500+(1,300+0,500*2)*(2,200+0,500)*1,500</t>
  </si>
  <si>
    <t>151101201</t>
  </si>
  <si>
    <t>Zřízení pažení stěn výkopu bez rozepření nebo vzepření příložné, hloubky do 4 m</t>
  </si>
  <si>
    <t>12</t>
  </si>
  <si>
    <t>https://podminky.urs.cz/item/CS_URS_2022_02/151101201</t>
  </si>
  <si>
    <t>(2,200+2,650)*2*1,500*11</t>
  </si>
  <si>
    <t>(4,370+2,650)*2*1,500</t>
  </si>
  <si>
    <t>(3,600+2,900)*2*1,500</t>
  </si>
  <si>
    <t>(5,900+2,900)*2*1,500</t>
  </si>
  <si>
    <t>(2,500+2,050)*2*1,500*2</t>
  </si>
  <si>
    <t>(1,900+2,050)*2*1,500*2</t>
  </si>
  <si>
    <t>(1,600+1,600)*2*1,500*2</t>
  </si>
  <si>
    <t>(3,045+1,900)*2*1,500*2</t>
  </si>
  <si>
    <t>(2,925+1,900)*2*1,500</t>
  </si>
  <si>
    <t>(1,300+6,800+2,300)*2*1,500</t>
  </si>
  <si>
    <t>(1,300+2,500+7,500+2,300+3,200)*2*1,500</t>
  </si>
  <si>
    <t>7</t>
  </si>
  <si>
    <t>151101211</t>
  </si>
  <si>
    <t>Odstranění pažení stěn výkopu bez rozepření nebo vzepření s uložením pažin na vzdálenost do 3 m od okraje výkopu příložné, hloubky do 4 m</t>
  </si>
  <si>
    <t>14</t>
  </si>
  <si>
    <t>https://podminky.urs.cz/item/CS_URS_2022_02/151101211</t>
  </si>
  <si>
    <t>151101301</t>
  </si>
  <si>
    <t>Zřízení rozepření zapažených stěn výkopů s potřebným přepažováním při pažení příložném, hloubky do 4 m</t>
  </si>
  <si>
    <t>16</t>
  </si>
  <si>
    <t>https://podminky.urs.cz/item/CS_URS_2022_02/151101301</t>
  </si>
  <si>
    <t>100,000</t>
  </si>
  <si>
    <t>9</t>
  </si>
  <si>
    <t>151101311</t>
  </si>
  <si>
    <t>Odstranění rozepření stěn výkopů s uložením materiálu na vzdálenost do 3 m od okraje výkopu pažení příložného, hloubky do 4 m</t>
  </si>
  <si>
    <t>18</t>
  </si>
  <si>
    <t>https://podminky.urs.cz/item/CS_URS_2022_02/151101311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</si>
  <si>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</si>
  <si>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</si>
  <si>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20</t>
  </si>
  <si>
    <t>https://podminky.urs.cz/item/CS_URS_2022_02/162251102</t>
  </si>
  <si>
    <t>"meziskládka na pozemku,  zásypy - tam a zpět" 837,208*2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</si>
  <si>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</si>
  <si>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</si>
  <si>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</si>
  <si>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22</t>
  </si>
  <si>
    <t>https://podminky.urs.cz/item/CS_URS_2022_02/162751117</t>
  </si>
  <si>
    <t>přebytečná zemina</t>
  </si>
  <si>
    <t>"zemina z vrtů"  182,016</t>
  </si>
  <si>
    <t>"odkopávky a jámy"  675,000+238,615</t>
  </si>
  <si>
    <t>"odpočet zásypů"  -837,208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</si>
  <si>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</si>
  <si>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</si>
  <si>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24</t>
  </si>
  <si>
    <t>https://podminky.urs.cz/item/CS_URS_2022_02/162751119</t>
  </si>
  <si>
    <t>258,423*15 "Přepočtené koeficientem množství</t>
  </si>
  <si>
    <t>13</t>
  </si>
  <si>
    <t>167151111</t>
  </si>
  <si>
    <t>Nakládání, skládání a překládání neulehlého výkopku nebo sypaniny strojně nakládání, množství přes 100 m3, z hornin třídy těžitelnosti I, skupiny 1 až 3</t>
  </si>
  <si>
    <t>26</t>
  </si>
  <si>
    <t>https://podminky.urs.cz/item/CS_URS_2022_02/167151111</t>
  </si>
  <si>
    <t>zemina z vrtů</t>
  </si>
  <si>
    <t>piloty pro ocel. kce, průměr 600 mm, typ 4        V PD  NENÍ UVEDENÁ DÉLKA PILOT!! ...V ROZPOČTU POČÍTÁM STEJNOU JAKO U BETONOVÝCH KCÍ - 11 m</t>
  </si>
  <si>
    <t>2*(PI*0,300*0,300*(11,000+1,500))</t>
  </si>
  <si>
    <t>piloty pro beton. kce č. 1-14, průměr 900 mm</t>
  </si>
  <si>
    <t>14*(PI*0,450*0,450*(11,000+1,500))</t>
  </si>
  <si>
    <t>piloty pro ocel. kce, průměr 900 mm, typ 1, 2, 3 - V PD  NENÍ UVEDENÁ DÉLKA PILOT!! ...V ROZPOČTU POČÍTÁM STEJNOU JAKO U BETONOVÝCH KCÍ - 11 m</t>
  </si>
  <si>
    <t>(2+4+2)*(PI*0,450*0,450*(11,000+1,500))</t>
  </si>
  <si>
    <t xml:space="preserve">zemina k zásypům </t>
  </si>
  <si>
    <t>258,423</t>
  </si>
  <si>
    <t>171201221</t>
  </si>
  <si>
    <t>Poplatek za uložení stavebního odpadu na skládce (skládkovné) zeminy a kamení zatříděného do Katalogu odpadů pod kódem 17 05 04</t>
  </si>
  <si>
    <t>t</t>
  </si>
  <si>
    <t>28</t>
  </si>
  <si>
    <t>https://podminky.urs.cz/item/CS_URS_2022_02/171201221</t>
  </si>
  <si>
    <t>258,423*1,7 "Přepočtené koeficientem množství</t>
  </si>
  <si>
    <t>171251201</t>
  </si>
  <si>
    <t>Uložení sypaniny na skládky nebo meziskládky bez hutnění s upravením uložené sypaniny do předepsaného tvaru</t>
  </si>
  <si>
    <t>30</t>
  </si>
  <si>
    <t>https://podminky.urs.cz/item/CS_URS_2022_02/171251201</t>
  </si>
  <si>
    <t>174151101</t>
  </si>
  <si>
    <t>Zásyp sypaninou z jakékoliv horniny strojně s uložením výkopku ve vrstvách se zhutněním jam, šachet, rýh nebo kolem objektů v těchto vykopávkách</t>
  </si>
  <si>
    <t>32</t>
  </si>
  <si>
    <t>https://podminky.urs.cz/item/CS_URS_2022_02/174151101</t>
  </si>
  <si>
    <t>odkopávky + jámy</t>
  </si>
  <si>
    <t>675,000+238,615</t>
  </si>
  <si>
    <t>odpočet základových konstrukcí</t>
  </si>
  <si>
    <t>"kalichy"  -1,200*1,650*1,500*14</t>
  </si>
  <si>
    <t>"patky pod OK, typ 1"  -1,500*1,050*1,500*2</t>
  </si>
  <si>
    <t>"patky pod OK, typ 2"  -1,500*1,050*1,500*4</t>
  </si>
  <si>
    <t>"patky pod OK, typ 3"  -0,900*1,050*1,500*2</t>
  </si>
  <si>
    <t>"patky pod OK, typ 4"  -0,600*0,600*1,500*2</t>
  </si>
  <si>
    <t>"patky pod únik. schodiště"  -2,045*0,900*1,500*2-1,925*0,900*1,500</t>
  </si>
  <si>
    <t>"zákl. zdi"  -(0,365+4,235+1,115+1,290+0,100)*0,300*1,500</t>
  </si>
  <si>
    <t>-(1,530+2,200*2+6,115)*0,300*1,500</t>
  </si>
  <si>
    <t>Zakládání</t>
  </si>
  <si>
    <t>17</t>
  </si>
  <si>
    <t>226212311</t>
  </si>
  <si>
    <t>Velkoprofilové vrty náběrovým vrtáním svislé zapažené ocelovými pažnicemi průměru přes 550 do 650 mm, v hl od 0 do 20 m v hornině tř. I</t>
  </si>
  <si>
    <t>m</t>
  </si>
  <si>
    <t>34</t>
  </si>
  <si>
    <t>https://podminky.urs.cz/item/CS_URS_2022_02/226212311</t>
  </si>
  <si>
    <t>2*11,000</t>
  </si>
  <si>
    <t>"hluché vrty" 2*1,500</t>
  </si>
  <si>
    <t>226213311</t>
  </si>
  <si>
    <t>Velkoprofilové vrty náběrovým vrtáním svislé zapažené ocelovými pažnicemi průměru přes 850 do 1050 mm, v hl od 0 do 20 m v hornině tř. I</t>
  </si>
  <si>
    <t>36</t>
  </si>
  <si>
    <t>https://podminky.urs.cz/item/CS_URS_2022_02/226213311</t>
  </si>
  <si>
    <t>14*11,000</t>
  </si>
  <si>
    <t>"hluché vrty" 14*1,500</t>
  </si>
  <si>
    <t>(2+4+2)*11,000</t>
  </si>
  <si>
    <t>"hluché vrty" (2+4+2)*1,500</t>
  </si>
  <si>
    <t>19</t>
  </si>
  <si>
    <t>231212212</t>
  </si>
  <si>
    <t>Zřízení výplně pilot zapažených s vytažením pažnic z vrtu svislých z betonu železového, v hl od 0 do 20 m, při průměru piloty přes 450 do 650 mm</t>
  </si>
  <si>
    <t>38</t>
  </si>
  <si>
    <t>https://podminky.urs.cz/item/CS_URS_2022_02/231212212</t>
  </si>
  <si>
    <t>2*(11,000+0,600)</t>
  </si>
  <si>
    <t>M</t>
  </si>
  <si>
    <t>58932937</t>
  </si>
  <si>
    <t>beton C 25/30 XF1XA1 kamenivo frakce 0/22</t>
  </si>
  <si>
    <t>40</t>
  </si>
  <si>
    <t>231212213</t>
  </si>
  <si>
    <t>Zřízení výplně pilot zapažených s vytažením pažnic z vrtu svislých z betonu železového, v hl od 0 do 20 m, při průměru piloty přes 650 do 1250 mm</t>
  </si>
  <si>
    <t>42</t>
  </si>
  <si>
    <t>https://podminky.urs.cz/item/CS_URS_2022_02/231212213</t>
  </si>
  <si>
    <t>14*(11,000+0,600)</t>
  </si>
  <si>
    <t>(2+4+2)*(11,000+0,600)</t>
  </si>
  <si>
    <t>44</t>
  </si>
  <si>
    <t>23</t>
  </si>
  <si>
    <t>231611114</t>
  </si>
  <si>
    <t>Výztuž pilot betonovaných do země z oceli 10 505 (R)</t>
  </si>
  <si>
    <t>46</t>
  </si>
  <si>
    <t>https://podminky.urs.cz/item/CS_URS_2022_02/231611114</t>
  </si>
  <si>
    <t>ODHAD (v projektu není uvedena specifikace výztuže)</t>
  </si>
  <si>
    <t>"45kg/m3" (6,560+162,351)*0,045</t>
  </si>
  <si>
    <t>239111112</t>
  </si>
  <si>
    <t>Odbourání vrchní znehodnocené části výplně betonových pilot při průměru piloty přes 450 do 650 mm</t>
  </si>
  <si>
    <t>48</t>
  </si>
  <si>
    <t>https://podminky.urs.cz/item/CS_URS_2022_02/239111112</t>
  </si>
  <si>
    <t>piloty pro ocel. kce, průměr 600 mm, typ 4</t>
  </si>
  <si>
    <t>2*0,600</t>
  </si>
  <si>
    <t>25</t>
  </si>
  <si>
    <t>239111113</t>
  </si>
  <si>
    <t>Odbourání vrchní znehodnocené části výplně betonových pilot při průměru piloty přes 650 do 1250 mm</t>
  </si>
  <si>
    <t>50</t>
  </si>
  <si>
    <t>https://podminky.urs.cz/item/CS_URS_2022_02/239111113</t>
  </si>
  <si>
    <t>14*0,600</t>
  </si>
  <si>
    <t>piloty pro ocel. kce, průměr 900 mm, typ 1, 2, 3</t>
  </si>
  <si>
    <t>(2+4+2)*0,600</t>
  </si>
  <si>
    <t>271532211</t>
  </si>
  <si>
    <t>Podsyp pod základové konstrukce se zhutněním a urovnáním povrchu z kameniva hrubého, frakce 32 - 63 mm</t>
  </si>
  <si>
    <t>52</t>
  </si>
  <si>
    <t>https://podminky.urs.cz/item/CS_URS_2022_02/271532211</t>
  </si>
  <si>
    <t>dle TZ a PD, D.1.1</t>
  </si>
  <si>
    <t>pod základ únikového schodiště</t>
  </si>
  <si>
    <t>2,245*1,100*0,150*3</t>
  </si>
  <si>
    <t>pod zákl. zdi</t>
  </si>
  <si>
    <t>(5,700+1,400+1,220)*0,500*0,150</t>
  </si>
  <si>
    <t>(1,530+2,200*2+6,115)*0,500*0,150</t>
  </si>
  <si>
    <t>pod 1.NP, skladba A</t>
  </si>
  <si>
    <t>"odměřeno z dwg"  113,000*0,150</t>
  </si>
  <si>
    <t>27</t>
  </si>
  <si>
    <t>271532213</t>
  </si>
  <si>
    <t>Podsyp pod základové konstrukce se zhutněním a urovnáním povrchu z kameniva hrubého, frakce 8 - 16 mm</t>
  </si>
  <si>
    <t>54</t>
  </si>
  <si>
    <t>https://podminky.urs.cz/item/CS_URS_2022_02/271532213</t>
  </si>
  <si>
    <t>dle TZ a PD, část D.1.1.01 Půdorys 1.NP</t>
  </si>
  <si>
    <t>"CH"   schodiště vedlejší vstup</t>
  </si>
  <si>
    <t>1,200*0,700*0,530</t>
  </si>
  <si>
    <t>0,300</t>
  </si>
  <si>
    <t>27153221R</t>
  </si>
  <si>
    <t>Podsyp pod základové konstrukce se zhutněním a urovnáním povrchu z kameniva hrubého, frakce 0-32 mm</t>
  </si>
  <si>
    <t>56</t>
  </si>
  <si>
    <t>"odměřeno z dwg"  113,000*0,130</t>
  </si>
  <si>
    <t>29</t>
  </si>
  <si>
    <t>273321311</t>
  </si>
  <si>
    <t>Základy z betonu železového (bez výztuže) desky z betonu bez zvláštních nároků na prostředí tř. C 16/20</t>
  </si>
  <si>
    <t>58</t>
  </si>
  <si>
    <t>https://podminky.urs.cz/item/CS_URS_2022_02/273321311</t>
  </si>
  <si>
    <t>1.NP, skladba A, podkladní beton</t>
  </si>
  <si>
    <t xml:space="preserve">pod 1. stupněm schodiště </t>
  </si>
  <si>
    <t>2,000*0,500*0,250</t>
  </si>
  <si>
    <t>273351121</t>
  </si>
  <si>
    <t>Bednění základů desek zřízení</t>
  </si>
  <si>
    <t>60</t>
  </si>
  <si>
    <t>https://podminky.urs.cz/item/CS_URS_2022_02/273351121</t>
  </si>
  <si>
    <t>(2,000+0,500)*2*0,250</t>
  </si>
  <si>
    <t>31</t>
  </si>
  <si>
    <t>273351122</t>
  </si>
  <si>
    <t>Bednění základů desek odstranění</t>
  </si>
  <si>
    <t>62</t>
  </si>
  <si>
    <t>https://podminky.urs.cz/item/CS_URS_2022_02/273351122</t>
  </si>
  <si>
    <t>273362021</t>
  </si>
  <si>
    <t>Výztuž základů desek ze svařovaných sítí z drátů typu KARI</t>
  </si>
  <si>
    <t>64</t>
  </si>
  <si>
    <t>https://podminky.urs.cz/item/CS_URS_2022_02/273362021</t>
  </si>
  <si>
    <t>pod 1.NP, skladba A, kari síť 2x8/150/150</t>
  </si>
  <si>
    <t>"odměřeno z dwg"  113,000*2*5,267*1,2/1000</t>
  </si>
  <si>
    <t>33</t>
  </si>
  <si>
    <t>275322511</t>
  </si>
  <si>
    <t>Základy z betonu železového (bez výztuže) patky z betonu se zvýšenými nároky na prostředí tř. C 25/30</t>
  </si>
  <si>
    <t>66</t>
  </si>
  <si>
    <t>https://podminky.urs.cz/item/CS_URS_2022_02/275322511</t>
  </si>
  <si>
    <t>dle TZ a PD, část D.1.2, , D.1.1</t>
  </si>
  <si>
    <t>kalichy pilot pro beton. kce č. 1-14</t>
  </si>
  <si>
    <t>1,200*1,650*1,500*14</t>
  </si>
  <si>
    <t>-0,650*0,500*0,900*14</t>
  </si>
  <si>
    <t>patky pilot pro ocel. kce</t>
  </si>
  <si>
    <t>"typ 1, 2"  1,500*1,050*1,500*(2+4)</t>
  </si>
  <si>
    <t>"typ 3"  0,900*1,050*1,500*2</t>
  </si>
  <si>
    <t>"typ 4"  0,600*0,600*1,500*2</t>
  </si>
  <si>
    <t>základ únikového schodiště</t>
  </si>
  <si>
    <t>2,045*0,900*1,500*3</t>
  </si>
  <si>
    <t>275351121</t>
  </si>
  <si>
    <t>Bednění základů patek zřízení</t>
  </si>
  <si>
    <t>68</t>
  </si>
  <si>
    <t>https://podminky.urs.cz/item/CS_URS_2022_02/275351121</t>
  </si>
  <si>
    <t>(1,200+1,650)*2*1,500*14</t>
  </si>
  <si>
    <t>(0,750+0,600)*2*0,900*14</t>
  </si>
  <si>
    <t>"typ 1, 2"  (1,500+1,050)*2*1,500*(2+4)</t>
  </si>
  <si>
    <t>"typ 3"  (0,900+1,050)*2*1,500*2</t>
  </si>
  <si>
    <t>"typ 4"  (0,600+0,600)*2*1,500*2</t>
  </si>
  <si>
    <t>(2,045+0,900)*2*1,500*3</t>
  </si>
  <si>
    <t>35</t>
  </si>
  <si>
    <t>275351122</t>
  </si>
  <si>
    <t>Bednění základů patek odstranění</t>
  </si>
  <si>
    <t>70</t>
  </si>
  <si>
    <t>https://podminky.urs.cz/item/CS_URS_2022_02/275351122</t>
  </si>
  <si>
    <t>275361821</t>
  </si>
  <si>
    <t>Výztuž základů patek z betonářské oceli 10 505 (R)</t>
  </si>
  <si>
    <t>72</t>
  </si>
  <si>
    <t>https://podminky.urs.cz/item/CS_URS_2022_02/275361821</t>
  </si>
  <si>
    <t>"200kg/m3" 63,857*0,200</t>
  </si>
  <si>
    <t>37</t>
  </si>
  <si>
    <t>279113134</t>
  </si>
  <si>
    <t>Základové zdi z tvárnic ztraceného bednění včetně výplně z betonu bez zvláštních nároků na vliv prostředí třídy C 16/20, tloušťky zdiva přes 250 do 300 mm</t>
  </si>
  <si>
    <t>74</t>
  </si>
  <si>
    <t>https://podminky.urs.cz/item/CS_URS_2022_02/279113134</t>
  </si>
  <si>
    <t>"CH"  základ schodiště vedlejší vstup</t>
  </si>
  <si>
    <t>2,200*1,500*2</t>
  </si>
  <si>
    <t>279322511</t>
  </si>
  <si>
    <t>Základové zdi z betonu železového (bez výztuže) se zvýšenými nároky na prostředí tř. C 25/30</t>
  </si>
  <si>
    <t>76</t>
  </si>
  <si>
    <t>https://podminky.urs.cz/item/CS_URS_2022_02/279322511</t>
  </si>
  <si>
    <t>(0,365+4,235+1,115+1,290+0,100)*0,300*1,995</t>
  </si>
  <si>
    <t>(1,530+6,115)*0,300*1,995</t>
  </si>
  <si>
    <t>39</t>
  </si>
  <si>
    <t>279351121</t>
  </si>
  <si>
    <t>Bednění základových zdí rovné oboustranné za každou stranu zřízení</t>
  </si>
  <si>
    <t>78</t>
  </si>
  <si>
    <t>https://podminky.urs.cz/item/CS_URS_2022_02/279351121</t>
  </si>
  <si>
    <t>(0,365+4,235+1,115+1,290+0,100+0,300*4)*2*1,995</t>
  </si>
  <si>
    <t>(1,530+6,115+0,300*4)*2*1,995</t>
  </si>
  <si>
    <t>279351122</t>
  </si>
  <si>
    <t>Bednění základových zdí rovné oboustranné za každou stranu odstranění</t>
  </si>
  <si>
    <t>80</t>
  </si>
  <si>
    <t>https://podminky.urs.cz/item/CS_URS_2022_02/279351122</t>
  </si>
  <si>
    <t>41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</si>
  <si>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</si>
  <si>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</si>
  <si>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82</t>
  </si>
  <si>
    <t>https://podminky.urs.cz/item/CS_URS_2022_02/279361821</t>
  </si>
  <si>
    <t>"zákl. zdi - 120 kg/m3"  8,828*0,120</t>
  </si>
  <si>
    <t>"ztracené bednění - 40 kg/m3"  6,600*0,300*0,040</t>
  </si>
  <si>
    <t>291111111</t>
  </si>
  <si>
    <t>Podklad pro zpevněné plochy s rozprostřením a s hutněním z kameniva drceného frakce 0 - 63 mm</t>
  </si>
  <si>
    <t>84</t>
  </si>
  <si>
    <t>https://podminky.urs.cz/item/CS_URS_2022_02/291111111</t>
  </si>
  <si>
    <t>zpevněná plocha pro pilotovací soupravu tl. 300 mm, dolní úroveň =  -1,00 m</t>
  </si>
  <si>
    <t>Svislé a kompletní konstrukce</t>
  </si>
  <si>
    <t>43</t>
  </si>
  <si>
    <t>310278842</t>
  </si>
  <si>
    <t>Zazdívka otvorů ve zdivu nadzákladovém nepálenými tvárnicemi plochy přes 0,25 m2 do 1 m2 , ve zdi tl. do 300 mm</t>
  </si>
  <si>
    <t>86</t>
  </si>
  <si>
    <t>https://podminky.urs.cz/item/CS_URS_2022_02/310278842</t>
  </si>
  <si>
    <t>dle TZ a PD, půdorys 1.NP, 2.NP</t>
  </si>
  <si>
    <t>zazdívka oken, otvorů</t>
  </si>
  <si>
    <t>1.NP, m.č. Z110, 113, 108</t>
  </si>
  <si>
    <t>0,600*1,300*0,625*2</t>
  </si>
  <si>
    <t>0,400*0,400*0,100*2</t>
  </si>
  <si>
    <t>2.NP, m.č. Z208, 206</t>
  </si>
  <si>
    <t>0,500*0,300*0,620*2</t>
  </si>
  <si>
    <t>310279842</t>
  </si>
  <si>
    <t>Zazdívka otvorů ve zdivu nadzákladovém nepálenými tvárnicemi plochy přes 1 m2 do 4 m2 , ve zdi tl. do 300 mm</t>
  </si>
  <si>
    <t>88</t>
  </si>
  <si>
    <t>https://podminky.urs.cz/item/CS_URS_2022_02/310279842</t>
  </si>
  <si>
    <t>dle TZ a PD, půdorys  2.NP</t>
  </si>
  <si>
    <t>2.NP, m.č. Z204, 208</t>
  </si>
  <si>
    <t>1,000*2,050*0,620</t>
  </si>
  <si>
    <t>0,900*2,575*0,300</t>
  </si>
  <si>
    <t>45</t>
  </si>
  <si>
    <t>311231115</t>
  </si>
  <si>
    <t>Zdivo z cihel pálených nosné z cihel plných dl. 290 mm P 7 až 15, na maltu ze suché směsi 5 MPa</t>
  </si>
  <si>
    <t>90</t>
  </si>
  <si>
    <t>https://podminky.urs.cz/item/CS_URS_2022_02/311231115</t>
  </si>
  <si>
    <t>dle TZ a PD, Půdorysy, Řez AA, PD Ocelové konstrukce</t>
  </si>
  <si>
    <t>podezdění nosníku HEA nad 1.NP ZŠ</t>
  </si>
  <si>
    <t>9,100*0,450*0,700</t>
  </si>
  <si>
    <t>311272221</t>
  </si>
  <si>
    <t>Zdivo z pórobetonových tvárnic na tenké maltové lože, tl. zdiva 300 mm pevnost tvárnic do P2, objemová hmotnost do 450 kg/m3 na pero a drážku</t>
  </si>
  <si>
    <t>92</t>
  </si>
  <si>
    <t>https://podminky.urs.cz/item/CS_URS_2022_02/311272221</t>
  </si>
  <si>
    <t>dle TZ a PD, půdorys 1.NP</t>
  </si>
  <si>
    <t>(1,440+0,895+0,150+1,375)*3,300</t>
  </si>
  <si>
    <t>(0,700+1,290+0,900)*3,300</t>
  </si>
  <si>
    <t>47</t>
  </si>
  <si>
    <t>33-001R</t>
  </si>
  <si>
    <t>D+M montovaného skeletu z betonových dílců, vč. stropní a střešní konstrukce</t>
  </si>
  <si>
    <t>kpl</t>
  </si>
  <si>
    <t>94</t>
  </si>
  <si>
    <t>dle TZ a PD, část D.1.2.2-Betonové konstrukce, D.1.1-Stavební část</t>
  </si>
  <si>
    <t>- kompletní dodávka a montáž skeletu (sloupy, průvlaky, ztužidla, atd...) dle projektové dokumentace</t>
  </si>
  <si>
    <t>- kompletní dodávka a montáž stropu vč. stropních panelů tl. 500 mm a filigránových dílců  dle projektové dokumentace</t>
  </si>
  <si>
    <t>- dobetonávka stropních panelů a filigránů vč. spárové výztuže - viz samostatná položka</t>
  </si>
  <si>
    <t>- kompletní dodávka a montáž střešních vazníků vč. ocelových ztužidel  dle projektové dokumentace</t>
  </si>
  <si>
    <t>- zajištění a pronájem zvedací techniky (jeřáb) po celou dobu montáže</t>
  </si>
  <si>
    <t>.....</t>
  </si>
  <si>
    <t>- bude upřesněno na základě koordinace dodavatelů jednotl. konstr. částí - nosných (prefa, OK) a obálky budovy (fasáda, výplně otvorů, VZT)</t>
  </si>
  <si>
    <t>- dodavatel zpracuje dílenskou dokumentaci kotvení fasádních prvků</t>
  </si>
  <si>
    <t>389361001</t>
  </si>
  <si>
    <t>Doplňující výztuž prefabrikovaných konstrukcí pro každý druh a stavební díl z betonářské oceli</t>
  </si>
  <si>
    <t>96</t>
  </si>
  <si>
    <t>https://podminky.urs.cz/item/CS_URS_2022_02/389361001</t>
  </si>
  <si>
    <t>dle TZ a PD, v.č.  D1.2.2.b-002 Skladba mezistropu</t>
  </si>
  <si>
    <t>dobetonávka stropních panelů a filigránů  - spárová výztuž 2xR 16, váha 1,578 kg/m</t>
  </si>
  <si>
    <t>13,500*5*2*1,578*1,1/1000</t>
  </si>
  <si>
    <t>49</t>
  </si>
  <si>
    <t>389381001</t>
  </si>
  <si>
    <t>Dobetonování prefabrikovaných konstrukcí</t>
  </si>
  <si>
    <t>98</t>
  </si>
  <si>
    <t>https://podminky.urs.cz/item/CS_URS_2022_02/389381001</t>
  </si>
  <si>
    <t>dle TZ a PD, v.č.  D1.2.2.b-002 Skladba mezistropu, D1.1.10 Řez DD</t>
  </si>
  <si>
    <t xml:space="preserve">dobetonávka stropních panelů a filigránů </t>
  </si>
  <si>
    <t>13,500*3*0,380*0,440</t>
  </si>
  <si>
    <t>13,500*2*0,520*0,440</t>
  </si>
  <si>
    <t>"mezi panely"  13,500*24*0,060*0,500</t>
  </si>
  <si>
    <t>Vodorovné konstrukce</t>
  </si>
  <si>
    <t>411354317</t>
  </si>
  <si>
    <t>Podpěrná konstrukce stropů - desek, kleneb a skořepin výška podepření do 4 m tloušťka stropu přes 35 do 50 cm zřízení</t>
  </si>
  <si>
    <t>100</t>
  </si>
  <si>
    <t>https://podminky.urs.cz/item/CS_URS_2022_02/411354317</t>
  </si>
  <si>
    <t>13,500*3*0,380</t>
  </si>
  <si>
    <t>13,500*2*0,520</t>
  </si>
  <si>
    <t>51</t>
  </si>
  <si>
    <t>411354318</t>
  </si>
  <si>
    <t>Podpěrná konstrukce stropů - desek, kleneb a skořepin výška podepření do 4 m tloušťka stropu přes 35 do 50 cm odstranění</t>
  </si>
  <si>
    <t>102</t>
  </si>
  <si>
    <t>https://podminky.urs.cz/item/CS_URS_2022_02/411354318</t>
  </si>
  <si>
    <t>413232231</t>
  </si>
  <si>
    <t>Zazdívka zhlaví stropních trámů nebo válcovaných nosníků pálenými cihlami válcovaných nosníků, výšky přes 300 mm</t>
  </si>
  <si>
    <t>kus</t>
  </si>
  <si>
    <t>104</t>
  </si>
  <si>
    <t>https://podminky.urs.cz/item/CS_URS_2022_02/413232231</t>
  </si>
  <si>
    <t>dle TZ a PD, Půdorysy, Řez CC, PD Ocelové konstrukce</t>
  </si>
  <si>
    <t>uložení nosníku HEA 240 nad 2.NP a HEA 340 nad 1.NP do zdiva ZŠ</t>
  </si>
  <si>
    <t>53</t>
  </si>
  <si>
    <t>430321313</t>
  </si>
  <si>
    <t>Schodišťové konstrukce a rampy z betonu železového (bez výztuže) stupně, schodnice, ramena, podesty s nosníky tř. C 16/20</t>
  </si>
  <si>
    <t>106</t>
  </si>
  <si>
    <t>https://podminky.urs.cz/item/CS_URS_2022_02/430321313</t>
  </si>
  <si>
    <t>1,200*1,200*0,100</t>
  </si>
  <si>
    <t>430362021</t>
  </si>
  <si>
    <t>Výztuž schodišťových konstrukcí a ramp stupňů, schodnic, ramen, podest s nosníky ze svařovaných sítí z drátů typu KARI</t>
  </si>
  <si>
    <t>108</t>
  </si>
  <si>
    <t>https://podminky.urs.cz/item/CS_URS_2022_02/430362021</t>
  </si>
  <si>
    <t>1,200*1,200*4,335*1,1/1000</t>
  </si>
  <si>
    <t>55</t>
  </si>
  <si>
    <t>431351121</t>
  </si>
  <si>
    <t>Bednění podest, podstupňových desek a ramp včetně podpěrné konstrukce výšky do 4 m půdorysně přímočarých zřízení</t>
  </si>
  <si>
    <t>110</t>
  </si>
  <si>
    <t>https://podminky.urs.cz/item/CS_URS_2022_02/431351121</t>
  </si>
  <si>
    <t>1,200*3*0,150</t>
  </si>
  <si>
    <t>431351122</t>
  </si>
  <si>
    <t>Bednění podest, podstupňových desek a ramp včetně podpěrné konstrukce výšky do 4 m půdorysně přímočarých odstranění</t>
  </si>
  <si>
    <t>112</t>
  </si>
  <si>
    <t>https://podminky.urs.cz/item/CS_URS_2022_02/431351122</t>
  </si>
  <si>
    <t>57</t>
  </si>
  <si>
    <t>434121416</t>
  </si>
  <si>
    <t>Osazování schodišťových stupňů železobetonových s vyspárováním styčných spár, s provizorním dřevěným zábradlím a dočasným zakrytím stupnic prkny na schodnice, stupňů drsných</t>
  </si>
  <si>
    <t>114</t>
  </si>
  <si>
    <t>https://podminky.urs.cz/item/CS_URS_2022_02/434121416</t>
  </si>
  <si>
    <t>1,200*3</t>
  </si>
  <si>
    <t>5937375R</t>
  </si>
  <si>
    <t>stupeň schodišťový nosný ŽB 120x34,1x15,2cm</t>
  </si>
  <si>
    <t>116</t>
  </si>
  <si>
    <t>Úpravy povrchů, podlahy a osazování výplní</t>
  </si>
  <si>
    <t>59</t>
  </si>
  <si>
    <t>612-001R</t>
  </si>
  <si>
    <t>Stěrka na podhled SDK - imitace betonu, světle šedá barva</t>
  </si>
  <si>
    <t>118</t>
  </si>
  <si>
    <t>dle TZ a PD, půdorys 2.NP</t>
  </si>
  <si>
    <t>2.NP spojovací chodba, m.č. 1.201 - skladba  C</t>
  </si>
  <si>
    <t>20,40</t>
  </si>
  <si>
    <t>612142001</t>
  </si>
  <si>
    <t>Potažení vnitřních ploch pletivem v ploše nebo pruzích, na plném podkladu sklovláknitým vtlačením do tmelu stěn</t>
  </si>
  <si>
    <t>120</t>
  </si>
  <si>
    <t>https://podminky.urs.cz/item/CS_URS_2022_02/612142001</t>
  </si>
  <si>
    <t>zdivo z porobetonových tvárnic tl. 300</t>
  </si>
  <si>
    <t>22,275</t>
  </si>
  <si>
    <t>ostění</t>
  </si>
  <si>
    <t>0,300*3,100*3</t>
  </si>
  <si>
    <t>61</t>
  </si>
  <si>
    <t>612311131</t>
  </si>
  <si>
    <t>Potažení vnitřních ploch vápenným štukem tloušťky do 3 mm svislých konstrukcí stěn</t>
  </si>
  <si>
    <t>122</t>
  </si>
  <si>
    <t>https://podminky.urs.cz/item/CS_URS_2022_02/612311131</t>
  </si>
  <si>
    <t>612325223</t>
  </si>
  <si>
    <t>Vápenocementová omítka jednotlivých malých ploch štuková na stěnách, plochy jednotlivě přes 0,25 do 1 m2</t>
  </si>
  <si>
    <t>124</t>
  </si>
  <si>
    <t>https://podminky.urs.cz/item/CS_URS_2022_02/612325223</t>
  </si>
  <si>
    <t>2.NP, m.č. Z208, 204, 206 prostupy VZT</t>
  </si>
  <si>
    <t>Půdorysy, Řez CC, PD Ocelové konstrukce</t>
  </si>
  <si>
    <t>63</t>
  </si>
  <si>
    <t>612325225</t>
  </si>
  <si>
    <t>Vápenocementová omítka jednotlivých malých ploch štuková na stěnách, plochy jednotlivě přes 1,0 do 4 m2</t>
  </si>
  <si>
    <t>126</t>
  </si>
  <si>
    <t>https://podminky.urs.cz/item/CS_URS_2022_02/612325225</t>
  </si>
  <si>
    <t>612325302</t>
  </si>
  <si>
    <t>Vápenocementová omítka ostění nebo nadpraží štuková</t>
  </si>
  <si>
    <t>128</t>
  </si>
  <si>
    <t>https://podminky.urs.cz/item/CS_URS_2022_02/612325302</t>
  </si>
  <si>
    <t>2.NP, m.č. 1.204/1.201 dveře</t>
  </si>
  <si>
    <t>(1,050+2,050*2)*0,500</t>
  </si>
  <si>
    <t>2.NP, m.č. 1.203 nika pro umyvadlo</t>
  </si>
  <si>
    <t>(0,900+2,575*2)*0,320</t>
  </si>
  <si>
    <t>65</t>
  </si>
  <si>
    <t>612341121</t>
  </si>
  <si>
    <t>Omítka sádrová nebo vápenosádrová vnitřních ploch nanášená ručně jednovrstvá, tloušťky do 10 mm hladká svislých konstrukcí stěn</t>
  </si>
  <si>
    <t>130</t>
  </si>
  <si>
    <t>https://podminky.urs.cz/item/CS_URS_2022_02/612341121</t>
  </si>
  <si>
    <t>2.NP, zdivo z CPP - podezdění nosníku</t>
  </si>
  <si>
    <t>9,100*0,700</t>
  </si>
  <si>
    <t>613111001</t>
  </si>
  <si>
    <t>Ubroušení výstupků betonu po odbednění neomítaných vnitřních ploch ze spár bednicích desek do roviny povrchu pilířů nebo sloupů</t>
  </si>
  <si>
    <t>132</t>
  </si>
  <si>
    <t>https://podminky.urs.cz/item/CS_URS_2022_02/613111001</t>
  </si>
  <si>
    <t>"A"  sloupy z pohledového betonu - přebroušení vad</t>
  </si>
  <si>
    <t>1.NP int</t>
  </si>
  <si>
    <t>(0,400+0,550)*2*3,100*3</t>
  </si>
  <si>
    <t>1.NP ext</t>
  </si>
  <si>
    <t>(0,400+0,550)*2*3,800*11</t>
  </si>
  <si>
    <t>2.NP int</t>
  </si>
  <si>
    <t>"tělocvična"  (0,400+0,550*2)*6*5,000</t>
  </si>
  <si>
    <t>"tělocvična"   (0,400+0,550)*2*5,000</t>
  </si>
  <si>
    <t>"zázemí"  (0,400+0,550*2)*2*3,800</t>
  </si>
  <si>
    <t>"zázemí"   (0,400+0,550)*4*3,800</t>
  </si>
  <si>
    <t>67</t>
  </si>
  <si>
    <t>619995001</t>
  </si>
  <si>
    <t>Začištění omítek (s dodáním hmot) kolem oken, dveří, podlah, obkladů apod.</t>
  </si>
  <si>
    <t>134</t>
  </si>
  <si>
    <t>https://podminky.urs.cz/item/CS_URS_2022_02/619995001</t>
  </si>
  <si>
    <t>dle TZ a PD, Půdorys 2.NP</t>
  </si>
  <si>
    <t>2.NP ZŠ, m.č. 1.204, po otlučených keram. soklech</t>
  </si>
  <si>
    <t>(3,930+1,740+0,330*4)*2-0,900*2-1,000-1,500</t>
  </si>
  <si>
    <t>622142001</t>
  </si>
  <si>
    <t>Potažení vnějších ploch pletivem v ploše nebo pruzích, na plném podkladu sklovláknitým vtlačením do tmelu stěn</t>
  </si>
  <si>
    <t>136</t>
  </si>
  <si>
    <t>https://podminky.urs.cz/item/CS_URS_2022_02/622142001</t>
  </si>
  <si>
    <t>dle TZ a PD, D.1.1.</t>
  </si>
  <si>
    <t>boční schodiště</t>
  </si>
  <si>
    <t>4,000</t>
  </si>
  <si>
    <t xml:space="preserve">sokl čelní stěny foyer </t>
  </si>
  <si>
    <t>3,000+2,000+1,000+3,000</t>
  </si>
  <si>
    <t>69</t>
  </si>
  <si>
    <t>62221104R</t>
  </si>
  <si>
    <t>Montáž kontaktního zateplení lepením a mechanickým kotvením z polystyrenových desek nebo z kombinovaných desek na vnější stěny, tloušťky desek přes 160 do 200 mm</t>
  </si>
  <si>
    <t>138</t>
  </si>
  <si>
    <t>skladba H</t>
  </si>
  <si>
    <t>-  kotvení bude upřesněno na základě koordinace dodavatelů jednotl. konstr. částí - nosných (prefa, OK) a obálky budovy (fasáda, výplně otvorů)</t>
  </si>
  <si>
    <t>čelní stěna foyer - skladba H</t>
  </si>
  <si>
    <t>S  (odměřeno z dwg)</t>
  </si>
  <si>
    <t>7,000+3,000+5,000</t>
  </si>
  <si>
    <t>J  (odměřeno z dwg)</t>
  </si>
  <si>
    <t xml:space="preserve"> 4,000+5,000+1,290*3,060</t>
  </si>
  <si>
    <t>boční pohled    (odměřeno z dwg)</t>
  </si>
  <si>
    <t>6,000+3,000</t>
  </si>
  <si>
    <t>28375993</t>
  </si>
  <si>
    <t>deska EPS 150 pro konstrukce s vysokým zatížením λ=0,035 tl 200mm</t>
  </si>
  <si>
    <t>140</t>
  </si>
  <si>
    <t>36,947*1,02 "Přepočtené koeficientem množství</t>
  </si>
  <si>
    <t>71</t>
  </si>
  <si>
    <t>622215124</t>
  </si>
  <si>
    <t>Oprava kontaktního zateplení z polystyrenových desek jednotlivých malých ploch tloušťky přes 80 do 120 mm stěn, plochy jednotlivě přes 0,5 do 1,0 m2</t>
  </si>
  <si>
    <t>142</t>
  </si>
  <si>
    <t>https://podminky.urs.cz/item/CS_URS_2022_02/622215124</t>
  </si>
  <si>
    <t>dle TZ a PD, půdorys  1.NP, 2.NP</t>
  </si>
  <si>
    <t>22,000</t>
  </si>
  <si>
    <t>622252001</t>
  </si>
  <si>
    <t>Montáž profilů kontaktního zateplení zakládacích soklových připevněných hmoždinkami</t>
  </si>
  <si>
    <t>144</t>
  </si>
  <si>
    <t>https://podminky.urs.cz/item/CS_URS_2022_02/622252001</t>
  </si>
  <si>
    <t>1,440+0,900</t>
  </si>
  <si>
    <t>1,290+1,000+0,350</t>
  </si>
  <si>
    <t>1,700</t>
  </si>
  <si>
    <t>73</t>
  </si>
  <si>
    <t>59051657</t>
  </si>
  <si>
    <t>profil zakládací Al tl 0,7mm pro ETICS pro izolant tl 200mm</t>
  </si>
  <si>
    <t>146</t>
  </si>
  <si>
    <t>6,68*1,05 "Přepočtené koeficientem množství</t>
  </si>
  <si>
    <t>622252002</t>
  </si>
  <si>
    <t>Montáž profilů kontaktního zateplení ostatních stěnových, dilatačních apod. lepených do tmelu</t>
  </si>
  <si>
    <t>148</t>
  </si>
  <si>
    <t>https://podminky.urs.cz/item/CS_URS_2022_02/622252002</t>
  </si>
  <si>
    <t>75</t>
  </si>
  <si>
    <t>59051486</t>
  </si>
  <si>
    <t>profil rohový PVC 15x15mm s výztužnou tkaninou š 100mm pro ETICS</t>
  </si>
  <si>
    <t>150</t>
  </si>
  <si>
    <t>50*1,05 "Přepočtené koeficientem množství</t>
  </si>
  <si>
    <t>622525104</t>
  </si>
  <si>
    <t>Omítka tenkovrstvá jednotlivých malých ploch silikátová, akrylátová, silikonová nebo silikonsilikátová stěn, plochy jednotlivě přes 0,5 do 1,0 m2</t>
  </si>
  <si>
    <t>152</t>
  </si>
  <si>
    <t>https://podminky.urs.cz/item/CS_URS_2022_02/622525104</t>
  </si>
  <si>
    <t>1.NP, m.č. 1.101 zazdívka oken, otvorů</t>
  </si>
  <si>
    <t>2.NP, m.č.  1.201, exteriér</t>
  </si>
  <si>
    <t>77</t>
  </si>
  <si>
    <t>622525105</t>
  </si>
  <si>
    <t>Omítka tenkovrstvá jednotlivých malých ploch silikátová, akrylátová, silikonová nebo silikonsilikátová stěn, plochy jednotlivě přes 1,0 do 4,0 m2</t>
  </si>
  <si>
    <t>154</t>
  </si>
  <si>
    <t>https://podminky.urs.cz/item/CS_URS_2022_02/622525105</t>
  </si>
  <si>
    <t>2.NP, m.č. 1.203, dveře</t>
  </si>
  <si>
    <t>1.NP, 2.NP, napojení nových konstrukcí na stávající zateplení</t>
  </si>
  <si>
    <t>622531021</t>
  </si>
  <si>
    <t>Omítka tenkovrstvá silikonová vnějších ploch probarvená, včetně penetrace podkladu zrnitá, tloušťky 2,0 mm stěn</t>
  </si>
  <si>
    <t>156</t>
  </si>
  <si>
    <t>https://podminky.urs.cz/item/CS_URS_2021_01/622531021</t>
  </si>
  <si>
    <t>"SK"   sytě šedá</t>
  </si>
  <si>
    <t>"J"  světle šedá:</t>
  </si>
  <si>
    <t>79</t>
  </si>
  <si>
    <t>622-G1</t>
  </si>
  <si>
    <t>D+M provětrané fasády v tělocvičně (bez protinárazového obkladu)</t>
  </si>
  <si>
    <t>158</t>
  </si>
  <si>
    <t>dle TZ a PD, část D.1.1</t>
  </si>
  <si>
    <t>kompletní dodávka a montáž skladby G1, vč. ostění otvorů a všech detailů</t>
  </si>
  <si>
    <t>- broušená překližka, protinárazový obklad dekor bříza - je zahrnut v projektu interiéru</t>
  </si>
  <si>
    <t>m.č.1.212-tělocvična</t>
  </si>
  <si>
    <t>(4,950+4,800+4,795+4,730)*2*2,300</t>
  </si>
  <si>
    <t>12,900*2,300</t>
  </si>
  <si>
    <t>"odpočet dveří D08"  -1,100*2,020</t>
  </si>
  <si>
    <t>622-G2</t>
  </si>
  <si>
    <t>D+M provětrané fasády v zázemí tělocvičny a v alternativní učebně</t>
  </si>
  <si>
    <t>160</t>
  </si>
  <si>
    <t>kompletní dodávka a montáž skladby G2, vč. ostění otvorů a všech detailů</t>
  </si>
  <si>
    <t>- výmalba SDK desky je v samostatné položce</t>
  </si>
  <si>
    <t>...</t>
  </si>
  <si>
    <t>"tělocvična"   131,000</t>
  </si>
  <si>
    <t>"učebna"  18,000</t>
  </si>
  <si>
    <t>"štít tělocvičny"  45,000</t>
  </si>
  <si>
    <t>"zázemí"  43,000+34,000</t>
  </si>
  <si>
    <t>"učebna"  14,000</t>
  </si>
  <si>
    <t>V  (odměřeno z dwg)</t>
  </si>
  <si>
    <t>"tělocvična"   54,000+78,000</t>
  </si>
  <si>
    <t>"zázemí"  32,000+25,000</t>
  </si>
  <si>
    <t>Z  (odměřeno z dwg)</t>
  </si>
  <si>
    <t>"tělocvična"   26,000</t>
  </si>
  <si>
    <t>"tělocvična a zázemí"   200,000</t>
  </si>
  <si>
    <t>"odpočet dveří D02"   -1,875*2,300</t>
  </si>
  <si>
    <t>odpočet  fasády G1  Protinárazový obklad v tělocvičně</t>
  </si>
  <si>
    <t>-116,113</t>
  </si>
  <si>
    <t>81</t>
  </si>
  <si>
    <t>622-G3</t>
  </si>
  <si>
    <t>D+M provětrané fasády v zázemí tělocvičny - mokrý provoz - sibiřský modřín</t>
  </si>
  <si>
    <t>162</t>
  </si>
  <si>
    <t>kompletní dodávka a montáž skladby G3, vč. ostění otvorů a všech detailů</t>
  </si>
  <si>
    <t>- keram. obklad je v samostatné položce</t>
  </si>
  <si>
    <t>J      m.č. 1.208 sprchy</t>
  </si>
  <si>
    <t>4,200*1,200</t>
  </si>
  <si>
    <t>622-G4</t>
  </si>
  <si>
    <t>D+M provětrané fasády - sibiřský modřín</t>
  </si>
  <si>
    <t>164</t>
  </si>
  <si>
    <t>kompletní dodávka a montáž skladby G4, vč. ostění otvorů a všech detailů</t>
  </si>
  <si>
    <t>"tělocvična"   6,000</t>
  </si>
  <si>
    <t>"učebna"  0,900*1,500</t>
  </si>
  <si>
    <t>"štít tělocvičny"  6,000</t>
  </si>
  <si>
    <t>"zázemí"  6,000+1,000*1,200*3</t>
  </si>
  <si>
    <t>"tělocvična"   (1,000*2+0,800*3)*3,000</t>
  </si>
  <si>
    <t>"zázemí"  0,900*1,200*2+5,000</t>
  </si>
  <si>
    <t>"tělocvična"   15,000+0,700*2,000*3</t>
  </si>
  <si>
    <t>"zázemí"   5,000</t>
  </si>
  <si>
    <t>83</t>
  </si>
  <si>
    <t>622-S4</t>
  </si>
  <si>
    <t>D+M podhledu nad exteriérem pod alternativní učebnou</t>
  </si>
  <si>
    <t>166</t>
  </si>
  <si>
    <t>kompletní dodávka a montáž skladby S4, vč. všech detailů</t>
  </si>
  <si>
    <t>1,675*4,900</t>
  </si>
  <si>
    <t>622-001R</t>
  </si>
  <si>
    <t>D+M podhledu nad exteriérem a interiérem foyer pod tělocvičnou a zázemím</t>
  </si>
  <si>
    <t>168</t>
  </si>
  <si>
    <t>kompletní dodávka a montáž skladby vč. všech detailů</t>
  </si>
  <si>
    <t>"S, J"    14,600*0,750*2</t>
  </si>
  <si>
    <t>"V"    (32,500-0,750*2)*1,000</t>
  </si>
  <si>
    <t>"Z"   6,600*1,300+6,300*1,300+17,500*2,100</t>
  </si>
  <si>
    <t>85</t>
  </si>
  <si>
    <t>629991011</t>
  </si>
  <si>
    <t>Zakrytí vnějších ploch před znečištěním včetně pozdějšího odkrytí výplní otvorů a svislých ploch fólií přilepenou lepící páskou</t>
  </si>
  <si>
    <t>170</t>
  </si>
  <si>
    <t>https://podminky.urs.cz/item/CS_URS_2022_02/629991011</t>
  </si>
  <si>
    <t>okna, dveře MŠ, 1.NP</t>
  </si>
  <si>
    <t>0,600*0,860*6</t>
  </si>
  <si>
    <t>1,500*1,460*4</t>
  </si>
  <si>
    <t>1,500*1,760*12</t>
  </si>
  <si>
    <t>1,000*2,400*2</t>
  </si>
  <si>
    <t>2,950*1,760</t>
  </si>
  <si>
    <t>1,000*2,360*2</t>
  </si>
  <si>
    <t>1,200*1,460*4</t>
  </si>
  <si>
    <t>0,900*1,460*2</t>
  </si>
  <si>
    <t>0,900*2,360*2</t>
  </si>
  <si>
    <t>631311124</t>
  </si>
  <si>
    <t>Mazanina z betonu prostého bez zvýšených nároků na prostředí tl. přes 80 do 120 mm tř. C 16/20</t>
  </si>
  <si>
    <t>172</t>
  </si>
  <si>
    <t>https://podminky.urs.cz/item/CS_URS_2022_02/631311124</t>
  </si>
  <si>
    <t>dle TZ a PD, Půdorysy, Řez AA, CC, PD Ocelové konstrukce</t>
  </si>
  <si>
    <t>uložení nosníku HEA 300 nad 1.NP ZŠ</t>
  </si>
  <si>
    <t>9,100*0,450*0,100</t>
  </si>
  <si>
    <t>0,400*0,300*0,100*2</t>
  </si>
  <si>
    <t>87</t>
  </si>
  <si>
    <t>631311125</t>
  </si>
  <si>
    <t>Mazanina z betonu prostého bez zvýšených nároků na prostředí tl. přes 80 do 120 mm tř. C 20/25</t>
  </si>
  <si>
    <t>174</t>
  </si>
  <si>
    <t>https://podminky.urs.cz/item/CS_URS_2022_02/631311125</t>
  </si>
  <si>
    <t>"tl. 50 mm + 55 mm vlna trapézu"  20,40*0,050*1,7</t>
  </si>
  <si>
    <t>631311135</t>
  </si>
  <si>
    <t>Mazanina z betonu prostého bez zvýšených nároků na prostředí tl. přes 120 do 240 mm tř. C 20/25</t>
  </si>
  <si>
    <t>176</t>
  </si>
  <si>
    <t>https://podminky.urs.cz/item/CS_URS_2022_02/631311135</t>
  </si>
  <si>
    <t>dle TZ a PD, D.1.2.9 Detail osazení podl. konvektoru</t>
  </si>
  <si>
    <t>1.NP</t>
  </si>
  <si>
    <t>(1,100*3+2,000)*0,500*0,130</t>
  </si>
  <si>
    <t>89</t>
  </si>
  <si>
    <t>631319012</t>
  </si>
  <si>
    <t>Příplatek k cenám mazanin za úpravu povrchu mazaniny přehlazením, mazanina tl. přes 80 do 120 mm</t>
  </si>
  <si>
    <t>178</t>
  </si>
  <si>
    <t>https://podminky.urs.cz/item/CS_URS_2022_02/631319012</t>
  </si>
  <si>
    <t>0,434+1,734</t>
  </si>
  <si>
    <t>631319013</t>
  </si>
  <si>
    <t>Příplatek k cenám mazanin za úpravu povrchu mazaniny přehlazením, mazanina tl. přes 120 do 240 mm</t>
  </si>
  <si>
    <t>180</t>
  </si>
  <si>
    <t>https://podminky.urs.cz/item/CS_URS_2022_02/631319013</t>
  </si>
  <si>
    <t>91</t>
  </si>
  <si>
    <t>631351101</t>
  </si>
  <si>
    <t>Bednění v podlahách rýh a hran zřízení</t>
  </si>
  <si>
    <t>182</t>
  </si>
  <si>
    <t>https://podminky.urs.cz/item/CS_URS_2022_02/631351101</t>
  </si>
  <si>
    <t>(1,100*3+2,000+0,500*4)*2*0,130</t>
  </si>
  <si>
    <t>dle TZ a PD, D.1.2.8 Detail čistících zón</t>
  </si>
  <si>
    <t>1.NP, podklad pod čistící zónu</t>
  </si>
  <si>
    <t>(1,350*2+2,300)*0,100</t>
  </si>
  <si>
    <t>9,100*2*0,150</t>
  </si>
  <si>
    <t>631351102</t>
  </si>
  <si>
    <t>Bednění v podlahách rýh a hran odstranění</t>
  </si>
  <si>
    <t>184</t>
  </si>
  <si>
    <t>https://podminky.urs.cz/item/CS_URS_2022_02/631351102</t>
  </si>
  <si>
    <t>93</t>
  </si>
  <si>
    <t>632441218</t>
  </si>
  <si>
    <t>Potěr anhydritový samonivelační litý tř. C 25, tl. přes 35 do 40 mm</t>
  </si>
  <si>
    <t>186</t>
  </si>
  <si>
    <t>https://podminky.urs.cz/item/CS_URS_2022_02/632441218</t>
  </si>
  <si>
    <t xml:space="preserve">2.NP učebna, m.č. 1.203 - skladba  B2 </t>
  </si>
  <si>
    <t>4,590*2,050</t>
  </si>
  <si>
    <t>632441220</t>
  </si>
  <si>
    <t>Potěr anhydritový samonivelační litý tř. C 25, tl. přes 45 do 50 mm</t>
  </si>
  <si>
    <t>188</t>
  </si>
  <si>
    <t>https://podminky.urs.cz/item/CS_URS_2022_02/632441220</t>
  </si>
  <si>
    <t>1.NP, skladba A, m.č. 1.101, 1.102</t>
  </si>
  <si>
    <t>103,80+13,20</t>
  </si>
  <si>
    <t>2.NP učebna, m.č. 1.203 - skladba  B1</t>
  </si>
  <si>
    <t>4,590*6,850</t>
  </si>
  <si>
    <t>2.NP zázemí, m.č. 1.205-1.210, 1.213, 1.214 - skladba  D, E</t>
  </si>
  <si>
    <t>21,70+5,01+24,27+13,60+11,75+21,39+2,80+2,22</t>
  </si>
  <si>
    <t>2.NP tělocvična, nářaďovna, m.č. 1.211, 1.212 - skladba  F</t>
  </si>
  <si>
    <t>37,10+286,80</t>
  </si>
  <si>
    <t>95</t>
  </si>
  <si>
    <t>632441292</t>
  </si>
  <si>
    <t>Potěr anhydritový samonivelační litý Příplatek k cenám za každých dalších i započatých 5 mm tloušťky přes 50 mm tř. C 25</t>
  </si>
  <si>
    <t>190</t>
  </si>
  <si>
    <t>https://podminky.urs.cz/item/CS_URS_2022_02/632441292</t>
  </si>
  <si>
    <t>1.NP, skladba A, m.č. 1.101, 1.102, celkem tl. 55 mm</t>
  </si>
  <si>
    <t>2.NP zázemí, m.č. 1.205-1.210, 1.213, 1.214 - skladba  D, E, celkem tl. 135 mm</t>
  </si>
  <si>
    <t>(21,70+5,01+24,27+13,60+11,75+21,39+2,80+2,22)*17</t>
  </si>
  <si>
    <t>2.NP tělocvična, nářaďovna, m.č. 1.211, 1.212 - skladba  F, celkem tl. 77 mm</t>
  </si>
  <si>
    <t>(37,10+286,80)*6</t>
  </si>
  <si>
    <t>632450133</t>
  </si>
  <si>
    <t>Potěr cementový vyrovnávací ze suchých směsí v ploše o průměrné (střední) tl. přes 30 do 40 mm</t>
  </si>
  <si>
    <t>192</t>
  </si>
  <si>
    <t>https://podminky.urs.cz/item/CS_URS_2022_02/632450133</t>
  </si>
  <si>
    <t>1,350*2,300</t>
  </si>
  <si>
    <t>97</t>
  </si>
  <si>
    <t>632450134</t>
  </si>
  <si>
    <t>Potěr cementový vyrovnávací ze suchých směsí v ploše o průměrné (střední) tl. přes 40 do 50 mm</t>
  </si>
  <si>
    <t>194</t>
  </si>
  <si>
    <t>https://podminky.urs.cz/item/CS_URS_2022_02/632450134</t>
  </si>
  <si>
    <t>2.NP ZŠ, m.č. 1.204, pod novou dlažbu</t>
  </si>
  <si>
    <t>6,90</t>
  </si>
  <si>
    <t>632481213</t>
  </si>
  <si>
    <t>Separační vrstva k oddělení podlahových vrstev z polyetylénové fólie</t>
  </si>
  <si>
    <t>196</t>
  </si>
  <si>
    <t>https://podminky.urs.cz/item/CS_URS_2022_02/632481213</t>
  </si>
  <si>
    <t>1.NP, skladba A, m.č. 1.101, 1.102, 2x folie</t>
  </si>
  <si>
    <t>(103,80+13,20)*2</t>
  </si>
  <si>
    <t xml:space="preserve">2.NP učebna, m.č. 1.203 - skladba B1, B2 </t>
  </si>
  <si>
    <t>39,16</t>
  </si>
  <si>
    <t>99</t>
  </si>
  <si>
    <t>633811111</t>
  </si>
  <si>
    <t>Broušení betonových podlah nerovností do 2 mm (stržení šlemu)</t>
  </si>
  <si>
    <t>198</t>
  </si>
  <si>
    <t>https://podminky.urs.cz/item/CS_URS_2022_02/633811111</t>
  </si>
  <si>
    <t>634112113</t>
  </si>
  <si>
    <t>Obvodová dilatace mezi stěnou a mazaninou nebo potěrem podlahovým páskem z pěnového PE tl. do 10 mm, výšky 80 mm</t>
  </si>
  <si>
    <t>200</t>
  </si>
  <si>
    <t>https://podminky.urs.cz/item/CS_URS_2022_02/634112113</t>
  </si>
  <si>
    <t>50,000</t>
  </si>
  <si>
    <t>(8,900+4,590+0,875)*2</t>
  </si>
  <si>
    <t>2.NP tělocvična m.č.  1.212 - skladba  F</t>
  </si>
  <si>
    <t>(14,000+20,875+0,550*6)*2</t>
  </si>
  <si>
    <t>101</t>
  </si>
  <si>
    <t>634112115</t>
  </si>
  <si>
    <t>Obvodová dilatace mezi stěnou a mazaninou nebo potěrem podlahovým páskem z pěnového PE tl. do 10 mm, výšky 150 mm</t>
  </si>
  <si>
    <t>202</t>
  </si>
  <si>
    <t>https://podminky.urs.cz/item/CS_URS_2022_02/634112115</t>
  </si>
  <si>
    <t>2.NP zázemí, m.č. 1.205-1.211, 1.213, 1.214 - skladba  D, E</t>
  </si>
  <si>
    <t>(10,875*2+14,000+0,550*4)*2</t>
  </si>
  <si>
    <t>634663111</t>
  </si>
  <si>
    <t>Výplň dilatačních spar mazanin polyuretanovou samonivelační hmotou, šířka spáry do 10 mm</t>
  </si>
  <si>
    <t>204</t>
  </si>
  <si>
    <t>https://podminky.urs.cz/item/CS_URS_2022_02/634663111</t>
  </si>
  <si>
    <t>"dilatace anhydritu"  6,885*3</t>
  </si>
  <si>
    <t>"dilatace anhydritu"  20,875+14,000*3</t>
  </si>
  <si>
    <t>103</t>
  </si>
  <si>
    <t>634911122</t>
  </si>
  <si>
    <t>Řezání dilatačních nebo smršťovacích spár v čerstvé betonové mazanině nebo potěru šířky přes 5 do 10 mm, hloubky přes 10 do 20 mm</t>
  </si>
  <si>
    <t>206</t>
  </si>
  <si>
    <t>https://podminky.urs.cz/item/CS_URS_2022_02/634911122</t>
  </si>
  <si>
    <t>634911123</t>
  </si>
  <si>
    <t>Řezání dilatačních nebo smršťovacích spár v čerstvé betonové mazanině nebo potěru šířky přes 5 do 10 mm, hloubky přes 20 do 50 mm</t>
  </si>
  <si>
    <t>208</t>
  </si>
  <si>
    <t>https://podminky.urs.cz/item/CS_URS_2022_02/634911123</t>
  </si>
  <si>
    <t>105</t>
  </si>
  <si>
    <t>642942611</t>
  </si>
  <si>
    <t>Osazování zárubní nebo rámů kovových dveřních lisovaných nebo z úhelníků bez dveřních křídel na montážní pěnu, plochy otvoru do 2,5 m2</t>
  </si>
  <si>
    <t>210</t>
  </si>
  <si>
    <t>https://podminky.urs.cz/item/CS_URS_2022_02/642942611</t>
  </si>
  <si>
    <t>dle TZ a PD, půdorys 2.NP, D.1.1.15 Výpis výplní otvorů - dveře</t>
  </si>
  <si>
    <t>"D01 -tl. 100, š. 900"  1</t>
  </si>
  <si>
    <t>"D08 -tl. 100, š. 1000"  1</t>
  </si>
  <si>
    <t>55331483</t>
  </si>
  <si>
    <t>zárubeň jednokřídlá ocelová pro zdění tl stěny 75-100mm rozměru 900/1970, 2100mm</t>
  </si>
  <si>
    <t>212</t>
  </si>
  <si>
    <t>107</t>
  </si>
  <si>
    <t>5533148R</t>
  </si>
  <si>
    <t>zárubeň jednokřídlá ocelová pro zdění tl stěny 75-100mm rozměru 1000/1970 mm</t>
  </si>
  <si>
    <t>214</t>
  </si>
  <si>
    <t>Ostatní konstrukce a práce, bourání</t>
  </si>
  <si>
    <t>900-logo</t>
  </si>
  <si>
    <t>D+M loga ZŠ a MŠ Chlebovice, rozměr 3,2x1,1 m, fasádní 3D nápis z tvrzeného EPS, opatřený nástřikem fasádní stěrkovou hmotou. Před nalepením přetřít elastickou fasádní barvou v odstínu loga dle logomanuálu</t>
  </si>
  <si>
    <t>216</t>
  </si>
  <si>
    <t>109</t>
  </si>
  <si>
    <t>900-včela</t>
  </si>
  <si>
    <t>D+M prvku včely, rozměr 400x300 mm, fasádní 3D nápis z tvrzeného EPS, opatřený nástřikem fasádní stěrkovou hmotou. Před nalepením přetřít elastickou fasádní barvou v odstínu loga dle logomanuálu. Přesné umístění včely a její dráha bude upřesněna během realizace a odsouhlasena investorem a architektem</t>
  </si>
  <si>
    <t>218</t>
  </si>
  <si>
    <t>941311112</t>
  </si>
  <si>
    <t>Montáž lešení řadového modulového lehkého pracovního s podlahami s provozním zatížením tř. 3 do 200 kg/m2 šířky tř. SW06 od 0,6 do 0,9 m, výšky přes 10 do 25 m</t>
  </si>
  <si>
    <t>220</t>
  </si>
  <si>
    <t>https://podminky.urs.cz/item/CS_URS_2022_02/941311112</t>
  </si>
  <si>
    <t>"tělocvična"  (24,000+18,000+10,000)*13,000+17,000*5,000</t>
  </si>
  <si>
    <t>"zázemí"  (12,000+16,500+10,000)*10,000</t>
  </si>
  <si>
    <t>"foyer, učebna"  (5,000+12,000)*9,000</t>
  </si>
  <si>
    <t>111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</si>
  <si>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</si>
  <si>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</si>
  <si>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222</t>
  </si>
  <si>
    <t>https://podminky.urs.cz/item/CS_URS_2022_02/941311211</t>
  </si>
  <si>
    <t>1299*120 "Přepočtené koeficientem množství</t>
  </si>
  <si>
    <t>941311812</t>
  </si>
  <si>
    <t>Demontáž lešení řadového modulového lehkého pracovního s podlahami s provozním zatížením tř. 3 do 200 kg/m2 šířky SW06 od 0,6 do 0,9 m, výšky přes 10 do 25 m</t>
  </si>
  <si>
    <t>224</t>
  </si>
  <si>
    <t>https://podminky.urs.cz/item/CS_URS_2022_02/941311812</t>
  </si>
  <si>
    <t>113</t>
  </si>
  <si>
    <t>944711114</t>
  </si>
  <si>
    <t>Montáž záchytné stříšky zřizované současně s lehkým nebo těžkým lešením, šířky přes 2,5 m</t>
  </si>
  <si>
    <t>226</t>
  </si>
  <si>
    <t>https://podminky.urs.cz/item/CS_URS_2022_02/944711114</t>
  </si>
  <si>
    <t>3,000*6</t>
  </si>
  <si>
    <t>944711214</t>
  </si>
  <si>
    <t>Montáž záchytné stříšky Příplatek za první a každý další den použití záchytné stříšky k ceně -1114</t>
  </si>
  <si>
    <t>228</t>
  </si>
  <si>
    <t>https://podminky.urs.cz/item/CS_URS_2022_02/944711214</t>
  </si>
  <si>
    <t>18*120 "Přepočtené koeficientem množství</t>
  </si>
  <si>
    <t>115</t>
  </si>
  <si>
    <t>944711814</t>
  </si>
  <si>
    <t>Demontáž záchytné stříšky zřizované současně s lehkým nebo těžkým lešením, šířky přes 2,5 m</t>
  </si>
  <si>
    <t>230</t>
  </si>
  <si>
    <t>https://podminky.urs.cz/item/CS_URS_2022_02/944711814</t>
  </si>
  <si>
    <t>946112117</t>
  </si>
  <si>
    <t>Montáž pojízdných věží trubkových nebo dílcových s maximálním zatížením podlahy do 200 kg/m2 šířky přes 0,9 do 1,6 m, délky do 3,2 m, výšky přes 6,6 m do 7,6 m</t>
  </si>
  <si>
    <t>232</t>
  </si>
  <si>
    <t>https://podminky.urs.cz/item/CS_URS_2022_02/946112117</t>
  </si>
  <si>
    <t>pro montáž opláštění a SDK ve foyer a tělocvičně</t>
  </si>
  <si>
    <t>2+2</t>
  </si>
  <si>
    <t>117</t>
  </si>
  <si>
    <t>946112217</t>
  </si>
  <si>
    <t>Montáž pojízdných věží trubkových nebo dílcových s maximálním zatížením podlahy do 200 kg/m2 Příplatek za první a každý další den použití pojízdného lešení k ceně -2117</t>
  </si>
  <si>
    <t>234</t>
  </si>
  <si>
    <t>https://podminky.urs.cz/item/CS_URS_2022_02/946112217</t>
  </si>
  <si>
    <t>4*120 "Přepočtené koeficientem množství</t>
  </si>
  <si>
    <t>946112817</t>
  </si>
  <si>
    <t>Demontáž pojízdných věží trubkových nebo dílcových s maximálním zatížením podlahy do 200 kg/m2 šířky přes 0,9 do 1,6 m, délky do 3,2 m, výšky přes 6,6 m do 7,6 m</t>
  </si>
  <si>
    <t>236</t>
  </si>
  <si>
    <t>https://podminky.urs.cz/item/CS_URS_2022_02/946112817</t>
  </si>
  <si>
    <t>119</t>
  </si>
  <si>
    <t>949101111</t>
  </si>
  <si>
    <t>Lešení pomocné pracovní pro objekty pozemních staveb pro zatížení do 150 kg/m2, o výšce lešeňové podlahy do 1,9 m</t>
  </si>
  <si>
    <t>238</t>
  </si>
  <si>
    <t>https://podminky.urs.cz/item/CS_URS_2022_02/949101111</t>
  </si>
  <si>
    <t>952901111</t>
  </si>
  <si>
    <t>Vyčištění budov nebo objektů před předáním do užívání budov bytové nebo občanské výstavby, světlé výšky podlaží do 4 m</t>
  </si>
  <si>
    <t>240</t>
  </si>
  <si>
    <t>https://podminky.urs.cz/item/CS_URS_2022_02/952901111</t>
  </si>
  <si>
    <t>1.NP, budova ZŠ, m.č. Z.108, Z.109, Z.110, Z.111, Z.113</t>
  </si>
  <si>
    <t>25,10+2,80+4,30+6,90+2,60</t>
  </si>
  <si>
    <t>2.NP, m.č. 1.201-1.211, 1.213, 1.214</t>
  </si>
  <si>
    <t>20,40+13,20+39,16+6,90+21,70+5,01+24,27+13,60+11,75+21,39+37,10+2,80+2,22</t>
  </si>
  <si>
    <t>2.NP,  budova ZŠ, m.č. Z.204, Z.208, Z.206</t>
  </si>
  <si>
    <t>68,30+7,30+7,30</t>
  </si>
  <si>
    <t>121</t>
  </si>
  <si>
    <t>952901114</t>
  </si>
  <si>
    <t>Vyčištění budov nebo objektů před předáním do užívání budov bytové nebo občanské výstavby, světlé výšky podlaží přes 4 m</t>
  </si>
  <si>
    <t>242</t>
  </si>
  <si>
    <t>https://podminky.urs.cz/item/CS_URS_2022_02/952901114</t>
  </si>
  <si>
    <t>1.NP, m.č. 1.101, 1.102  foyer</t>
  </si>
  <si>
    <t>2.NP, m.č. 1.212  tělocvična</t>
  </si>
  <si>
    <t>286,80</t>
  </si>
  <si>
    <t>953943211</t>
  </si>
  <si>
    <t>Osazování drobných kovových předmětů kotvených do stěny hasicího přístroje</t>
  </si>
  <si>
    <t>244</t>
  </si>
  <si>
    <t>https://podminky.urs.cz/item/CS_URS_2022_02/953943211</t>
  </si>
  <si>
    <t>dle TZ a PD, PBŘ</t>
  </si>
  <si>
    <t>práškový PG6 PMD s hasicí schopností 21A</t>
  </si>
  <si>
    <t>"1.NP + 2.NP"  2+7</t>
  </si>
  <si>
    <t>123</t>
  </si>
  <si>
    <t>44932114</t>
  </si>
  <si>
    <t>přístroj hasicí ruční práškový PG 6 LE</t>
  </si>
  <si>
    <t>246</t>
  </si>
  <si>
    <t>961044111</t>
  </si>
  <si>
    <t>Bourání základů z betonu prostého</t>
  </si>
  <si>
    <t>248</t>
  </si>
  <si>
    <t>https://podminky.urs.cz/item/CS_URS_2022_02/961044111</t>
  </si>
  <si>
    <t>dle TZ a PD, Půdorys 1.NP</t>
  </si>
  <si>
    <t>zadní vstup do krčku - základ zídky schodiště</t>
  </si>
  <si>
    <t>1,500*0,900*0,450*2</t>
  </si>
  <si>
    <t>1,500*0,800*0,400</t>
  </si>
  <si>
    <t>základy spojov. krčku</t>
  </si>
  <si>
    <t>(6,000+8,500)*0,900*0,400</t>
  </si>
  <si>
    <t>125</t>
  </si>
  <si>
    <t>962042321</t>
  </si>
  <si>
    <t>Bourání zdiva z betonu prostého nadzákladového objemu přes 1 m3</t>
  </si>
  <si>
    <t>250</t>
  </si>
  <si>
    <t>https://podminky.urs.cz/item/CS_URS_2022_02/962042321</t>
  </si>
  <si>
    <t>zadní vstup do krčku - zídka schodiště</t>
  </si>
  <si>
    <t>1,500*0,600*0,450*2</t>
  </si>
  <si>
    <t>963022819</t>
  </si>
  <si>
    <t>Bourání kamenných schodišťových stupňů oblých, rovných nebo kosých zhotovených na místě</t>
  </si>
  <si>
    <t>252</t>
  </si>
  <si>
    <t>https://podminky.urs.cz/item/CS_URS_2022_02/963022819</t>
  </si>
  <si>
    <t>zadní vstup do krčku</t>
  </si>
  <si>
    <t>4*1,500</t>
  </si>
  <si>
    <t>127</t>
  </si>
  <si>
    <t>965043441</t>
  </si>
  <si>
    <t>Bourání mazanin betonových s potěrem nebo teracem tl. do 150 mm, plochy přes 4 m2</t>
  </si>
  <si>
    <t>254</t>
  </si>
  <si>
    <t>https://podminky.urs.cz/item/CS_URS_2022_02/965043441</t>
  </si>
  <si>
    <t>spojov. krček</t>
  </si>
  <si>
    <t>16,000*0,150</t>
  </si>
  <si>
    <t>venkovní podesta</t>
  </si>
  <si>
    <t>1,200*1,200*0,150</t>
  </si>
  <si>
    <t>12,400*1,000*0,150</t>
  </si>
  <si>
    <t>965045113</t>
  </si>
  <si>
    <t>Bourání potěrů tl. do 50 mm cementových nebo pískocementových, plochy přes 4 m2</t>
  </si>
  <si>
    <t>256</t>
  </si>
  <si>
    <t>https://podminky.urs.cz/item/CS_URS_2022_02/965045113</t>
  </si>
  <si>
    <t>2.NP ZŠ, m.č. 1.204</t>
  </si>
  <si>
    <t>129</t>
  </si>
  <si>
    <t>965049112</t>
  </si>
  <si>
    <t>Bourání mazanin Příplatek k cenám za bourání mazanin betonových se svařovanou sítí, tl. přes 100 mm</t>
  </si>
  <si>
    <t>258</t>
  </si>
  <si>
    <t>https://podminky.urs.cz/item/CS_URS_2022_02/965049112</t>
  </si>
  <si>
    <t>965081213</t>
  </si>
  <si>
    <t>Bourání podlah z dlaždic bez podkladního lože nebo mazaniny, s jakoukoliv výplní spár keramických nebo xylolitových tl. do 10 mm, plochy přes 1 m2</t>
  </si>
  <si>
    <t>260</t>
  </si>
  <si>
    <t>https://podminky.urs.cz/item/CS_URS_2022_02/965081213</t>
  </si>
  <si>
    <t>131</t>
  </si>
  <si>
    <t>965081611</t>
  </si>
  <si>
    <t>Odsekání soklíků včetně otlučení podkladní omítky až na zdivo rovných</t>
  </si>
  <si>
    <t>262</t>
  </si>
  <si>
    <t>https://podminky.urs.cz/item/CS_URS_2022_02/965081611</t>
  </si>
  <si>
    <t>966081123</t>
  </si>
  <si>
    <t>Bourání kontaktního zateplení včetně povrchové úpravy omítkou nebo nátěrem malých ploch, jakékoli tloušťky, včetně vyřezání, plochy jednotlivě přes 1 do 2,0 m2</t>
  </si>
  <si>
    <t>264</t>
  </si>
  <si>
    <t>https://podminky.urs.cz/item/CS_URS_2022_02/966081123</t>
  </si>
  <si>
    <t>dle TZ a PD, Půdorys 1.NP,  2NP</t>
  </si>
  <si>
    <t>"budova MŠ"  1</t>
  </si>
  <si>
    <t>"budova ZŠ" 2</t>
  </si>
  <si>
    <t>133</t>
  </si>
  <si>
    <t>968082015</t>
  </si>
  <si>
    <t>Vybourání plastových rámů oken s křídly, dveřních zárubní, vrat rámu oken s křídly, plochy do 1 m2</t>
  </si>
  <si>
    <t>266</t>
  </si>
  <si>
    <t>https://podminky.urs.cz/item/CS_URS_2022_02/968082015</t>
  </si>
  <si>
    <t>dle TZ a PD, Půdorys 1.NP, 2NP</t>
  </si>
  <si>
    <t>"budova ZŠ, m.č. Z.110, Z113"  0,600*1,300*2</t>
  </si>
  <si>
    <t>"budova ZŠ, m.č. Z.208, Z206"  0,500*1,300*2</t>
  </si>
  <si>
    <t>968082016</t>
  </si>
  <si>
    <t>Vybourání plastových rámů oken s křídly, dveřních zárubní, vrat rámu oken s křídly, plochy přes 1 do 2 m2</t>
  </si>
  <si>
    <t>268</t>
  </si>
  <si>
    <t>https://podminky.urs.cz/item/CS_URS_2022_02/968082016</t>
  </si>
  <si>
    <t>dle TZ a PD, Půdorys 2NP</t>
  </si>
  <si>
    <t>"budova ZŠ, m.č. 1.208"  0,900*2,050</t>
  </si>
  <si>
    <t>135</t>
  </si>
  <si>
    <t>968082017</t>
  </si>
  <si>
    <t>Vybourání plastových rámů oken s křídly, dveřních zárubní, vrat rámu oken s křídly, plochy přes 2 do 4 m2</t>
  </si>
  <si>
    <t>270</t>
  </si>
  <si>
    <t>https://podminky.urs.cz/item/CS_URS_2022_02/968082017</t>
  </si>
  <si>
    <t>"budova ZŠ, m.č. 1.204"  1,050*2,050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</si>
  <si>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</si>
  <si>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</si>
  <si>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272</t>
  </si>
  <si>
    <t>https://podminky.urs.cz/item/CS_URS_2022_02/971033251</t>
  </si>
  <si>
    <t>dle TZ a PD, Půdorys  2NP</t>
  </si>
  <si>
    <t>"budova ZŠ, m.č. Z206, Z208"  2</t>
  </si>
  <si>
    <t>137</t>
  </si>
  <si>
    <t>971033261</t>
  </si>
  <si>
    <t>Vybourání otvorů ve zdivu základovém nebo nadzákladovém z cihel, tvárnic, příčkovek z cihel pálených na maltu vápennou nebo vápenocementovou plochy do 0,0225 m2, tl. do 600 mm</t>
  </si>
  <si>
    <t>274</t>
  </si>
  <si>
    <t>https://podminky.urs.cz/item/CS_URS_2022_02/971033261</t>
  </si>
  <si>
    <t>"budova ZŠ, m.č. Z206"  1</t>
  </si>
  <si>
    <t>973031336</t>
  </si>
  <si>
    <t>Vysekání výklenků nebo kapes ve zdivu z cihel na maltu vápennou nebo vápenocementovou kapes, plochy do 0,16 m2, hl. do 450 mm</t>
  </si>
  <si>
    <t>276</t>
  </si>
  <si>
    <t>https://podminky.urs.cz/item/CS_URS_2022_02/973031336</t>
  </si>
  <si>
    <t>139</t>
  </si>
  <si>
    <t>977151127</t>
  </si>
  <si>
    <t>Jádrové vrty diamantovými korunkami do stavebních materiálů (železobetonu, betonu, cihel, obkladů, dlažeb, kamene) průměru přes 225 do 250 mm</t>
  </si>
  <si>
    <t>278</t>
  </si>
  <si>
    <t>https://podminky.urs.cz/item/CS_URS_2022_02/977151127</t>
  </si>
  <si>
    <t>dle TZ a PD, půdorys 2.NP, D.1.2.07 Detail pouzdra sloupku pro sport</t>
  </si>
  <si>
    <t>otvory v panelech stropů</t>
  </si>
  <si>
    <t>"SL"  2*0,350</t>
  </si>
  <si>
    <t>900-SL</t>
  </si>
  <si>
    <t>D+M pouzdra sloupku pro sport - kompletní provedení</t>
  </si>
  <si>
    <t>280</t>
  </si>
  <si>
    <t>kompletní provedení dle detailu</t>
  </si>
  <si>
    <t>"SL"  2</t>
  </si>
  <si>
    <t>141</t>
  </si>
  <si>
    <t>977151223</t>
  </si>
  <si>
    <t>Jádrové vrty diamantovými korunkami do stavebních materiálů (železobetonu, betonu, cihel, obkladů, dlažeb, kamene) dovrchní (směrem vzhůru), průměru přes 130 do 150 mm</t>
  </si>
  <si>
    <t>282</t>
  </si>
  <si>
    <t>https://podminky.urs.cz/item/CS_URS_2022_02/977151223</t>
  </si>
  <si>
    <t>m.č. Z208, Z206, nové odvětrání WC</t>
  </si>
  <si>
    <t>2*0,300</t>
  </si>
  <si>
    <t>981011411</t>
  </si>
  <si>
    <t>Demolice budov postupným rozebíráním z cihel, kamene, tvárnic na maltu cementovou nebo z betonu prostého s podílem konstrukcí do 10 %</t>
  </si>
  <si>
    <t>284</t>
  </si>
  <si>
    <t>https://podminky.urs.cz/item/CS_URS_2022_02/981011411</t>
  </si>
  <si>
    <t>vybourání stávajícího spojovacího krčku od úrovně -0,020m výše, vč. střechy</t>
  </si>
  <si>
    <t>16,000*3,100</t>
  </si>
  <si>
    <t>vybourání střechy ZŠ</t>
  </si>
  <si>
    <t>53,000*1,200</t>
  </si>
  <si>
    <t>vybourání střechy MŠ</t>
  </si>
  <si>
    <t>14,000*32,000*0,500</t>
  </si>
  <si>
    <t>997</t>
  </si>
  <si>
    <t>Přesun sutě</t>
  </si>
  <si>
    <t>143</t>
  </si>
  <si>
    <t>997013114</t>
  </si>
  <si>
    <t>Vnitrostaveništní doprava suti a vybouraných hmot vodorovně do 50 m svisle s použitím mechanizace pro budovy a haly výšky přes 12 do 15 m</t>
  </si>
  <si>
    <t>286</t>
  </si>
  <si>
    <t>https://podminky.urs.cz/item/CS_URS_2022_02/997013114</t>
  </si>
  <si>
    <t>997013501</t>
  </si>
  <si>
    <t>Odvoz suti a vybouraných hmot na skládku nebo meziskládku se složením, na vzdálenost do 1 km</t>
  </si>
  <si>
    <t>288</t>
  </si>
  <si>
    <t>https://podminky.urs.cz/item/CS_URS_2022_02/997013501</t>
  </si>
  <si>
    <t>145</t>
  </si>
  <si>
    <t>997013509</t>
  </si>
  <si>
    <t>Odvoz suti a vybouraných hmot na skládku nebo meziskládku se složením, na vzdálenost Příplatek k ceně za každý další i započatý 1 km přes 1 km</t>
  </si>
  <si>
    <t>290</t>
  </si>
  <si>
    <t>https://podminky.urs.cz/item/CS_URS_2022_02/997013509</t>
  </si>
  <si>
    <t>224,095*24 "Přepočtené koeficientem množství</t>
  </si>
  <si>
    <t>997013601</t>
  </si>
  <si>
    <t>Poplatek za uložení stavebního odpadu na skládce (skládkovné) z prostého betonu zatříděného do Katalogu odpadů pod kódem 17 01 01</t>
  </si>
  <si>
    <t>292</t>
  </si>
  <si>
    <t>https://podminky.urs.cz/item/CS_URS_2022_02/997013601</t>
  </si>
  <si>
    <t>147</t>
  </si>
  <si>
    <t>997013602</t>
  </si>
  <si>
    <t>Poplatek za uložení stavebního odpadu na skládce (skládkovné) z armovaného betonu zatříděného do Katalogu odpadů pod kódem 17 01 01</t>
  </si>
  <si>
    <t>294</t>
  </si>
  <si>
    <t>https://podminky.urs.cz/item/CS_URS_2022_02/997013602</t>
  </si>
  <si>
    <t>997013631</t>
  </si>
  <si>
    <t>Poplatek za uložení stavebního odpadu na skládce (skládkovné) směsného stavebního a demoličního zatříděného do Katalogu odpadů pod kódem 17 09 04</t>
  </si>
  <si>
    <t>296</t>
  </si>
  <si>
    <t>https://podminky.urs.cz/item/CS_URS_2022_02/997013631</t>
  </si>
  <si>
    <t>149</t>
  </si>
  <si>
    <t>997013655</t>
  </si>
  <si>
    <t>298</t>
  </si>
  <si>
    <t>https://podminky.urs.cz/item/CS_URS_2022_02/997013655</t>
  </si>
  <si>
    <t>998</t>
  </si>
  <si>
    <t>Přesun hmot</t>
  </si>
  <si>
    <t>998012023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</si>
  <si>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</si>
  <si>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300</t>
  </si>
  <si>
    <t>https://podminky.urs.cz/item/CS_URS_2022_02/998012023</t>
  </si>
  <si>
    <t>PSV</t>
  </si>
  <si>
    <t>Práce a dodávky PSV</t>
  </si>
  <si>
    <t>711</t>
  </si>
  <si>
    <t>Izolace proti vodě, vlhkosti a plynům</t>
  </si>
  <si>
    <t>151</t>
  </si>
  <si>
    <t>711111001</t>
  </si>
  <si>
    <t>Provedení izolace proti zemní vlhkosti natěradly a tmely za studena na ploše vodorovné V nátěrem penetračním</t>
  </si>
  <si>
    <t>302</t>
  </si>
  <si>
    <t>https://podminky.urs.cz/item/CS_URS_2022_02/711111001</t>
  </si>
  <si>
    <t>"odměřeno z dwg"  118,000</t>
  </si>
  <si>
    <t>11163150</t>
  </si>
  <si>
    <t>lak penetrační asfaltový</t>
  </si>
  <si>
    <t>304</t>
  </si>
  <si>
    <t>118*0,00033 "Přepočtené koeficientem množství</t>
  </si>
  <si>
    <t>153</t>
  </si>
  <si>
    <t>711112001</t>
  </si>
  <si>
    <t>Provedení izolace proti zemní vlhkosti natěradly a tmely za studena na ploše svislé S nátěrem penetračním</t>
  </si>
  <si>
    <t>306</t>
  </si>
  <si>
    <t>https://podminky.urs.cz/item/CS_URS_2022_02/711112001</t>
  </si>
  <si>
    <t>HI základů</t>
  </si>
  <si>
    <t>(17,500+16,100)*0,400</t>
  </si>
  <si>
    <t>(6,400+1,530)*(1,400+0,150)</t>
  </si>
  <si>
    <t>(1,115+1,600+5,500)*(0,900+0,300)</t>
  </si>
  <si>
    <t>308</t>
  </si>
  <si>
    <t>35,59*0,00034 "Přepočtené koeficientem množství</t>
  </si>
  <si>
    <t>155</t>
  </si>
  <si>
    <t>711141559</t>
  </si>
  <si>
    <t>Provedení izolace proti zemní vlhkosti pásy přitavením NAIP na ploše vodorovné V</t>
  </si>
  <si>
    <t>310</t>
  </si>
  <si>
    <t>https://podminky.urs.cz/item/CS_URS_2022_02/711141559</t>
  </si>
  <si>
    <t>62855002</t>
  </si>
  <si>
    <t>pás asfaltový natavitelný modifikovaný SBS tl 5,0mm s vložkou z polyesterové rohože a spalitelnou PE fólií nebo jemnozrnným minerálním posypem na horním povrchu</t>
  </si>
  <si>
    <t>312</t>
  </si>
  <si>
    <t>118*1,1655 "Přepočtené koeficientem množství</t>
  </si>
  <si>
    <t>157</t>
  </si>
  <si>
    <t>711142559</t>
  </si>
  <si>
    <t>Provedení izolace proti zemní vlhkosti pásy přitavením NAIP na ploše svislé S</t>
  </si>
  <si>
    <t>314</t>
  </si>
  <si>
    <t>https://podminky.urs.cz/item/CS_URS_2022_02/711142559</t>
  </si>
  <si>
    <t>35,590</t>
  </si>
  <si>
    <t>316</t>
  </si>
  <si>
    <t>35,59*1,221 "Přepočtené koeficientem množství</t>
  </si>
  <si>
    <t>159</t>
  </si>
  <si>
    <t>711191001</t>
  </si>
  <si>
    <t>Provedení nátěru adhezního můstku na ploše vodorovné V</t>
  </si>
  <si>
    <t>318</t>
  </si>
  <si>
    <t>https://podminky.urs.cz/item/CS_URS_2022_02/711191001</t>
  </si>
  <si>
    <t>2.NP zázemí, m.č. 1.206, 1.208, 1.209, 1.213, 1.214- skladba  E</t>
  </si>
  <si>
    <t>5,01+13,60+11,75+2,80+2,22</t>
  </si>
  <si>
    <t>58581220</t>
  </si>
  <si>
    <t>adhezní můstek pod izolační a vyrovnávací lepící hmoty</t>
  </si>
  <si>
    <t>kg</t>
  </si>
  <si>
    <t>320</t>
  </si>
  <si>
    <t>35,38*0,12075 "Přepočtené koeficientem množství</t>
  </si>
  <si>
    <t>161</t>
  </si>
  <si>
    <t>998711203</t>
  </si>
  <si>
    <t>Přesun hmot pro izolace proti vodě, vlhkosti a plynům stanovený procentní sazbou (%) z ceny vodorovná dopravní vzdálenost do 50 m v objektech výšky přes 12 do 60 m</t>
  </si>
  <si>
    <t>%</t>
  </si>
  <si>
    <t>322</t>
  </si>
  <si>
    <t>https://podminky.urs.cz/item/CS_URS_2022_02/998711203</t>
  </si>
  <si>
    <t>712</t>
  </si>
  <si>
    <t>Povlakové krytiny</t>
  </si>
  <si>
    <t>712-002R</t>
  </si>
  <si>
    <t>D+M střechy nad zadním vstupem ZŠ vč. podkladních vrstev - kompletní provedení</t>
  </si>
  <si>
    <t>324</t>
  </si>
  <si>
    <t>střecha nad schodištěm do m.č. Z.107 - skladba nové střechy není v PD specifikována...</t>
  </si>
  <si>
    <t>2,370*2,735</t>
  </si>
  <si>
    <t>163</t>
  </si>
  <si>
    <t>712311101</t>
  </si>
  <si>
    <t>Provedení povlakové krytiny střech plochých do 10° natěradly a tmely za studena nátěrem lakem penetračním nebo asfaltovým</t>
  </si>
  <si>
    <t>326</t>
  </si>
  <si>
    <t>https://podminky.urs.cz/item/CS_URS_2022_02/712311101</t>
  </si>
  <si>
    <t>dle TZ a PD, Půdorys  střechy, řezy</t>
  </si>
  <si>
    <t>střecha nad tělocvičnou a zázemím  - skladba S1</t>
  </si>
  <si>
    <t>15,000*32,900</t>
  </si>
  <si>
    <t>střecha nad foyer a učebnou  - skladba S2, S3</t>
  </si>
  <si>
    <t>4,810*17,160+4,695*9,470+0,600*3,760</t>
  </si>
  <si>
    <t>2.NP učebna - skladba B1, B2</t>
  </si>
  <si>
    <t>8,000*4,500+(8,000+4,500)*2*0,300</t>
  </si>
  <si>
    <t>328</t>
  </si>
  <si>
    <t>666,257*0,00032 "Přepočtené koeficientem množství</t>
  </si>
  <si>
    <t>165</t>
  </si>
  <si>
    <t>712331111</t>
  </si>
  <si>
    <t>Provedení povlakové krytiny střech plochých do 10° pásy na sucho podkladní samolepící asfaltový pás</t>
  </si>
  <si>
    <t>330</t>
  </si>
  <si>
    <t>https://podminky.urs.cz/item/CS_URS_2022_02/712331111</t>
  </si>
  <si>
    <t>62856003</t>
  </si>
  <si>
    <t>pás asfaltový samolepicí modifikovaný SBS tl 0,4mm s vrchní spřaženou speciální nosnou vložkou z hliníkové fólie, se sníženou hořlavostí</t>
  </si>
  <si>
    <t>332</t>
  </si>
  <si>
    <t>622,757*1,1655 "Přepočtené koeficientem množství</t>
  </si>
  <si>
    <t>167</t>
  </si>
  <si>
    <t>712341559</t>
  </si>
  <si>
    <t>Provedení povlakové krytiny střech plochých do 10° pásy přitavením NAIP v plné ploše</t>
  </si>
  <si>
    <t>334</t>
  </si>
  <si>
    <t>https://podminky.urs.cz/item/CS_URS_2022_02/712341559</t>
  </si>
  <si>
    <t>"Broof (t3)"  129,257</t>
  </si>
  <si>
    <t>62855019</t>
  </si>
  <si>
    <t>pás asfaltový natavitelný modifikovaný SBS tl 5,3mm s retardéry hoření, BROOF(t3) s vložkou ze polyesterové vyztužené rohože a hrubozrnným břidličným posypem na horním povrchu</t>
  </si>
  <si>
    <t>336</t>
  </si>
  <si>
    <t>129,257*1,1655 "Přepočtené koeficientem množství</t>
  </si>
  <si>
    <t>169</t>
  </si>
  <si>
    <t>62855004</t>
  </si>
  <si>
    <t>pás asfaltový natavitelný modifikovaný SBS tl 5,0mm s vložkou z polyesterové rohože a hrubozrnným břidličným posypem na horním povrchu</t>
  </si>
  <si>
    <t>338</t>
  </si>
  <si>
    <t>43,5*1,1655 "Přepočtené koeficientem množství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</si>
  <si>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</si>
  <si>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</si>
  <si>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340</t>
  </si>
  <si>
    <t>https://podminky.urs.cz/item/CS_URS_2022_02/712363115</t>
  </si>
  <si>
    <t>171</t>
  </si>
  <si>
    <t>28342012</t>
  </si>
  <si>
    <t>manžeta těsnící pro prostupy hydroizolací z PVC uzavřená kruhová vnitřní průměr 72-83</t>
  </si>
  <si>
    <t>342</t>
  </si>
  <si>
    <t>28342014</t>
  </si>
  <si>
    <t>manžeta těsnící pro prostupy hydroizolací z PVC uzavřená kruhová vnitřní průměr 120-180</t>
  </si>
  <si>
    <t>344</t>
  </si>
  <si>
    <t>173</t>
  </si>
  <si>
    <t>71236361R</t>
  </si>
  <si>
    <t>Provedení povlakové krytiny střech plochých do 10° s mechanicky kotvenou izolací včetně položení fólie a horkovzdušného svaření tl. tepelné izolace přes 240 mm budovy výšky do 18 m, kotvené do trapézového plechu</t>
  </si>
  <si>
    <t>346</t>
  </si>
  <si>
    <t>28322012</t>
  </si>
  <si>
    <t>fólie hydroizolační střešní mPVC mechanicky kotvená tl 1,5mm šedá</t>
  </si>
  <si>
    <t>348</t>
  </si>
  <si>
    <t>493,5*1,1655 "Přepočtené koeficientem množství</t>
  </si>
  <si>
    <t>175</t>
  </si>
  <si>
    <t>712391171</t>
  </si>
  <si>
    <t>Provedení povlakové krytiny střech plochých do 10° -ostatní práce provedení vrstvy textilní podkladní</t>
  </si>
  <si>
    <t>350</t>
  </si>
  <si>
    <t>https://podminky.urs.cz/item/CS_URS_2022_02/712391171</t>
  </si>
  <si>
    <t>712-001R</t>
  </si>
  <si>
    <t>sklovláknitá netkaná separační textilie  120 g/m2</t>
  </si>
  <si>
    <t>352</t>
  </si>
  <si>
    <t>493,5*1,15 "Přepočtené koeficientem množství</t>
  </si>
  <si>
    <t>177</t>
  </si>
  <si>
    <t>712-K/01</t>
  </si>
  <si>
    <t>Povlakové krytiny střech plochých do 10° z tvarovaných poplastovaných lišt pro mPVC závětrná lišta rš 330 mm</t>
  </si>
  <si>
    <t>354</t>
  </si>
  <si>
    <t>dle TZ a PD, Půdorys  střechy, řezy, D.1.1.16 Výpis klemp. výrobků</t>
  </si>
  <si>
    <t>15,000*3+10,550+22,350</t>
  </si>
  <si>
    <t>4,810+2,800</t>
  </si>
  <si>
    <t>712-K/05</t>
  </si>
  <si>
    <t>Povlakové krytiny střech plochých do 10° z tvarovaných poplastovaných lišt pro mPVC stěnová lišta vyhnutá rš 100 mm</t>
  </si>
  <si>
    <t>356</t>
  </si>
  <si>
    <t>15,000</t>
  </si>
  <si>
    <t>17,160+7,490+4,995+5,625+2,370</t>
  </si>
  <si>
    <t>179</t>
  </si>
  <si>
    <t>712-K/06</t>
  </si>
  <si>
    <t>Povlakové krytiny střech plochých do 10° z tvarovaných poplastovaných lišt pro mPVC okapnice rš 300 mm</t>
  </si>
  <si>
    <t>358</t>
  </si>
  <si>
    <t>22,350+10,550</t>
  </si>
  <si>
    <t>10,020+2,370</t>
  </si>
  <si>
    <t>998712203</t>
  </si>
  <si>
    <t>Přesun hmot pro povlakové krytiny stanovený procentní sazbou (%) z ceny vodorovná dopravní vzdálenost do 50 m v objektech výšky přes 12 do 24 m</t>
  </si>
  <si>
    <t>360</t>
  </si>
  <si>
    <t>https://podminky.urs.cz/item/CS_URS_2022_02/998712203</t>
  </si>
  <si>
    <t>713</t>
  </si>
  <si>
    <t>Izolace tepelné</t>
  </si>
  <si>
    <t>181</t>
  </si>
  <si>
    <t>713121111</t>
  </si>
  <si>
    <t>Montáž tepelné izolace podlah rohožemi, pásy, deskami, dílci, bloky (izolační materiál ve specifikaci) kladenými volně jednovrstvá</t>
  </si>
  <si>
    <t>362</t>
  </si>
  <si>
    <t>https://podminky.urs.cz/item/CS_URS_2022_02/713121111</t>
  </si>
  <si>
    <t>"EPS 100"   103,80+13,20</t>
  </si>
  <si>
    <t>"EPS podlahové vytápění"  117,000</t>
  </si>
  <si>
    <t>"EPS podlahové vytápění"  39,16</t>
  </si>
  <si>
    <t>28372317</t>
  </si>
  <si>
    <t>deska EPS 100 pro konstrukce s běžným zatížením λ=0,037 tl 150mm</t>
  </si>
  <si>
    <t>364</t>
  </si>
  <si>
    <t>117*1,02 "Přepočtené koeficientem množství</t>
  </si>
  <si>
    <t>183</t>
  </si>
  <si>
    <t>28616316</t>
  </si>
  <si>
    <t>deska tepelně izolační pro podlahové vytápění s montážními výstupky</t>
  </si>
  <si>
    <t>366</t>
  </si>
  <si>
    <t>713131143</t>
  </si>
  <si>
    <t>Montáž tepelné izolace stěn rohožemi, pásy, deskami, dílci, bloky (izolační materiál ve specifikaci) lepením celoplošně s mechanickým kotvením</t>
  </si>
  <si>
    <t>368</t>
  </si>
  <si>
    <t>https://podminky.urs.cz/item/CS_URS_2022_02/713131143</t>
  </si>
  <si>
    <t>TI základů vstupní haly</t>
  </si>
  <si>
    <t>(6,400+1,700)*1,500</t>
  </si>
  <si>
    <t>(1,115+1,600+5,500)*0,800</t>
  </si>
  <si>
    <t>185</t>
  </si>
  <si>
    <t>28376446</t>
  </si>
  <si>
    <t>deska XPS hrana rovná a strukturovaný povrch 300kPa tl 150mm</t>
  </si>
  <si>
    <t>370</t>
  </si>
  <si>
    <t>18,722*1,05 "Přepočtené koeficientem množství</t>
  </si>
  <si>
    <t>713141152</t>
  </si>
  <si>
    <t>Montáž tepelné izolace střech plochých rohožemi, pásy, deskami, dílci, bloky (izolační materiál ve specifikaci) kladenými volně dvouvrstvá</t>
  </si>
  <si>
    <t>372</t>
  </si>
  <si>
    <t>https://podminky.urs.cz/item/CS_URS_2022_02/713141152</t>
  </si>
  <si>
    <t>střecha nad tělocvičnou a zázemím  - skladba S1 - 2x150 mm</t>
  </si>
  <si>
    <t>střecha nad foyer a učebnou  - skladba S2, S3 - 1x 120+1x 130 mm</t>
  </si>
  <si>
    <t>2.NP učebna - skladba B1, B2 - MW 1x140 +1x160 mm</t>
  </si>
  <si>
    <t>8,000*4,500</t>
  </si>
  <si>
    <t>187</t>
  </si>
  <si>
    <t>28375033</t>
  </si>
  <si>
    <t>deska EPS 150 pro konstrukce s vysokým zatížením λ=0,035 tl 150mm</t>
  </si>
  <si>
    <t>374</t>
  </si>
  <si>
    <t>493,5*2,04 "Přepočtené koeficientem množství</t>
  </si>
  <si>
    <t>28375915</t>
  </si>
  <si>
    <t>deska EPS 150 pro konstrukce s vysokým zatížením λ=0,035 tl 120mm</t>
  </si>
  <si>
    <t>376</t>
  </si>
  <si>
    <t>129,257*1,02 "Přepočtené koeficientem množství</t>
  </si>
  <si>
    <t>189</t>
  </si>
  <si>
    <t>28375032</t>
  </si>
  <si>
    <t>deska EPS 150 pro konstrukce s vysokým zatížením λ=0,035 tl 130mm</t>
  </si>
  <si>
    <t>378</t>
  </si>
  <si>
    <t>63152102</t>
  </si>
  <si>
    <t>pás tepelně izolační univerzální λ=0,032-0,033 tl 140mm</t>
  </si>
  <si>
    <t>380</t>
  </si>
  <si>
    <t>36*1,02 "Přepočtené koeficientem množství</t>
  </si>
  <si>
    <t>191</t>
  </si>
  <si>
    <t>63152104</t>
  </si>
  <si>
    <t>pás tepelně izolační univerzální λ=0,032-0,033 tl 160mm</t>
  </si>
  <si>
    <t>382</t>
  </si>
  <si>
    <t>713141262</t>
  </si>
  <si>
    <t>Montáž tepelné izolace střech plochých mechanické přikotvení šrouby včetně dodávky šroubů, bez položení tepelné izolace tl. izolace přes 240 mm do trapézového plechu nebo do dřeva</t>
  </si>
  <si>
    <t>384</t>
  </si>
  <si>
    <t>https://podminky.urs.cz/item/CS_URS_2022_02/713141262</t>
  </si>
  <si>
    <t>493,500</t>
  </si>
  <si>
    <t>129,257</t>
  </si>
  <si>
    <t>193</t>
  </si>
  <si>
    <t>713191133</t>
  </si>
  <si>
    <t>Montáž tepelné izolace stavebních konstrukcí - doplňky a konstrukční součásti podlah, stropů vrchem nebo střech překrytím fólií položenou volně s přelepením spojů</t>
  </si>
  <si>
    <t>386</t>
  </si>
  <si>
    <t>https://podminky.urs.cz/item/CS_URS_2022_02/713191133</t>
  </si>
  <si>
    <t>2.NP učebna - skladba B1, B2 - difúzní folie</t>
  </si>
  <si>
    <t>28329034</t>
  </si>
  <si>
    <t>fólie kontaktní (pouze na TI) difuzně propustná pro doplňkovou hydroizolační vrstvu, třívrstvá mikroporézní PP 115-121g/m2 s integrovanou samolepící páskou</t>
  </si>
  <si>
    <t>388</t>
  </si>
  <si>
    <t>36*1,1655 "Přepočtené koeficientem množství</t>
  </si>
  <si>
    <t>195</t>
  </si>
  <si>
    <t>998713203</t>
  </si>
  <si>
    <t>Přesun hmot pro izolace tepelné stanovený procentní sazbou (%) z ceny vodorovná dopravní vzdálenost do 50 m v objektech výšky přes 12 do 24 m</t>
  </si>
  <si>
    <t>390</t>
  </si>
  <si>
    <t>https://podminky.urs.cz/item/CS_URS_2022_02/998713203</t>
  </si>
  <si>
    <t>751</t>
  </si>
  <si>
    <t>Vzduchotechnika</t>
  </si>
  <si>
    <t>751111811</t>
  </si>
  <si>
    <t>Demontáž ventilátoru axiálního nízkotlakého kruhové potrubí, průměru do 200 mm</t>
  </si>
  <si>
    <t>392</t>
  </si>
  <si>
    <t>https://podminky.urs.cz/item/CS_URS_2022_02/751111811</t>
  </si>
  <si>
    <t>"budova ZŠ, m.č. Z.108"  1</t>
  </si>
  <si>
    <t>762</t>
  </si>
  <si>
    <t>Konstrukce tesařské</t>
  </si>
  <si>
    <t>197</t>
  </si>
  <si>
    <t>762810153</t>
  </si>
  <si>
    <t>Záklop stropů z cementotřískových desek dvouvrstvých šroubovaných na trámy na sraz, tloušťky desky 12+12 mm</t>
  </si>
  <si>
    <t>394</t>
  </si>
  <si>
    <t>https://podminky.urs.cz/item/CS_URS_2022_02/762810153</t>
  </si>
  <si>
    <t>762895000</t>
  </si>
  <si>
    <t>Spojovací prostředky záklopu stropů, stropnic, podbíjení hřebíky, svory</t>
  </si>
  <si>
    <t>396</t>
  </si>
  <si>
    <t>https://podminky.urs.cz/item/CS_URS_2022_02/762895000</t>
  </si>
  <si>
    <t>39,160*0,024</t>
  </si>
  <si>
    <t>199</t>
  </si>
  <si>
    <t>998762203</t>
  </si>
  <si>
    <t>Přesun hmot pro konstrukce tesařské stanovený procentní sazbou (%) z ceny vodorovná dopravní vzdálenost do 50 m v objektech výšky přes 12 do 24 m</t>
  </si>
  <si>
    <t>398</t>
  </si>
  <si>
    <t>https://podminky.urs.cz/item/CS_URS_2022_02/998762203</t>
  </si>
  <si>
    <t>763</t>
  </si>
  <si>
    <t>Konstrukce suché výstavby</t>
  </si>
  <si>
    <t>763111314</t>
  </si>
  <si>
    <t>Příčka ze sádrokartonových desek s nosnou konstrukcí z jednoduchých ocelových profilů UW, CW jednoduše opláštěná deskou standardní A tl. 12,5 mm, příčka tl. 100 mm, profil 75, s izolací, EI 30, Rw do 45 dB</t>
  </si>
  <si>
    <t>https://podminky.urs.cz/item/CS_URS_2022_02/763111314</t>
  </si>
  <si>
    <t>m.č. 1.203</t>
  </si>
  <si>
    <t>1,445*3,600</t>
  </si>
  <si>
    <t>-1,000*2,050</t>
  </si>
  <si>
    <t>201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</si>
  <si>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</si>
  <si>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</si>
  <si>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402</t>
  </si>
  <si>
    <t>https://podminky.urs.cz/item/CS_URS_2022_02/763111333</t>
  </si>
  <si>
    <t>sprchy, WC</t>
  </si>
  <si>
    <t>(1,260+1,285+1,000*2+1,800*2+1,200+1,090*2)*3,500</t>
  </si>
  <si>
    <t>-0,900*2,050*3</t>
  </si>
  <si>
    <t>763111417</t>
  </si>
  <si>
    <t>Příčka ze sádrokartonových desek s nosnou konstrukcí z jednoduchých ocelových profilů UW, CW dvojitě opláštěná deskami standardními A tl. 2 x 12,5 mm s izolací, EI 60, příčka tl. 150 mm, profil 100, Rw do 56 dB</t>
  </si>
  <si>
    <t>404</t>
  </si>
  <si>
    <t>https://podminky.urs.cz/item/CS_URS_2022_02/763111417</t>
  </si>
  <si>
    <t>m.č.  část 1.205, 1.211</t>
  </si>
  <si>
    <t>(10,875+1,275+1,525)*3,500</t>
  </si>
  <si>
    <t>7,500*3,600</t>
  </si>
  <si>
    <t>-2,800*1,500*2</t>
  </si>
  <si>
    <t>203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</si>
  <si>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</si>
  <si>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</si>
  <si>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406</t>
  </si>
  <si>
    <t>https://podminky.urs.cz/item/CS_URS_2022_02/763111437</t>
  </si>
  <si>
    <t>(7,630+3,260+2,000+5,265+1,900+0,500+0,400+1,915+8,525+1,750)*3,500</t>
  </si>
  <si>
    <t>-1,000*2,050*1</t>
  </si>
  <si>
    <t>763111468</t>
  </si>
  <si>
    <t>Příčka ze sádrokartonových desek s nosnou konstrukcí z jednoduchých ocelových profilů UW, CW dvojitě opláštěná deskami vysokopevnostními protipožárními impregnovanými DFRIH2 tl. 2 x 12,5 mm s izolací, EI 90, příčka tl. 150 mm, profil 100, Rw do 63 dB</t>
  </si>
  <si>
    <t>408</t>
  </si>
  <si>
    <t>https://podminky.urs.cz/item/CS_URS_2022_02/763111468</t>
  </si>
  <si>
    <t>sprchy, WC - v místě kotvení plyn. kotlů a umyvadel</t>
  </si>
  <si>
    <t>(1,850+1,500+1,600)*3,500</t>
  </si>
  <si>
    <t>205</t>
  </si>
  <si>
    <t>763111621</t>
  </si>
  <si>
    <t>Příčka ze sádrokartonových desek montáž desek na nosnou konstrukci oboustranně tl. 12,5 mm</t>
  </si>
  <si>
    <t>410</t>
  </si>
  <si>
    <t>https://podminky.urs.cz/item/CS_URS_2022_02/763111621</t>
  </si>
  <si>
    <t>příčka bezpečnostní, další deska 12,5A, celkem deska 3x</t>
  </si>
  <si>
    <t>14,000*6,600</t>
  </si>
  <si>
    <t>-1,700*2,350*2</t>
  </si>
  <si>
    <t>59030021</t>
  </si>
  <si>
    <t>deska SDK A tl 12,5mm</t>
  </si>
  <si>
    <t>412</t>
  </si>
  <si>
    <t>84,41*1,05 "Přepočtené koeficientem množství</t>
  </si>
  <si>
    <t>207</t>
  </si>
  <si>
    <t>763111722</t>
  </si>
  <si>
    <t>Příčka ze sádrokartonových desek ostatní konstrukce a práce na příčkách ze sádrokartonových desek ochrana rohů úhelníky pozinkované</t>
  </si>
  <si>
    <t>414</t>
  </si>
  <si>
    <t>https://podminky.urs.cz/item/CS_URS_2022_02/763111722</t>
  </si>
  <si>
    <t>dle TZ a PD, půdorys 2.NP, Detaily SDK</t>
  </si>
  <si>
    <t>3,500*14</t>
  </si>
  <si>
    <t>763114111</t>
  </si>
  <si>
    <t>Příčka bezpečnostní ze sádrokartonových desek bezpečnostní třída RC3 s nosnou konstrukcí z jednoduchých ocelových profilů UW, CW a s ocelovým plechem tl. 0,55 mm na obou stranách profilů dvojitě opláštěná deskami standardními A tl. 2 x 12,5 mm s izolací, EI 60, příčka tl. 126 mm, profil 75, Rw do 53 dB</t>
  </si>
  <si>
    <t>416</t>
  </si>
  <si>
    <t>https://podminky.urs.cz/item/CS_URS_2022_02/763114111</t>
  </si>
  <si>
    <t>209</t>
  </si>
  <si>
    <t>763121421</t>
  </si>
  <si>
    <t>Stěna předsazená ze sádrokartonových desek s nosnou konstrukcí z ocelových profilů CW, UW jednoduše opláštěná deskou protipožární DF tl. 12,5 mm s izolací, EI 30, stěna tl. 62,5 mm, profil 50</t>
  </si>
  <si>
    <t>418</t>
  </si>
  <si>
    <t>https://podminky.urs.cz/item/CS_URS_2022_02/763121421</t>
  </si>
  <si>
    <t>dle TZ a PD, půdorys 2.NP, Řez CC</t>
  </si>
  <si>
    <t>m.č. 1.202, 1.203 , opláštění ztužidel OK</t>
  </si>
  <si>
    <t>5,300*3,700</t>
  </si>
  <si>
    <t>"okno"  -4,085*1,500</t>
  </si>
  <si>
    <t>763121422</t>
  </si>
  <si>
    <t>Stěna předsazená ze sádrokartonových desek s nosnou konstrukcí z ocelových profilů CW, UW jednoduše opláštěná deskou impregnovanou H2 tl. 12,5 mm bez izolace, EI 15, stěna tl. 62,5 mm, profil 50</t>
  </si>
  <si>
    <t>420</t>
  </si>
  <si>
    <t>https://podminky.urs.cz/item/CS_URS_2022_02/763121422</t>
  </si>
  <si>
    <t>předsazené stěny na WC</t>
  </si>
  <si>
    <t>0,900*1,300*2</t>
  </si>
  <si>
    <t>1,600*1,300</t>
  </si>
  <si>
    <t>211</t>
  </si>
  <si>
    <t>763122406</t>
  </si>
  <si>
    <t>Stěna šachtová ze sádrokartonových desek s nosnou konstrukcí z ocelových profilů CW, UW jednoduše opláštěná deskou protipožární DF tl. 15 mm s izolací, EI 30, stěna tl. 115 mm, profil 100</t>
  </si>
  <si>
    <t>422</t>
  </si>
  <si>
    <t>https://podminky.urs.cz/item/CS_URS_2022_02/763122406</t>
  </si>
  <si>
    <t>(0,775*2+1,725)*3,500</t>
  </si>
  <si>
    <t>763131411</t>
  </si>
  <si>
    <t>Podhled ze sádrokartonových desek dvouvrstvá zavěšená spodní konstrukce z ocelových profilů CD, UD jednoduše opláštěná deskou standardní A, tl. 12,5 mm, bez izolace</t>
  </si>
  <si>
    <t>424</t>
  </si>
  <si>
    <t>https://podminky.urs.cz/item/CS_URS_2022_02/763131411</t>
  </si>
  <si>
    <t>213</t>
  </si>
  <si>
    <t>763131432</t>
  </si>
  <si>
    <t>Podhled ze sádrokartonových desek dvouvrstvá zavěšená spodní konstrukce z ocelových profilů CD, UD jednoduše opláštěná deskou protipožární DF, tl. 15 mm, bez izolace, REI do 90</t>
  </si>
  <si>
    <t>426</t>
  </si>
  <si>
    <t>https://podminky.urs.cz/item/CS_URS_2022_02/763131432</t>
  </si>
  <si>
    <t>podhled P - prostor zázemí, m.č. 1.205, 1.206, 1.211</t>
  </si>
  <si>
    <t>21,70+5,01+37,10</t>
  </si>
  <si>
    <t>763131471</t>
  </si>
  <si>
    <t>Podhled ze sádrokartonových desek dvouvrstvá zavěšená spodní konstrukce z ocelových profilů CD, UD jednoduše opláštěná deskou impregnovanou protipožární DFH2, tl. 12,5 mm, bez izolace, REI do 90</t>
  </si>
  <si>
    <t>428</t>
  </si>
  <si>
    <t>https://podminky.urs.cz/item/CS_URS_2022_02/763131471</t>
  </si>
  <si>
    <t>podhled P - prostor zázemí, m.č. 1.207-1.210, 1.213, 1.214</t>
  </si>
  <si>
    <t>24,27+13,60+11,75+21,39+2,80+2,22</t>
  </si>
  <si>
    <t>215</t>
  </si>
  <si>
    <t>763131751</t>
  </si>
  <si>
    <t>Podhled ze sádrokartonových desek ostatní práce a konstrukce na podhledech ze sádrokartonových desek montáž parotěsné zábrany</t>
  </si>
  <si>
    <t>430</t>
  </si>
  <si>
    <t>https://podminky.urs.cz/item/CS_URS_2022_02/763131751</t>
  </si>
  <si>
    <t>podhled P</t>
  </si>
  <si>
    <t>63,81+76,030</t>
  </si>
  <si>
    <t>28329274</t>
  </si>
  <si>
    <t>fólie PE vyztužená pro parotěsnou vrstvu (reakce na oheň - třída E) 110g/m2</t>
  </si>
  <si>
    <t>432</t>
  </si>
  <si>
    <t>139,84*1,1235 "Přepočtené koeficientem množství</t>
  </si>
  <si>
    <t>217</t>
  </si>
  <si>
    <t>763131752</t>
  </si>
  <si>
    <t>Podhled ze sádrokartonových desek ostatní práce a konstrukce na podhledech ze sádrokartonových desek montáž jedné vrstvy tepelné izolace</t>
  </si>
  <si>
    <t>434</t>
  </si>
  <si>
    <t>https://podminky.urs.cz/item/CS_URS_2022_02/763131752</t>
  </si>
  <si>
    <t>63152097</t>
  </si>
  <si>
    <t>pás tepelně izolační univerzální λ=0,032-0,033 tl 60mm</t>
  </si>
  <si>
    <t>436</t>
  </si>
  <si>
    <t>139,84*1,02 "Přepočtené koeficientem množství</t>
  </si>
  <si>
    <t>219</t>
  </si>
  <si>
    <t>763131911</t>
  </si>
  <si>
    <t>Zhotovení otvorů v podhledech a podkrovích ze sádrokartonových desek pro prostupy (voda, elektro, topení, VZT), osvětlení, sprinklery, revizní klapky a dvířka včetně vyztužení profily, velikost do 0,10 m2</t>
  </si>
  <si>
    <t>438</t>
  </si>
  <si>
    <t>https://podminky.urs.cz/item/CS_URS_2022_02/763131911</t>
  </si>
  <si>
    <t>763131912</t>
  </si>
  <si>
    <t>Zhotovení otvorů v podhledech a podkrovích ze sádrokartonových desek pro prostupy (voda, elektro, topení, VZT), osvětlení, sprinklery, revizní klapky a dvířka včetně vyztužení profily, velikost přes 0,10 do 0,25 m2</t>
  </si>
  <si>
    <t>440</t>
  </si>
  <si>
    <t>https://podminky.urs.cz/item/CS_URS_2022_02/763131912</t>
  </si>
  <si>
    <t>"m.č. 1.101"  2</t>
  </si>
  <si>
    <t>221</t>
  </si>
  <si>
    <t>763164555</t>
  </si>
  <si>
    <t>Obklad konstrukcí sádrokartonovými deskami včetně ochranných úhelníků ve tvaru L rozvinuté šíře přes 0,8 m, opláštěný deskou protipožární DF, tl. 12,5 mm</t>
  </si>
  <si>
    <t>442</t>
  </si>
  <si>
    <t>https://podminky.urs.cz/item/CS_URS_2022_02/763164555</t>
  </si>
  <si>
    <t>m.č. 1.203, obklad HEA nosníku</t>
  </si>
  <si>
    <t>(0,420+0,420)*3,100</t>
  </si>
  <si>
    <t>m.č. 1.203, obklad VZT pod stropem</t>
  </si>
  <si>
    <t>(0,500+0,250)*4,590+(0,250+0,250)*2,300</t>
  </si>
  <si>
    <t>763181311</t>
  </si>
  <si>
    <t>Výplně otvorů konstrukcí ze sádrokartonových desek montáž zárubně kovové s konstrukcí jednokřídlové</t>
  </si>
  <si>
    <t>444</t>
  </si>
  <si>
    <t>https://podminky.urs.cz/item/CS_URS_2022_02/763181311</t>
  </si>
  <si>
    <t>"D03, D04 -tl. 100, š. 800"  3</t>
  </si>
  <si>
    <t>"D03 - tl. 150, š. 800"  6</t>
  </si>
  <si>
    <t>"D05 -tl. 150, š. 900"  1</t>
  </si>
  <si>
    <t>223</t>
  </si>
  <si>
    <t>55331590</t>
  </si>
  <si>
    <t>zárubeň jednokřídlá ocelová pro sádrokartonové příčky tl stěny 75-100mm rozměru 800/1970, 2100mm</t>
  </si>
  <si>
    <t>446</t>
  </si>
  <si>
    <t>55331591</t>
  </si>
  <si>
    <t>zárubeň jednokřídlá ocelová pro sádrokartonové příčky tl stěny 75-100mm rozměru 900/1970, 2100mm</t>
  </si>
  <si>
    <t>448</t>
  </si>
  <si>
    <t>225</t>
  </si>
  <si>
    <t>55331595</t>
  </si>
  <si>
    <t>zárubeň jednokřídlá ocelová pro sádrokartonové příčky tl stěny 110-150mm rozměru 800/1970, 2100mm</t>
  </si>
  <si>
    <t>450</t>
  </si>
  <si>
    <t>55331596</t>
  </si>
  <si>
    <t>zárubeň jednokřídlá ocelová pro sádrokartonové příčky tl stěny 110-150mm rozměru 900/1970, 2100mm</t>
  </si>
  <si>
    <t>452</t>
  </si>
  <si>
    <t>227</t>
  </si>
  <si>
    <t>763181312</t>
  </si>
  <si>
    <t>Výplně otvorů konstrukcí ze sádrokartonových desek montáž zárubně kovové s konstrukcí dvoukřídlové</t>
  </si>
  <si>
    <t>454</t>
  </si>
  <si>
    <t>https://podminky.urs.cz/item/CS_URS_2022_02/763181312</t>
  </si>
  <si>
    <t>"D06, D07 - tl. 150, š. 1600, v. 2300"  2</t>
  </si>
  <si>
    <t>5533177R</t>
  </si>
  <si>
    <t>zárubeň dvoukřídlá ocelová pro sádrokartonové příčky tl stěny 110-150mm rozměru 1600/2300mm- ATYP</t>
  </si>
  <si>
    <t>456</t>
  </si>
  <si>
    <t>229</t>
  </si>
  <si>
    <t>76336458R</t>
  </si>
  <si>
    <t>Obklad ocelových nosníků cementovláknitými deskami uzavřeného tvaru vč. spodní konstrukce z CD profiolů, rozvinuté šíře přes 1 m do 1,25 m, opláštění deskou tl. 12 mm</t>
  </si>
  <si>
    <t>458</t>
  </si>
  <si>
    <t>"OP"  opláštění ocelového HEB nosníku</t>
  </si>
  <si>
    <t>(0,300+0,300)*2</t>
  </si>
  <si>
    <t>763-PF</t>
  </si>
  <si>
    <t>Podhled akustický ze sádrokartonových desek dvouvrstvá zavěšená spodní konstrukce z ocelových profilů CD, UD jednoduše opláštěná perforovanou AKU deskou, s izolací MW tl. 50 mm</t>
  </si>
  <si>
    <t>460</t>
  </si>
  <si>
    <t>podhled PF - prostor foyer, kompletní provedení podhledu vč. všech detailů</t>
  </si>
  <si>
    <t>83,000</t>
  </si>
  <si>
    <t>231</t>
  </si>
  <si>
    <t>763-PA</t>
  </si>
  <si>
    <t>Podhled ze sádrokartonových desek dvojitý, dvouvrstvá zavěšená spodní konstrukce z ocelových profilů CD, UD, 1x deska RF12,5, bez MW + AKU podhled na ocel. konstrukci, jednoduše opláštěná perforovanou AKU deskou, s izolací MW tl. 50 mm</t>
  </si>
  <si>
    <t>462</t>
  </si>
  <si>
    <t>podhled PA - prostor učebny, m.č. 1.203 , kompletní provedení podhledu vč. všech detailů</t>
  </si>
  <si>
    <t>763-PT</t>
  </si>
  <si>
    <t>Podhled z akustických desek - dvouvrstvá zavěšená spodní konstrukce z ocelových profilů CD, UD s akustickou deskou z dřevěné vlny, pojené magnezitem, RAL 9010, formát 600x1200x25 mm, tl. 15 mm, s akustickou izolací z MW tl. 50 mm</t>
  </si>
  <si>
    <t>464</t>
  </si>
  <si>
    <t>podhled PT - prostor tělocvičny, m.č. 1.212, kompletní provedení podhledu vč. všech detailů</t>
  </si>
  <si>
    <t>233</t>
  </si>
  <si>
    <t>998763403</t>
  </si>
  <si>
    <t>Přesun hmot pro konstrukce montované z desek stanovený procentní sazbou (%) z ceny vodorovná dopravní vzdálenost do 50 m v objektech výšky přes 12 do 24 m</t>
  </si>
  <si>
    <t>466</t>
  </si>
  <si>
    <t>https://podminky.urs.cz/item/CS_URS_2022_02/998763403</t>
  </si>
  <si>
    <t>764</t>
  </si>
  <si>
    <t>Konstrukce klempířské</t>
  </si>
  <si>
    <t>764002851</t>
  </si>
  <si>
    <t>Demontáž klempířských konstrukcí oplechování parapetů do suti</t>
  </si>
  <si>
    <t>468</t>
  </si>
  <si>
    <t>https://podminky.urs.cz/item/CS_URS_2022_02/764002851</t>
  </si>
  <si>
    <t>"budova ZŠ, m.č. Z.110, Z113"  0,600*2</t>
  </si>
  <si>
    <t>"budova ZŠ, m.č. Z.208, Z206, 1.204"  0,500*2+1,050+0,900</t>
  </si>
  <si>
    <t>235</t>
  </si>
  <si>
    <t>764213456</t>
  </si>
  <si>
    <t>Oplechování střešních prvků z pozinkovaného plechu sněhový zachytávač průbežný dvoutrubkový</t>
  </si>
  <si>
    <t>470</t>
  </si>
  <si>
    <t>https://podminky.urs.cz/item/CS_URS_2022_02/764213456</t>
  </si>
  <si>
    <t>dle TZ a PD, Půdorys  střechy</t>
  </si>
  <si>
    <t xml:space="preserve">střecha nad tělocvičnou a zázemím  -  S1 </t>
  </si>
  <si>
    <t xml:space="preserve">střecha nad foyer a učebnou  - S2, S3 </t>
  </si>
  <si>
    <t>10,020</t>
  </si>
  <si>
    <t>764511403</t>
  </si>
  <si>
    <t>Žlab podokapní z pozinkovaného plechu včetně háků a čel půlkruhový rš 250 mm</t>
  </si>
  <si>
    <t>472</t>
  </si>
  <si>
    <t>https://podminky.urs.cz/item/CS_URS_2022_02/764511403</t>
  </si>
  <si>
    <t>střecha nad foyer a učebnou  - skladba  S3</t>
  </si>
  <si>
    <t>"K/04"  2,370</t>
  </si>
  <si>
    <t>237</t>
  </si>
  <si>
    <t>764511404</t>
  </si>
  <si>
    <t>Žlab podokapní z pozinkovaného plechu včetně háků a čel půlkruhový rš 330 mm</t>
  </si>
  <si>
    <t>474</t>
  </si>
  <si>
    <t>https://podminky.urs.cz/item/CS_URS_2022_02/764511404</t>
  </si>
  <si>
    <t>"K/02"  22,350+10,550</t>
  </si>
  <si>
    <t>"K/02"  10,020</t>
  </si>
  <si>
    <t>764511444</t>
  </si>
  <si>
    <t>Žlab podokapní z pozinkovaného plechu včetně háků a čel kotlík oválný (trychtýřový), rš žlabu/průměr svodu 330/100 mm</t>
  </si>
  <si>
    <t>476</t>
  </si>
  <si>
    <t>https://podminky.urs.cz/item/CS_URS_2022_02/764511444</t>
  </si>
  <si>
    <t>239</t>
  </si>
  <si>
    <t>764518402</t>
  </si>
  <si>
    <t>Svod z pozinkovaného plechu včetně objímek, kolen a odskoků hranatý, o straně 100 mm</t>
  </si>
  <si>
    <t>478</t>
  </si>
  <si>
    <t>https://podminky.urs.cz/item/CS_URS_2022_02/764518402</t>
  </si>
  <si>
    <t>dle TZ a PD, Pohledy J a S</t>
  </si>
  <si>
    <t>odvodnění skleněných markýz nad vstupem</t>
  </si>
  <si>
    <t>"K/07"  2,600*2</t>
  </si>
  <si>
    <t>764518422</t>
  </si>
  <si>
    <t>Svod z pozinkovaného plechu včetně objímek, kolen a odskoků kruhový, průměru 100 mm</t>
  </si>
  <si>
    <t>480</t>
  </si>
  <si>
    <t>https://podminky.urs.cz/item/CS_URS_2022_02/764518422</t>
  </si>
  <si>
    <t>"K/03"  13,000*2+10,000</t>
  </si>
  <si>
    <t>"K/03"  5,000+9,000</t>
  </si>
  <si>
    <t>241</t>
  </si>
  <si>
    <t>764-K/08, 09, 10</t>
  </si>
  <si>
    <t>Oplechování parapetů z hliníkového plechu rovných mechanicky kotvené, bez rohů rš 265 mm</t>
  </si>
  <si>
    <t>482</t>
  </si>
  <si>
    <t>dle TZ a PD, Půdorys  2.NP, řezy, D.1.1.16 Výpis klemp. výrobků</t>
  </si>
  <si>
    <t>"K/08"  4,500*10</t>
  </si>
  <si>
    <t>"K/09"  2,500*3</t>
  </si>
  <si>
    <t>"K/10"  4,085</t>
  </si>
  <si>
    <t>998764203</t>
  </si>
  <si>
    <t>Přesun hmot pro konstrukce klempířské stanovený procentní sazbou (%) z ceny vodorovná dopravní vzdálenost do 50 m v objektech výšky přes 12 do 24 m</t>
  </si>
  <si>
    <t>484</t>
  </si>
  <si>
    <t>https://podminky.urs.cz/item/CS_URS_2022_02/998764203</t>
  </si>
  <si>
    <t>766</t>
  </si>
  <si>
    <t>Konstrukce truhlářské</t>
  </si>
  <si>
    <t>243</t>
  </si>
  <si>
    <t>766-01</t>
  </si>
  <si>
    <t>D+M plastového okna, zasklení izol. trojsklem, rozměr 4500x3000 mm</t>
  </si>
  <si>
    <t>486</t>
  </si>
  <si>
    <t>dle TZ a PD,  D.1.1.14 Výpis výplní otvorů - okna</t>
  </si>
  <si>
    <t>Kompletní provedení dle výpisu, venkovní žaluzie v samostatné položce</t>
  </si>
  <si>
    <t>-  kotvení bude upřesněno na základě koordinace dodavatelů jednotl. konstr. částí - nosných (prefa, OK) a obálky budovy (fasáda, výplně otvorů, VZT)</t>
  </si>
  <si>
    <t>"01"  4</t>
  </si>
  <si>
    <t>766-02</t>
  </si>
  <si>
    <t>D+M plastového okna, zasklení izol. trojsklem, rozměr 4500x1200 mm</t>
  </si>
  <si>
    <t>488</t>
  </si>
  <si>
    <t>Kompletní provedení dle výpisu</t>
  </si>
  <si>
    <t>"02"  2</t>
  </si>
  <si>
    <t>245</t>
  </si>
  <si>
    <t>766-03</t>
  </si>
  <si>
    <t>D+M plastového okna, zasklení izol. trojsklem, rozměr 2500x1200 mm</t>
  </si>
  <si>
    <t>490</t>
  </si>
  <si>
    <t>"03"  3</t>
  </si>
  <si>
    <t>766-06</t>
  </si>
  <si>
    <t>D+M plastového okna, zasklení izol. trojsklem, rozměr 4500x2000 mm</t>
  </si>
  <si>
    <t>492</t>
  </si>
  <si>
    <t>"06"  4</t>
  </si>
  <si>
    <t>247</t>
  </si>
  <si>
    <t>766441812</t>
  </si>
  <si>
    <t>Demontáž parapetních desek dřevěných nebo plastových šířky přes 300 mm, délky do 1000 mm</t>
  </si>
  <si>
    <t>494</t>
  </si>
  <si>
    <t>https://podminky.urs.cz/item/CS_URS_2022_02/766441812</t>
  </si>
  <si>
    <t>"budova ZŠ, m.č. Z.110, Z113" 2</t>
  </si>
  <si>
    <t>"budova ZŠ, m.č. Z.208, Z206, 1.204"  3+1</t>
  </si>
  <si>
    <t>766660001</t>
  </si>
  <si>
    <t>Montáž dveřních křídel dřevěných nebo plastových otevíravých do ocelové zárubně povrchově upravených jednokřídlových, šířky do 800 mm</t>
  </si>
  <si>
    <t>496</t>
  </si>
  <si>
    <t>https://podminky.urs.cz/item/CS_URS_2022_02/766660001</t>
  </si>
  <si>
    <t>"D03, D04 "  4+1</t>
  </si>
  <si>
    <t>1.NP m.č. 1.101/ZŠ  (bez výpisu), 700/1970 mm</t>
  </si>
  <si>
    <t>249</t>
  </si>
  <si>
    <t>766-D03</t>
  </si>
  <si>
    <t>vnitřní dveře, 800/1970 mm, plné voštinové, odstín světle šedá RAL 7035, vč. kování (zámek, klika/klika, klika/WC...)</t>
  </si>
  <si>
    <t>498</t>
  </si>
  <si>
    <t>766-D04</t>
  </si>
  <si>
    <t>vnitřní dveře, plné 800/1970 mm, voštinové, odstín světle šedá RAL 7035, vč. kování (zámek, klika/klika, klika/WC...)</t>
  </si>
  <si>
    <t>500</t>
  </si>
  <si>
    <t>251</t>
  </si>
  <si>
    <t>766-001R</t>
  </si>
  <si>
    <t>vnitřní dveře, do stáv. zárubně rozměr 700/1970 mm, vč. kování (zámek, klika/klika...)</t>
  </si>
  <si>
    <t>502</t>
  </si>
  <si>
    <t>766660002</t>
  </si>
  <si>
    <t>Montáž dveřních křídel dřevěných nebo plastových otevíravých do ocelové zárubně povrchově upravených jednokřídlových, šířky přes 800 mm</t>
  </si>
  <si>
    <t>504</t>
  </si>
  <si>
    <t>https://podminky.urs.cz/item/CS_URS_2022_02/766660002</t>
  </si>
  <si>
    <t>"D08 "  1</t>
  </si>
  <si>
    <t>253</t>
  </si>
  <si>
    <t>766-D08</t>
  </si>
  <si>
    <t>vstupní dveře, plné 900/1970 mm, dřevěné, int. odstín dřevo, ext. nástřik dle fasády, vč. kování (zámek, klika/klika, klika/WC...), vč. panikového kování</t>
  </si>
  <si>
    <t>506</t>
  </si>
  <si>
    <t>766660012</t>
  </si>
  <si>
    <t>Montáž dveřních křídel dřevěných nebo plastových otevíravých do ocelové zárubně povrchově upravených dvoukřídlových, šířky přes 1450 mm</t>
  </si>
  <si>
    <t>508</t>
  </si>
  <si>
    <t>https://podminky.urs.cz/item/CS_URS_2022_02/766660012</t>
  </si>
  <si>
    <t>přechodová lišta v samostatné položce</t>
  </si>
  <si>
    <t>"D07 "  1</t>
  </si>
  <si>
    <t>1.NP m.č. 1.111  (bez výpisu), 2x750/2060 mm</t>
  </si>
  <si>
    <t>255</t>
  </si>
  <si>
    <t>766-D07/DK</t>
  </si>
  <si>
    <t>vnitřní dveře 2-kř., plné 2x800/2300 mm, voštinové, dekor dřeva, vč. kování (zámek, klika/klika, klika/WC...)</t>
  </si>
  <si>
    <t>510</t>
  </si>
  <si>
    <t>766-002R</t>
  </si>
  <si>
    <t>vnitřní dveře 2-kř., do stáv. zárubně, 2x750/2060 mm, vč. kování (zámek, klika/klika...)</t>
  </si>
  <si>
    <t>512</t>
  </si>
  <si>
    <t>257</t>
  </si>
  <si>
    <t>766660021</t>
  </si>
  <si>
    <t>Montáž dveřních křídel dřevěných nebo plastových otevíravých do ocelové zárubně protipožárních jednokřídlových, šířky do 800 mm</t>
  </si>
  <si>
    <t>514</t>
  </si>
  <si>
    <t>https://podminky.urs.cz/item/CS_URS_2022_02/766660021</t>
  </si>
  <si>
    <t>"D03"  4</t>
  </si>
  <si>
    <t>766-D03 PO</t>
  </si>
  <si>
    <t>vnitřní dveře, plné 800/1970 mm, voštinové, dekor dřeva, vč. kování (zámek, klika/klika, klika/WC...), pož. odolnost EI30 DP3-C</t>
  </si>
  <si>
    <t>516</t>
  </si>
  <si>
    <t>259</t>
  </si>
  <si>
    <t>766660022</t>
  </si>
  <si>
    <t>Montáž dveřních křídel dřevěných nebo plastových otevíravých do ocelové zárubně protipožárních jednokřídlových, šířky přes 800 mm</t>
  </si>
  <si>
    <t>518</t>
  </si>
  <si>
    <t>https://podminky.urs.cz/item/CS_URS_2022_02/766660022</t>
  </si>
  <si>
    <t>Přechodový práh v samostatné položce</t>
  </si>
  <si>
    <t>"D01"  2</t>
  </si>
  <si>
    <t>"D05"  1</t>
  </si>
  <si>
    <t>766-D01,D03 PO</t>
  </si>
  <si>
    <t>vnitřní dveře, plné 900/1970 mm, voštinové, dekor dřeva, vč. kování (zámek, klika/klika, klika/WC...), pož. odolnost EI30 DP3-C</t>
  </si>
  <si>
    <t>520</t>
  </si>
  <si>
    <t>261</t>
  </si>
  <si>
    <t>766660031</t>
  </si>
  <si>
    <t>Montáž dveřních křídel dřevěných nebo plastových otevíravých do ocelové zárubně protipožárních dvoukřídlových jakékoliv šířky</t>
  </si>
  <si>
    <t>522</t>
  </si>
  <si>
    <t>https://podminky.urs.cz/item/CS_URS_2022_02/766660031</t>
  </si>
  <si>
    <t>"D06 "  1</t>
  </si>
  <si>
    <t>766-D06/DK</t>
  </si>
  <si>
    <t>vnitřní dveře 2-kř., plné 2x800/2300 mm, voštinové, dekor dřeva, vč. kování (zámek, klika/klika, klika/WC...), pož. odolnost EI30 DP3-C</t>
  </si>
  <si>
    <t>524</t>
  </si>
  <si>
    <t>263</t>
  </si>
  <si>
    <t>766660720</t>
  </si>
  <si>
    <t>Montáž dveřních doplňků větrací mřížky s vyříznutím otvoru</t>
  </si>
  <si>
    <t>526</t>
  </si>
  <si>
    <t>https://podminky.urs.cz/item/CS_URS_2022_02/766660720</t>
  </si>
  <si>
    <t>"D03, m.č. 1.214 " 2</t>
  </si>
  <si>
    <t>42972101</t>
  </si>
  <si>
    <t>mřížka větrací do dřeva kovová 60x500mm</t>
  </si>
  <si>
    <t>528</t>
  </si>
  <si>
    <t>265</t>
  </si>
  <si>
    <t>766694113</t>
  </si>
  <si>
    <t>Montáž ostatních truhlářských konstrukcí parapetních desek dřevěných nebo plastových šířky do 300 mm, délky přes 1600 do 2600 mm</t>
  </si>
  <si>
    <t>530</t>
  </si>
  <si>
    <t>https://podminky.urs.cz/item/CS_URS_2022_02/766694113</t>
  </si>
  <si>
    <t>"okna  03"  3</t>
  </si>
  <si>
    <t>766694115</t>
  </si>
  <si>
    <t>Montáž ostatních truhlářských konstrukcí parapetních desek dřevěných nebo plastových šířky do 300 mm, délky přes 3600 mm</t>
  </si>
  <si>
    <t>532</t>
  </si>
  <si>
    <t>https://podminky.urs.cz/item/CS_URS_2022_02/766694115</t>
  </si>
  <si>
    <t>"okna 01, 02, 04, 06"  4+2+1+4</t>
  </si>
  <si>
    <t>267</t>
  </si>
  <si>
    <t>60794103</t>
  </si>
  <si>
    <t>parapet dřevotřískový vnitřní povrch laminátový š 300mm</t>
  </si>
  <si>
    <t>534</t>
  </si>
  <si>
    <t>4,500*10+4,085+2,500*3</t>
  </si>
  <si>
    <t>60794121</t>
  </si>
  <si>
    <t>koncovka PVC k parapetním dřevotřískovým deskám 600mm</t>
  </si>
  <si>
    <t>536</t>
  </si>
  <si>
    <t>269</t>
  </si>
  <si>
    <t>766695212</t>
  </si>
  <si>
    <t>Montáž ostatních truhlářských konstrukcí prahů dveří jednokřídlových, šířky do 100 mm</t>
  </si>
  <si>
    <t>538</t>
  </si>
  <si>
    <t>https://podminky.urs.cz/item/CS_URS_2022_02/766695212</t>
  </si>
  <si>
    <t>61187416</t>
  </si>
  <si>
    <t>práh dveřní dřevěný bukový tl 20mm dl 920mm š 100mm</t>
  </si>
  <si>
    <t>540</t>
  </si>
  <si>
    <t>767</t>
  </si>
  <si>
    <t>Konstrukce zámečnické</t>
  </si>
  <si>
    <t>271</t>
  </si>
  <si>
    <t>767531111</t>
  </si>
  <si>
    <t>Montáž vstupních čistících zón z rohoží kovových nebo plastových</t>
  </si>
  <si>
    <t>542</t>
  </si>
  <si>
    <t>https://podminky.urs.cz/item/CS_URS_2022_02/767531111</t>
  </si>
  <si>
    <t>1.NP, rohož R1, vnější</t>
  </si>
  <si>
    <t>1.NP, rohož R2, vnitřní</t>
  </si>
  <si>
    <t>1,800*2,400</t>
  </si>
  <si>
    <t>69752030</t>
  </si>
  <si>
    <t>rohož vstupní provedení hliník nebo mosaz/gumové vlnovky/</t>
  </si>
  <si>
    <t>544</t>
  </si>
  <si>
    <t>273</t>
  </si>
  <si>
    <t>69752110</t>
  </si>
  <si>
    <t>rohož textilní provedení PA, hustý povrch, jemné dočištění</t>
  </si>
  <si>
    <t>546</t>
  </si>
  <si>
    <t>767531121</t>
  </si>
  <si>
    <t>Montáž vstupních čistících zón z rohoží osazení rámu mosazného nebo hliníkového zapuštěného z L profilů</t>
  </si>
  <si>
    <t>548</t>
  </si>
  <si>
    <t>https://podminky.urs.cz/item/CS_URS_2022_02/767531121</t>
  </si>
  <si>
    <t>(1,350+2,300)*2</t>
  </si>
  <si>
    <t>(1,800+2,400)*2</t>
  </si>
  <si>
    <t>275</t>
  </si>
  <si>
    <t>69752160</t>
  </si>
  <si>
    <t>rám pro zapuštění profil L-30/30 25/25 20/30 15/30-Al</t>
  </si>
  <si>
    <t>550</t>
  </si>
  <si>
    <t>76783211R</t>
  </si>
  <si>
    <t>Montáž venkovních požárních žebříků do ocelové konstrukce a zábradlí na střeše, PÚ žárový Pz</t>
  </si>
  <si>
    <t>552</t>
  </si>
  <si>
    <t>dle TZ a PD, D.1.2.3, D.1.2.4, D.1.2.5</t>
  </si>
  <si>
    <t>kompletní provedení, návrh kotvení provede odborná firma</t>
  </si>
  <si>
    <t>"Ž1"  14,285+1,250+1,500</t>
  </si>
  <si>
    <t>"Ž2"  5,200+1,500*2</t>
  </si>
  <si>
    <t>277</t>
  </si>
  <si>
    <t>767-Ž1</t>
  </si>
  <si>
    <t>požární žebřík s ochranným košem dl. 14,285 m vč. zábradlí na střeše</t>
  </si>
  <si>
    <t>554</t>
  </si>
  <si>
    <t>767-Ž2</t>
  </si>
  <si>
    <t>požární žebřík s ochranným košem dl. 5,20 m vč. zábradlí na střeše</t>
  </si>
  <si>
    <t>556</t>
  </si>
  <si>
    <t>279</t>
  </si>
  <si>
    <t>76786101R</t>
  </si>
  <si>
    <t>Montáž vnitřních kovových žebříků přímých délky přes 2 do 5 m, ukotvených do ocelové konstrukce, vč. zábradlí na střeše, PÚ žárový Pz</t>
  </si>
  <si>
    <t>558</t>
  </si>
  <si>
    <t>dle TZ a PD, D.1.2.5</t>
  </si>
  <si>
    <t>"Ž3"  3,710+1,500*2</t>
  </si>
  <si>
    <t>767-Ž3</t>
  </si>
  <si>
    <t>požární žebřík 3,71 m vč. zábradlí na střeše</t>
  </si>
  <si>
    <t>560</t>
  </si>
  <si>
    <t>281</t>
  </si>
  <si>
    <t>767-001R</t>
  </si>
  <si>
    <t>D+M záchytného systému proti pádu ze střechy</t>
  </si>
  <si>
    <t>562</t>
  </si>
  <si>
    <t>kompletní dodávka kotvících bodů (24 ks) a ocelového poplastovaného lana pr. 6,5 mm, únosnost 3,7 t, vč. příslušenství</t>
  </si>
  <si>
    <t>767995116</t>
  </si>
  <si>
    <t>Montáž ostatních atypických zámečnických konstrukcí hmotnosti přes 100 do 250 kg</t>
  </si>
  <si>
    <t>564</t>
  </si>
  <si>
    <t>https://podminky.urs.cz/item/CS_URS_2022_02/767995116</t>
  </si>
  <si>
    <t>ocelová deska tl. 10 mm, váha 80 kg/m2</t>
  </si>
  <si>
    <t>9,100*0,450*80,0</t>
  </si>
  <si>
    <t>0,400*0,300*2*80,0</t>
  </si>
  <si>
    <t>283</t>
  </si>
  <si>
    <t>13611228</t>
  </si>
  <si>
    <t>plech ocelový hladký jakost S235JR tl 10mm tabule</t>
  </si>
  <si>
    <t>566</t>
  </si>
  <si>
    <t>346,8*0,001 "Přepočtené koeficientem množství</t>
  </si>
  <si>
    <t>767-Markýza1</t>
  </si>
  <si>
    <t>D+M zavěšené skleněné markýzy, výrobek na míru, rozměr 1700x2395mm</t>
  </si>
  <si>
    <t>568</t>
  </si>
  <si>
    <t>dle TZ a PD, půdorys 1.NP, řez BB</t>
  </si>
  <si>
    <t>285</t>
  </si>
  <si>
    <t>767-Markýza2</t>
  </si>
  <si>
    <t>D+M zavěšené skleněné markýzy, výrobek na míru, rozměr 1400x1050mm</t>
  </si>
  <si>
    <t>570</t>
  </si>
  <si>
    <t>767-OK1</t>
  </si>
  <si>
    <t>D+M ocelové konstrukce 1.NP a 2.NP foyer a učebny, vč. schodiště, vč. trapézových plechů podlah a střech, vč. povrchové úpravy</t>
  </si>
  <si>
    <t>572</t>
  </si>
  <si>
    <t>dle TZ a PD, část Ocelové konstrukce, Stavební část</t>
  </si>
  <si>
    <t>kompletní provedení, střecha skladba S2, S3</t>
  </si>
  <si>
    <t>-  bude upřesněno na základě koordinace dodavatelů jednotl. konstr. částí - nosných (prefa, OK) a obálky budovy (fasáda, výplně otvorů, VZT)</t>
  </si>
  <si>
    <t>287</t>
  </si>
  <si>
    <t>767-OK2</t>
  </si>
  <si>
    <t>D+M trapézového plechu 2.NP střešní konstrukce nad tělocvičnou a zázemím</t>
  </si>
  <si>
    <t>574</t>
  </si>
  <si>
    <t>kompletní provedení, střecha skladba S1</t>
  </si>
  <si>
    <t>767-OK3</t>
  </si>
  <si>
    <t>D+M ocelové konstrukce pro VZT jednotku na střeše nad foyer a učebnou</t>
  </si>
  <si>
    <t>576</t>
  </si>
  <si>
    <t>dle TZ a PD, část Ocelové konstrukce, Stavební část-Půdorys střechy</t>
  </si>
  <si>
    <t>kompletní provedení</t>
  </si>
  <si>
    <t>289</t>
  </si>
  <si>
    <t>767-OK4</t>
  </si>
  <si>
    <t>D+M ocelové konstrukce pro VZT jednotku na střeše nad tělocvičnou</t>
  </si>
  <si>
    <t>578</t>
  </si>
  <si>
    <t>767-OK5</t>
  </si>
  <si>
    <t>D+M ocelové konstrukce pro VZT jednotku na střeše nad zázemím</t>
  </si>
  <si>
    <t>580</t>
  </si>
  <si>
    <t>291</t>
  </si>
  <si>
    <t>767-OK6</t>
  </si>
  <si>
    <t>Pomocné kotvící prvky a konstrukce nosné ocelové konstrukce foye a učebny a prefa betonového skeletu tělocvičny a zázemí pro kotvení fasádních prvků - oken, prosklené fasády, odvětrané fasády, VZT na střeše</t>
  </si>
  <si>
    <t>582</t>
  </si>
  <si>
    <t>- bude upřesněno na základě koordinace dodavatelů jednotlivých konstrukčních částí - nosných (prefa, OK) a obálky budovy (fasáda, výplně otvorů, VZT</t>
  </si>
  <si>
    <t>767-Z1</t>
  </si>
  <si>
    <t>D+M skleněného zábradlí Z1 na schodišti foyer, v. 1,0 m</t>
  </si>
  <si>
    <t>584</t>
  </si>
  <si>
    <t>dle TZ a PD, D.1.1 řezy, D.1.2.10 Detail zábradlí</t>
  </si>
  <si>
    <t>kompletní provedení vč. krycího plechu - viz podrobně detail</t>
  </si>
  <si>
    <t>navržení uchycení provede odborná firma</t>
  </si>
  <si>
    <t>(4,500+1,250+4,500)*2</t>
  </si>
  <si>
    <t>293</t>
  </si>
  <si>
    <t>767-Z2</t>
  </si>
  <si>
    <t>D+M skleněného zábradlí Z2 na spojovací chodbě 2.NP foyer, v. 1,0 m</t>
  </si>
  <si>
    <t>586</t>
  </si>
  <si>
    <t>1,480+5,250+1,500+5,300</t>
  </si>
  <si>
    <t>767-Z3</t>
  </si>
  <si>
    <t>D+M ocelového zábradlí Z3 se skleněnou výplní na venkovním schodišti, v. 0,9 m</t>
  </si>
  <si>
    <t>588</t>
  </si>
  <si>
    <t>dle TZ a PD,  řez BB, půdorys 1.NP</t>
  </si>
  <si>
    <t>(1,200+1,200)*2</t>
  </si>
  <si>
    <t>295</t>
  </si>
  <si>
    <t>767-H</t>
  </si>
  <si>
    <t>D+M únikového schodiště vč. povrchové úpravy žárový Pz</t>
  </si>
  <si>
    <t>590</t>
  </si>
  <si>
    <t>dle TZ a PD,  D.1.2.2 Únikové schodiště</t>
  </si>
  <si>
    <t xml:space="preserve">kompletní provedení </t>
  </si>
  <si>
    <t>767-04</t>
  </si>
  <si>
    <t>D+M hliníkového okna, zasklení izol. trojsklem, rozměr 4085x1500 mm, vč. stahovací rolety</t>
  </si>
  <si>
    <t>592</t>
  </si>
  <si>
    <t>"04"  1</t>
  </si>
  <si>
    <t>297</t>
  </si>
  <si>
    <t>767-05</t>
  </si>
  <si>
    <t>D+M vnitřního kovového okna, zasklení jednoduché, rozměr 2800x1500 mm, vč. stahovací rolet, pož. odolnost EI 15</t>
  </si>
  <si>
    <t>594</t>
  </si>
  <si>
    <t>"05"  2</t>
  </si>
  <si>
    <t>767-PS</t>
  </si>
  <si>
    <t>D+M prosklené hliníkové fasády vč. dveří, zasklení izol. trojsklem, rozměr 4810x7760 mm a 4230x7360 mm</t>
  </si>
  <si>
    <t>596</t>
  </si>
  <si>
    <t>dle TZ a PD,  D.1.1.14 Výpis výplní otvorů - okna, D.1.1.15 Výpis výplní otvorů - dveře</t>
  </si>
  <si>
    <t xml:space="preserve">Kompletní provedení dle výpisu, </t>
  </si>
  <si>
    <t>"PS, D09, D10/DK"  1</t>
  </si>
  <si>
    <t>299</t>
  </si>
  <si>
    <t>767-D02</t>
  </si>
  <si>
    <t>D+M vnitřní prosklené stěny s dveřmi v hliníkovém rámu, do otvoru 1875x2300 mm, pož. odolnost EI30 DP3-C</t>
  </si>
  <si>
    <t>598</t>
  </si>
  <si>
    <t>dle TZ a PD,  D.1.1.15 Výpis výplní otvorů - dveře</t>
  </si>
  <si>
    <t>"D02"  1</t>
  </si>
  <si>
    <t>998767203</t>
  </si>
  <si>
    <t>Přesun hmot pro zámečnické konstrukce stanovený procentní sazbou (%) z ceny vodorovná dopravní vzdálenost do 50 m v objektech výšky přes 12 do 24 m</t>
  </si>
  <si>
    <t>600</t>
  </si>
  <si>
    <t>https://podminky.urs.cz/item/CS_URS_2022_02/998767203</t>
  </si>
  <si>
    <t>771</t>
  </si>
  <si>
    <t>Podlahy z dlaždic</t>
  </si>
  <si>
    <t>301</t>
  </si>
  <si>
    <t>771121011</t>
  </si>
  <si>
    <t>Příprava podkladu před provedením dlažby nátěr penetrační na podlahu</t>
  </si>
  <si>
    <t>602</t>
  </si>
  <si>
    <t>https://podminky.urs.cz/item/CS_URS_2022_02/771121011</t>
  </si>
  <si>
    <t>234,220+45,600</t>
  </si>
  <si>
    <t>771161011</t>
  </si>
  <si>
    <t>Příprava podkladu před provedením dlažby montáž profilu dilatační spáry v rovině dlažby</t>
  </si>
  <si>
    <t>604</t>
  </si>
  <si>
    <t>https://podminky.urs.cz/item/CS_URS_2022_02/771161011</t>
  </si>
  <si>
    <t>dle TZ a PD, D.1.1, projekt interiéru</t>
  </si>
  <si>
    <t>1.NP, skladba A, m.č. 1.101, 1.102, foyer</t>
  </si>
  <si>
    <t>16,760*2+6,900*3</t>
  </si>
  <si>
    <t>303</t>
  </si>
  <si>
    <t>59054162</t>
  </si>
  <si>
    <t>profil dilatační s bočními díly z PVC/CPE tl 6mm</t>
  </si>
  <si>
    <t>606</t>
  </si>
  <si>
    <t>54,22*1,1 "Přepočtené koeficientem množství</t>
  </si>
  <si>
    <t>771161021</t>
  </si>
  <si>
    <t>Příprava podkladu před provedením dlažby montáž profilu ukončujícího profilu pro plynulý přechod (dlažba-koberec apod.)</t>
  </si>
  <si>
    <t>608</t>
  </si>
  <si>
    <t>https://podminky.urs.cz/item/CS_URS_2022_02/771161021</t>
  </si>
  <si>
    <t>dle TZ a PD, půdorys 2.NP, půdorys 1.NP, D.1.1.15 Výpis výplní otvorů - dveře</t>
  </si>
  <si>
    <t>"2.NP, pod dveřmi D06/DK"  1,600</t>
  </si>
  <si>
    <t>"2.NP, pod dveřmi D01 "  0,900*2</t>
  </si>
  <si>
    <t>"1.NP, dveře do stáv. budov"  1,600+0,800*3+1,000*2</t>
  </si>
  <si>
    <t>305</t>
  </si>
  <si>
    <t>55343116</t>
  </si>
  <si>
    <t>profil přechodový Al narážecí 40mm stříbro, zlato, champagne</t>
  </si>
  <si>
    <t>610</t>
  </si>
  <si>
    <t>9,4*1,1 "Přepočtené koeficientem množství</t>
  </si>
  <si>
    <t>771574153</t>
  </si>
  <si>
    <t>Montáž podlah z dlaždic keramických lepených flexibilním lepidlem velkoformátových hladkých přes 2 do 4 ks/m2</t>
  </si>
  <si>
    <t>612</t>
  </si>
  <si>
    <t>https://podminky.urs.cz/item/CS_URS_2022_02/771574153</t>
  </si>
  <si>
    <t>4,200*17,000-2,400*1,800</t>
  </si>
  <si>
    <t>307</t>
  </si>
  <si>
    <t>597-002R</t>
  </si>
  <si>
    <t>keramická dlažba o rozměru 598x598 mm, slinutý neglazovaný střep,  vzhled dekor světlý beton, rektifikovaná, , R10 A+B protiskluz, nasákavost do 0,5%, norma povrchové odolnosti ISO 10545-6</t>
  </si>
  <si>
    <t>614</t>
  </si>
  <si>
    <t>67,08*1,15 "Přepočtené koeficientem množství</t>
  </si>
  <si>
    <t>597-001R</t>
  </si>
  <si>
    <t>dlažba o rozměru 598x598 mm, 598x298 mm, rektifikovaná, se vzhledem betonu, R10 A+B protiskluz, nasákavost do 0,5%, slinutý neglazovaný střep, norma povrchové odolnosti ISO 10545-6</t>
  </si>
  <si>
    <t>616</t>
  </si>
  <si>
    <t>130,04*1,15 "Přepočtené koeficientem množství</t>
  </si>
  <si>
    <t>309</t>
  </si>
  <si>
    <t>771574154</t>
  </si>
  <si>
    <t>Montáž podlah z dlaždic keramických lepených flexibilním lepidlem velkoformátových hladkých přes 4 do 6 ks/m2</t>
  </si>
  <si>
    <t>618</t>
  </si>
  <si>
    <t>https://podminky.urs.cz/item/CS_URS_2022_02/771574154</t>
  </si>
  <si>
    <t>"odpočet dlažby světlý beton a čistící zóny"  -4,200*17,000</t>
  </si>
  <si>
    <t>597-003R</t>
  </si>
  <si>
    <t>keramická dlažba o rozměru 198x1198 mm, neglazovaný střep,  vzhled dekor dřeva, rektifikovaná, R10 A+B protiskluz, nasákavost do 0,5%, norma povrchové odolnosti ISO 10545-6</t>
  </si>
  <si>
    <t>620</t>
  </si>
  <si>
    <t>45,6*1,15 "Přepočtené koeficientem množství</t>
  </si>
  <si>
    <t>311</t>
  </si>
  <si>
    <t>771577111</t>
  </si>
  <si>
    <t>Montáž podlah z dlaždic keramických lepených flexibilním lepidlem Příplatek k cenám za plochu do 5 m2 jednotlivě</t>
  </si>
  <si>
    <t>622</t>
  </si>
  <si>
    <t>https://podminky.urs.cz/item/CS_URS_2022_02/771577111</t>
  </si>
  <si>
    <t xml:space="preserve">2.NP zázemí, m.č. 1.213, 1.214 </t>
  </si>
  <si>
    <t>2,80+2,22</t>
  </si>
  <si>
    <t>771-004R</t>
  </si>
  <si>
    <t>D+M soklové hliníkové lišty, v. 60 mm</t>
  </si>
  <si>
    <t>624</t>
  </si>
  <si>
    <t>(16,760+6,900+0,300*6)*2-1,000-2,200</t>
  </si>
  <si>
    <t>"sloupy"  (0,550+0,400)*2*3</t>
  </si>
  <si>
    <t>2.NP zázemí, m.č. 1.205-1.207, 1.210 - skladba  D</t>
  </si>
  <si>
    <t>"1.205"  (2,200+9,850)*2-1,600-1,875-0,900*4-1,000</t>
  </si>
  <si>
    <t>"1.206"  (2,225+2,250)*2-1,000</t>
  </si>
  <si>
    <t>"1.207"  (8,525+3,275+0,550)*2-0,900*2</t>
  </si>
  <si>
    <t>"1.210"  (8,525+3,275)*2-0,900*2</t>
  </si>
  <si>
    <t>7,100+0,300+1,200+0,625*2+1,000</t>
  </si>
  <si>
    <t>313</t>
  </si>
  <si>
    <t>771591115</t>
  </si>
  <si>
    <t>Podlahy - dokončovací práce spárování silikonem</t>
  </si>
  <si>
    <t>626</t>
  </si>
  <si>
    <t>https://podminky.urs.cz/item/CS_URS_2022_02/771591115</t>
  </si>
  <si>
    <t>771591207</t>
  </si>
  <si>
    <t>Izolace podlahy pod dlažbu montáž izolace nátěrem nebo stěrkou ve dvou vrstvách</t>
  </si>
  <si>
    <t>628</t>
  </si>
  <si>
    <t>https://podminky.urs.cz/item/CS_URS_2022_02/771591207</t>
  </si>
  <si>
    <t>315</t>
  </si>
  <si>
    <t>24551128</t>
  </si>
  <si>
    <t>stěrka minerální hydroizolační 2-složková cementem pojená</t>
  </si>
  <si>
    <t>630</t>
  </si>
  <si>
    <t>35,38*1,575 "Přepočtené koeficientem množství</t>
  </si>
  <si>
    <t>771591237</t>
  </si>
  <si>
    <t>Izolace podlahy pod dlažbu montáž těsnícího pásu pro styčné nebo dilatační spáry</t>
  </si>
  <si>
    <t>632</t>
  </si>
  <si>
    <t>https://podminky.urs.cz/item/CS_URS_2022_02/771591237</t>
  </si>
  <si>
    <t>"1.206"  (2,250+2,225)*2-1,000</t>
  </si>
  <si>
    <t>"1.208"  (0,900+1,800+2,350+3,400*2+1,815)*2-0,900*3-0,850*2</t>
  </si>
  <si>
    <t>"1.209"  (0,900+1,800+2,200+2,500+3,025+1,815)*2-0,900*4-0,850*2</t>
  </si>
  <si>
    <t>"1.213"  (1,600+1,600)*2-0,900</t>
  </si>
  <si>
    <t>"1.214"  (2,834+1,200)*2-0,900</t>
  </si>
  <si>
    <t>317</t>
  </si>
  <si>
    <t>28355023</t>
  </si>
  <si>
    <t>páska pružná těsnící hydroizolační š do 150mm</t>
  </si>
  <si>
    <t>634</t>
  </si>
  <si>
    <t>62,728*1,05 "Přepočtené koeficientem množství</t>
  </si>
  <si>
    <t>771591247</t>
  </si>
  <si>
    <t>Izolace podlahy pod dlažbu montáž těsnícího pásu vnitřní nebo vnější kout</t>
  </si>
  <si>
    <t>636</t>
  </si>
  <si>
    <t>https://podminky.urs.cz/item/CS_URS_2022_02/771591247</t>
  </si>
  <si>
    <t>rohy</t>
  </si>
  <si>
    <t>"1.206"  1</t>
  </si>
  <si>
    <t>"1.208"  5</t>
  </si>
  <si>
    <t>"1.209" 5</t>
  </si>
  <si>
    <t>"1.213"  0</t>
  </si>
  <si>
    <t>"1.214"  1</t>
  </si>
  <si>
    <t>kouty</t>
  </si>
  <si>
    <t>"1.206"  5</t>
  </si>
  <si>
    <t>"1.208"  12</t>
  </si>
  <si>
    <t>"1.209" 13</t>
  </si>
  <si>
    <t>"1.213"  4</t>
  </si>
  <si>
    <t>"1.214"  5</t>
  </si>
  <si>
    <t>319</t>
  </si>
  <si>
    <t>59054004</t>
  </si>
  <si>
    <t>páska pružná těsnící hydroizolační-roh</t>
  </si>
  <si>
    <t>638</t>
  </si>
  <si>
    <t>59054242</t>
  </si>
  <si>
    <t>páska pružná těsnící hydroizolační -kout</t>
  </si>
  <si>
    <t>640</t>
  </si>
  <si>
    <t>321</t>
  </si>
  <si>
    <t>998771203</t>
  </si>
  <si>
    <t>Přesun hmot pro podlahy z dlaždic stanovený procentní sazbou (%) z ceny vodorovná dopravní vzdálenost do 50 m v objektech výšky přes 12 do 24 m</t>
  </si>
  <si>
    <t>642</t>
  </si>
  <si>
    <t>https://podminky.urs.cz/item/CS_URS_2022_02/998771203</t>
  </si>
  <si>
    <t>775</t>
  </si>
  <si>
    <t>Podlahy skládané</t>
  </si>
  <si>
    <t>775591191</t>
  </si>
  <si>
    <t>Ostatní prvky pro plovoucí podlahy montáž podložky vyrovnávací a tlumící</t>
  </si>
  <si>
    <t>644</t>
  </si>
  <si>
    <t>https://podminky.urs.cz/item/CS_URS_2022_02/775591191</t>
  </si>
  <si>
    <t>"B1, B2"  39,16</t>
  </si>
  <si>
    <t>"B2"  31,442</t>
  </si>
  <si>
    <t>dilatace podlah z keram. dlažby - viz projekt interiéru, v.č. I.3.02</t>
  </si>
  <si>
    <t>323</t>
  </si>
  <si>
    <t>61155351</t>
  </si>
  <si>
    <t>podložka izolační z pěnového PE 3mm</t>
  </si>
  <si>
    <t>646</t>
  </si>
  <si>
    <t>120,602*1,08 "Přepočtené koeficientem množství</t>
  </si>
  <si>
    <t>998775203</t>
  </si>
  <si>
    <t>Přesun hmot pro podlahy skládané stanovený procentní sazbou (%) z ceny vodorovná dopravní vzdálenost do 50 m v objektech výšky přes 12 do 24 m</t>
  </si>
  <si>
    <t>648</t>
  </si>
  <si>
    <t>https://podminky.urs.cz/item/CS_URS_2022_02/998775203</t>
  </si>
  <si>
    <t>776</t>
  </si>
  <si>
    <t>Podlahy povlakové</t>
  </si>
  <si>
    <t>325</t>
  </si>
  <si>
    <t>776111311</t>
  </si>
  <si>
    <t>Příprava podkladu vysátí podlah</t>
  </si>
  <si>
    <t>650</t>
  </si>
  <si>
    <t>https://podminky.urs.cz/item/CS_URS_2022_02/776111311</t>
  </si>
  <si>
    <t>9,410+31,442</t>
  </si>
  <si>
    <t>776121111</t>
  </si>
  <si>
    <t>Příprava podkladu penetrace vodou ředitelná podlah</t>
  </si>
  <si>
    <t>652</t>
  </si>
  <si>
    <t>https://podminky.urs.cz/item/CS_URS_2022_02/776121111</t>
  </si>
  <si>
    <t>327</t>
  </si>
  <si>
    <t>776211111</t>
  </si>
  <si>
    <t>Montáž textilních podlahovin lepením pásů standardních</t>
  </si>
  <si>
    <t>654</t>
  </si>
  <si>
    <t>https://podminky.urs.cz/item/CS_URS_2022_02/776211111</t>
  </si>
  <si>
    <t>776-001R</t>
  </si>
  <si>
    <t>koberec 100% PA, výška vlákna 7,5 mm - podrobně viz projekt interiéru</t>
  </si>
  <si>
    <t>656</t>
  </si>
  <si>
    <t>9,41*1,05 "Přepočtené koeficientem množství</t>
  </si>
  <si>
    <t>329</t>
  </si>
  <si>
    <t>776221111</t>
  </si>
  <si>
    <t>Montáž podlahovin z PVC lepením standardním lepidlem z pásů standardních</t>
  </si>
  <si>
    <t>658</t>
  </si>
  <si>
    <t>https://podminky.urs.cz/item/CS_URS_2022_02/776221111</t>
  </si>
  <si>
    <t>776-002R</t>
  </si>
  <si>
    <t>homogenní PVC, protiskluz R9</t>
  </si>
  <si>
    <t>660</t>
  </si>
  <si>
    <t>31,442*1,05 "Přepočtené koeficientem množství</t>
  </si>
  <si>
    <t>331</t>
  </si>
  <si>
    <t>776-003R</t>
  </si>
  <si>
    <t>D+M soklové nerez lišty, v. 60 mm</t>
  </si>
  <si>
    <t>662</t>
  </si>
  <si>
    <t>2.NP učebna, m.č. 1.203 - skladba  B1, B2</t>
  </si>
  <si>
    <t>(8,900+4,590+0,875)*2-1,000</t>
  </si>
  <si>
    <t>998776203</t>
  </si>
  <si>
    <t>Přesun hmot pro podlahy povlakové stanovený procentní sazbou (%) z ceny vodorovná dopravní vzdálenost do 50 m v objektech výšky přes 12 do 24 m</t>
  </si>
  <si>
    <t>664</t>
  </si>
  <si>
    <t>https://podminky.urs.cz/item/CS_URS_2022_02/998776203</t>
  </si>
  <si>
    <t>777</t>
  </si>
  <si>
    <t>Podlahy lité</t>
  </si>
  <si>
    <t>333</t>
  </si>
  <si>
    <t>777-001R</t>
  </si>
  <si>
    <t>D+M sportovního povrchu tělocvičny a nářaďovny, 2.NP</t>
  </si>
  <si>
    <t>666</t>
  </si>
  <si>
    <t>kompletní dodávka a montáž ve skladbě:</t>
  </si>
  <si>
    <t>- lajnování</t>
  </si>
  <si>
    <t>- litá sportovní podlaha PUR (7 mm pěnová podložka, 2 mm PU uzavírací vrstva), celkem 9 mm</t>
  </si>
  <si>
    <t>- dřevěný záklop, broušená vodovzdorná překližka Multiplex bříza, CP/Cs, E1, 13 vrstev, dvojitá P+D, vícevrstvé překl. panely, rozměr 2467x1218x18 m</t>
  </si>
  <si>
    <t>- multiplex prkno (70x2500 mm), rozteč prken 300 mm, horní část roštu, tl. 18 mm</t>
  </si>
  <si>
    <t>- multiplex prkno (70x2500 mm), rozteč prken 500 mm, spodní část roštu, tl. 18 mm</t>
  </si>
  <si>
    <t>- pružná pryžová podložka tl. 10 mm</t>
  </si>
  <si>
    <t>998777203</t>
  </si>
  <si>
    <t>Přesun hmot pro podlahy lité stanovený procentní sazbou (%) z ceny vodorovná dopravní vzdálenost do 50 m v objektech výšky přes 12 do 24 m</t>
  </si>
  <si>
    <t>668</t>
  </si>
  <si>
    <t>https://podminky.urs.cz/item/CS_URS_2022_02/998777203</t>
  </si>
  <si>
    <t>781</t>
  </si>
  <si>
    <t>Dokončovací práce - obklady</t>
  </si>
  <si>
    <t>335</t>
  </si>
  <si>
    <t>781121011</t>
  </si>
  <si>
    <t>Příprava podkladu před provedením obkladu nátěr penetrační na stěnu</t>
  </si>
  <si>
    <t>670</t>
  </si>
  <si>
    <t>https://podminky.urs.cz/item/CS_URS_2022_02/781121011</t>
  </si>
  <si>
    <t>184,228+7,200</t>
  </si>
  <si>
    <t>781131207</t>
  </si>
  <si>
    <t>Izolace stěny pod obklad montáž izolace nátěrem nebo stěrkou ve dvou vrstvách</t>
  </si>
  <si>
    <t>672</t>
  </si>
  <si>
    <t>https://podminky.urs.cz/item/CS_URS_2022_02/781131207</t>
  </si>
  <si>
    <t>2.NP zázemí, m.č. 1.208, 1.209</t>
  </si>
  <si>
    <t xml:space="preserve">"1.208"  </t>
  </si>
  <si>
    <t>(3,400+1,815)*2*3,100-0,855*2,020</t>
  </si>
  <si>
    <t>"1.209"</t>
  </si>
  <si>
    <t>(3,025+1,815)*2*3,100-0,855*2,020</t>
  </si>
  <si>
    <t>337</t>
  </si>
  <si>
    <t>674</t>
  </si>
  <si>
    <t>58,887*1,575 "Přepočtené koeficientem množství</t>
  </si>
  <si>
    <t>781131237</t>
  </si>
  <si>
    <t>Izolace stěny pod obklad montáž těsnícího pásu pro styčné nebo dilatační spáry</t>
  </si>
  <si>
    <t>676</t>
  </si>
  <si>
    <t>https://podminky.urs.cz/item/CS_URS_2022_02/781131237</t>
  </si>
  <si>
    <t>6*3,100</t>
  </si>
  <si>
    <t>339</t>
  </si>
  <si>
    <t>678</t>
  </si>
  <si>
    <t>37,2*1,05 "Přepočtené koeficientem množství</t>
  </si>
  <si>
    <t>781161021</t>
  </si>
  <si>
    <t>Příprava podkladu před provedením obkladu montáž profilu ukončujícího profilu rohového, vanového</t>
  </si>
  <si>
    <t>680</t>
  </si>
  <si>
    <t>https://podminky.urs.cz/item/CS_URS_2022_02/781161021</t>
  </si>
  <si>
    <t>341</t>
  </si>
  <si>
    <t>59054123</t>
  </si>
  <si>
    <t>profil ukončovací pro vnější hrany obkladů hliník matně eloxovaný 10x2500mm</t>
  </si>
  <si>
    <t>682</t>
  </si>
  <si>
    <t>240*1,1 "Přepočtené koeficientem množství</t>
  </si>
  <si>
    <t>781473920</t>
  </si>
  <si>
    <t>Výměna keramické obkladačky lepené, velikosti přes 9 do 12 ks/m2</t>
  </si>
  <si>
    <t>684</t>
  </si>
  <si>
    <t>https://podminky.urs.cz/item/CS_URS_2022_02/781473920</t>
  </si>
  <si>
    <t>opravy po zazdívkách otvorů</t>
  </si>
  <si>
    <t>1.NP, budova ZŠ, m.č. Z.108,  Z.110, Z.113</t>
  </si>
  <si>
    <t>5+15+15</t>
  </si>
  <si>
    <t>2.NP, budova ZŠ, m.č. Z.208,  Z.206</t>
  </si>
  <si>
    <t>25+5+5+10</t>
  </si>
  <si>
    <t>343</t>
  </si>
  <si>
    <t>59761026</t>
  </si>
  <si>
    <t>obklad keramický hladký do 12ks/m2</t>
  </si>
  <si>
    <t>686</t>
  </si>
  <si>
    <t>781474154</t>
  </si>
  <si>
    <t>Montáž obkladů vnitřních stěn z dlaždic keramických lepených flexibilním lepidlem velkoformátových hladkých přes 4 do 6 ks/m2</t>
  </si>
  <si>
    <t>688</t>
  </si>
  <si>
    <t>https://podminky.urs.cz/item/CS_URS_2022_02/781474154</t>
  </si>
  <si>
    <t>dlažba - beton</t>
  </si>
  <si>
    <t>2.NP zázemí, m.č. 1.208, 1.209, 1.213, 1.214</t>
  </si>
  <si>
    <t>(1,800*2+0,900)*3,100-0,900*2,020</t>
  </si>
  <si>
    <t>(2,350+3,400*2)*3,100-1,000*2,020-0,900*2,020-0,855*2,020</t>
  </si>
  <si>
    <t>(1,815*2+3,400+0,100*2+0,600)*3,100-0,855*2,020</t>
  </si>
  <si>
    <t>(2,200+2,500*2)*3,100-0,900*2,020*2-0,850*2,020</t>
  </si>
  <si>
    <t>(3,025+1,815*2+0,100*2+0,600)*3,100-0,850*2,020</t>
  </si>
  <si>
    <t xml:space="preserve">"1.213"  </t>
  </si>
  <si>
    <t>(1,750*2+1,600)*3,100-0,900*2,020</t>
  </si>
  <si>
    <t xml:space="preserve">"1.214"  </t>
  </si>
  <si>
    <t>(2,834+1,200)*2*2,500-0,900*2,020</t>
  </si>
  <si>
    <t>2.NP učebna, m.č. 1.203</t>
  </si>
  <si>
    <t>(0,400*2+0,900)*2,575</t>
  </si>
  <si>
    <t>dlažba - dekor dřeva</t>
  </si>
  <si>
    <t>0,900*(3,100+0,150)</t>
  </si>
  <si>
    <t>2,350*3,100</t>
  </si>
  <si>
    <t>(3,400-0,600)*3,100</t>
  </si>
  <si>
    <t>2,200*3,100-0,900*2,020</t>
  </si>
  <si>
    <t>(3,025-0,600)*3,100</t>
  </si>
  <si>
    <t>1,600*(3,100+0,150)</t>
  </si>
  <si>
    <t>345</t>
  </si>
  <si>
    <t>597-001R.1</t>
  </si>
  <si>
    <t>dlažba o rozměru 598x298 mm, rektifikovaná, se vzhledem betonu, R10 A+B protiskluz, nasákavost do 0,5%, slinutý neglazovaný střep, norma povrchové odolnosti ISO 10545-6</t>
  </si>
  <si>
    <t>690</t>
  </si>
  <si>
    <t>144,693*1,15 "Přepočtené koeficientem množství</t>
  </si>
  <si>
    <t>692</t>
  </si>
  <si>
    <t>39,535*1,15 "Přepočtené koeficientem množství</t>
  </si>
  <si>
    <t>347</t>
  </si>
  <si>
    <t>781495115</t>
  </si>
  <si>
    <t>Obklad - dokončující práce ostatní práce spárování silikonem</t>
  </si>
  <si>
    <t>694</t>
  </si>
  <si>
    <t>https://podminky.urs.cz/item/CS_URS_2022_02/781495115</t>
  </si>
  <si>
    <t>998781203</t>
  </si>
  <si>
    <t>Přesun hmot pro obklady keramické stanovený procentní sazbou (%) z ceny vodorovná dopravní vzdálenost do 50 m v objektech výšky přes 12 do 24 m</t>
  </si>
  <si>
    <t>696</t>
  </si>
  <si>
    <t>https://podminky.urs.cz/item/CS_URS_2022_02/998781203</t>
  </si>
  <si>
    <t>783</t>
  </si>
  <si>
    <t>Dokončovací práce - nátěry</t>
  </si>
  <si>
    <t>349</t>
  </si>
  <si>
    <t>783317101</t>
  </si>
  <si>
    <t>Krycí nátěr (email) zámečnických konstrukcí jednonásobný syntetický standardní</t>
  </si>
  <si>
    <t>698</t>
  </si>
  <si>
    <t>https://podminky.urs.cz/item/CS_URS_2022_02/783317101</t>
  </si>
  <si>
    <t>RAL 7023</t>
  </si>
  <si>
    <t>"D01, D05, D08 - 900"  (1,000+2,050*2)*0,250*4</t>
  </si>
  <si>
    <t>"D03, D04 - 800"  (0,900+2,050*2)*0,250*9</t>
  </si>
  <si>
    <t>"D06, D07 - 1600"  (1,700+2,400*2)*2</t>
  </si>
  <si>
    <t>"2x nátěr"  29,350*2</t>
  </si>
  <si>
    <t>783823101</t>
  </si>
  <si>
    <t>Penetrační nátěr omítek hladkých betonových povrchů akrylátový</t>
  </si>
  <si>
    <t>700</t>
  </si>
  <si>
    <t>https://podminky.urs.cz/item/CS_URS_2022_02/783823101</t>
  </si>
  <si>
    <t>"A"  sloupy z pohledového betonu - protiprašný nátěr</t>
  </si>
  <si>
    <t>351</t>
  </si>
  <si>
    <t>783823135</t>
  </si>
  <si>
    <t>Penetrační nátěr omítek hladkých omítek hladkých, zrnitých tenkovrstvých nebo štukových stupně členitosti 1 a 2 silikonový</t>
  </si>
  <si>
    <t>702</t>
  </si>
  <si>
    <t>https://podminky.urs.cz/item/CS_URS_2022_02/783823135</t>
  </si>
  <si>
    <t>"SK"   sytě šedá - stávající budovy</t>
  </si>
  <si>
    <t>9,000</t>
  </si>
  <si>
    <t>3,000</t>
  </si>
  <si>
    <t>14,000</t>
  </si>
  <si>
    <t>"J"  světle šedá - stávající budovy</t>
  </si>
  <si>
    <t>38,000</t>
  </si>
  <si>
    <t>96,000</t>
  </si>
  <si>
    <t>22,000+25,000</t>
  </si>
  <si>
    <t>783827401</t>
  </si>
  <si>
    <t>Krycí (ochranný ) nátěr omítek dvojnásobný hladkých betonových povrchů nebo povrchů z desek na bázi dřeva (dřevovláknitých apod.) akrylátový</t>
  </si>
  <si>
    <t>704</t>
  </si>
  <si>
    <t>https://podminky.urs.cz/item/CS_URS_2022_02/783827401</t>
  </si>
  <si>
    <t>177,430</t>
  </si>
  <si>
    <t>353</t>
  </si>
  <si>
    <t>783827425</t>
  </si>
  <si>
    <t>Krycí (ochranný ) nátěr omítek dvojnásobný hladkých omítek hladkých, zrnitých tenkovrstvých nebo štukových stupně členitosti 1 a 2 silikonový</t>
  </si>
  <si>
    <t>706</t>
  </si>
  <si>
    <t>https://podminky.urs.cz/item/CS_URS_2022_02/783827425</t>
  </si>
  <si>
    <t>783-001R</t>
  </si>
  <si>
    <t>Nátěr ocelových sloupů žárovzdornou barvou na kov, sytá šedá, odstín dle vzorníku dodavatele</t>
  </si>
  <si>
    <t>708</t>
  </si>
  <si>
    <t>dle TZ a PD, D.1.1., Ocelové kce</t>
  </si>
  <si>
    <t>784</t>
  </si>
  <si>
    <t>Dokončovací práce - malby a tapety</t>
  </si>
  <si>
    <t>355</t>
  </si>
  <si>
    <t>784181101</t>
  </si>
  <si>
    <t>Penetrace podkladu jednonásobná základní akrylátová bezbarvá v místnostech výšky do 3,80 m</t>
  </si>
  <si>
    <t>710</t>
  </si>
  <si>
    <t>https://podminky.urs.cz/item/CS_URS_2022_02/784181101</t>
  </si>
  <si>
    <t>1.NP, budova ZŠ</t>
  </si>
  <si>
    <t>30,000</t>
  </si>
  <si>
    <t>2.NP,  budova ZŠ</t>
  </si>
  <si>
    <t>2.NP, m.č. ...</t>
  </si>
  <si>
    <t>"1.203"</t>
  </si>
  <si>
    <t>(8,900+5,500+4,590*2+0,875*2+0,350)*3,200</t>
  </si>
  <si>
    <t>-2,800*1,500*2-1,000*2,050</t>
  </si>
  <si>
    <t>-0,900*2,575</t>
  </si>
  <si>
    <t xml:space="preserve">"1.205"  </t>
  </si>
  <si>
    <t>(2,200+9,850)*2*3,000</t>
  </si>
  <si>
    <t>-1,700*2,350-1,875*2,300</t>
  </si>
  <si>
    <t>-0,900*2,050*4-1,000*2,050</t>
  </si>
  <si>
    <t>"1.206"</t>
  </si>
  <si>
    <t>(2,225+2,250)*2*3,000</t>
  </si>
  <si>
    <t xml:space="preserve">"1.207"  </t>
  </si>
  <si>
    <t>(8,525*2-0,400*2+2,875+3,275)*3,000</t>
  </si>
  <si>
    <t>-0,900*2,050*2</t>
  </si>
  <si>
    <t>"1.210"</t>
  </si>
  <si>
    <t>(8,525+3,275)*2*3,000</t>
  </si>
  <si>
    <t>"1.211"</t>
  </si>
  <si>
    <t>(10,875*2-0,400*3+3,050*2)*3,000</t>
  </si>
  <si>
    <t>-1,700*2,300-0,900*2,050</t>
  </si>
  <si>
    <t>SDK podhledy "P"   m.č. 1.205-1.211, 1.213</t>
  </si>
  <si>
    <t>63,810+76,030</t>
  </si>
  <si>
    <t>784181105</t>
  </si>
  <si>
    <t>Penetrace podkladu jednonásobná základní akrylátová bezbarvá v místnostech výšky přes 5,00 m</t>
  </si>
  <si>
    <t>https://podminky.urs.cz/item/CS_URS_2022_02/784181105</t>
  </si>
  <si>
    <t>1.NP, m.č. 1.101,  foyer</t>
  </si>
  <si>
    <t>(0,600+16,760+2,200+0,400+17,100+1,470+1,300+0,600)*3,100</t>
  </si>
  <si>
    <t>2.NP, m.č. 1.101,  foyer</t>
  </si>
  <si>
    <t>(1,000+0,600+16,500)*4,400</t>
  </si>
  <si>
    <t>(20,875-0,400*4)*(6,115-2,300)</t>
  </si>
  <si>
    <t>(20,875-0,400*4)*(6,815-2,300)</t>
  </si>
  <si>
    <t>12,900*(6,465-2,300)</t>
  </si>
  <si>
    <t>14,000*(6,465-2,300)</t>
  </si>
  <si>
    <t>357</t>
  </si>
  <si>
    <t>784211101</t>
  </si>
  <si>
    <t>Malby z malířských směsí oděruvzdorných za mokra dvojnásobné, bílé za mokra oděruvzdorné výborně v místnostech výšky do 3,80 m</t>
  </si>
  <si>
    <t>714</t>
  </si>
  <si>
    <t>https://podminky.urs.cz/item/CS_URS_2022_02/784211101</t>
  </si>
  <si>
    <t>784211105</t>
  </si>
  <si>
    <t>Malby z malířských směsí oděruvzdorných za mokra dvojnásobné, bílé za mokra oděruvzdorné výborně v místnostech výšky přes 5,00 m</t>
  </si>
  <si>
    <t>716</t>
  </si>
  <si>
    <t>https://podminky.urs.cz/item/CS_URS_2022_02/784211105</t>
  </si>
  <si>
    <t>786</t>
  </si>
  <si>
    <t>Dokončovací práce - čalounické úpravy</t>
  </si>
  <si>
    <t>359</t>
  </si>
  <si>
    <t>786623027</t>
  </si>
  <si>
    <t>Montáž fasádních žaluzií upevněných před okenní nebo dveřní otvor na fasádu, ovládaných motorem, včetně krycího plechu a vodících profilů, plochy přes 8 m2</t>
  </si>
  <si>
    <t>718</t>
  </si>
  <si>
    <t>https://podminky.urs.cz/item/CS_URS_2022_02/786623027</t>
  </si>
  <si>
    <t>"01" 4</t>
  </si>
  <si>
    <t>786-Ž</t>
  </si>
  <si>
    <t>venkovní žaluzie pro okna 01 a 06, vč. příslušenství</t>
  </si>
  <si>
    <t>720</t>
  </si>
  <si>
    <t>"01" 4,500*3,000*4</t>
  </si>
  <si>
    <t>"06"  4,500*2,000*4</t>
  </si>
  <si>
    <t>361</t>
  </si>
  <si>
    <t>786-KS1</t>
  </si>
  <si>
    <t>D+M boxu pro venkovní žaluzie, v. 290 mm, š. 140 mm</t>
  </si>
  <si>
    <t>722</t>
  </si>
  <si>
    <t>dle TZ a PD,  D.1.1.14 Výpis výplní otvorů - okna, D.1.1.7 Řez AA</t>
  </si>
  <si>
    <t xml:space="preserve">Kompletní provedení </t>
  </si>
  <si>
    <t>"okno 01" 4</t>
  </si>
  <si>
    <t>786-KS2</t>
  </si>
  <si>
    <t>D+M boxu pro venkovní žaluzie, v. 235 mm, š. 140 mm</t>
  </si>
  <si>
    <t>724</t>
  </si>
  <si>
    <t>"okno 06" 4</t>
  </si>
  <si>
    <t>PL</t>
  </si>
  <si>
    <t>Zdvihací zařízení</t>
  </si>
  <si>
    <t>363</t>
  </si>
  <si>
    <t>PL01</t>
  </si>
  <si>
    <t>D+M schodišťová plošina, model V65, rozměr plošiny 1050x770 mm vč. nosných sloupků a vodících lišt, kotvení do schodišťových stupňů</t>
  </si>
  <si>
    <t>726</t>
  </si>
  <si>
    <t>kompletní dodávka a montáž</t>
  </si>
  <si>
    <t>HZS</t>
  </si>
  <si>
    <t>Hodinové zúčtovací sazby</t>
  </si>
  <si>
    <t>HZS1302</t>
  </si>
  <si>
    <t>Hodinové zúčtovací sazby profesí HSV provádění konstrukcí zedník specialista</t>
  </si>
  <si>
    <t>262144</t>
  </si>
  <si>
    <t>728</t>
  </si>
  <si>
    <t>https://podminky.urs.cz/item/CS_URS_2022_02/HZS1302</t>
  </si>
  <si>
    <t xml:space="preserve">pomocné práce pro profese EL, ZTI, UT aj.  </t>
  </si>
  <si>
    <t>SO 01.6 - Zpevněné plochy...</t>
  </si>
  <si>
    <t xml:space="preserve">    5 - Komunikace pozemní</t>
  </si>
  <si>
    <t>111211101</t>
  </si>
  <si>
    <t>Odstranění křovin a stromů s odstraněním kořenů ručně průměru kmene do 100 mm jakékoliv plochy v rovině nebo ve svahu o sklonu do 1:5</t>
  </si>
  <si>
    <t>https://podminky.urs.cz/item/CS_URS_2022_02/111211101</t>
  </si>
  <si>
    <t>dle TZ a PD, Situační výkres C.5</t>
  </si>
  <si>
    <t>bod 11 - stávající řada vzrostlích tújí</t>
  </si>
  <si>
    <t>bod 12 - stávající vzrostlý porost</t>
  </si>
  <si>
    <t>110,000</t>
  </si>
  <si>
    <t>112101103</t>
  </si>
  <si>
    <t>Odstranění stromů s odřezáním kmene a s odvětvením listnatých, průměru kmene přes 500 do 700 mm</t>
  </si>
  <si>
    <t>https://podminky.urs.cz/item/CS_URS_2022_02/112101103</t>
  </si>
  <si>
    <t>dle TZ a PD, Situační výkres C.3</t>
  </si>
  <si>
    <t>112101121</t>
  </si>
  <si>
    <t>Odstranění stromů s odřezáním kmene a s odvětvením jehličnatých bez odkornění, průměru kmene přes 100 do 300 mm</t>
  </si>
  <si>
    <t>https://podminky.urs.cz/item/CS_URS_2022_02/112101121</t>
  </si>
  <si>
    <t>112251101</t>
  </si>
  <si>
    <t>Odstranění pařezů strojně s jejich vykopáním nebo vytrháním průměru přes 100 do 300 mm</t>
  </si>
  <si>
    <t>https://podminky.urs.cz/item/CS_URS_2022_02/112251101</t>
  </si>
  <si>
    <t>112251103</t>
  </si>
  <si>
    <t>Odstranění pařezů strojně s jejich vykopáním nebo vytrháním průměru přes 500 do 700 mm</t>
  </si>
  <si>
    <t>https://podminky.urs.cz/item/CS_URS_2022_02/112251103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</si>
  <si>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</si>
  <si>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</si>
  <si>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https://podminky.urs.cz/item/CS_URS_2022_02/113106123</t>
  </si>
  <si>
    <t>dle TZ a PD, Situační výkres C.6</t>
  </si>
  <si>
    <t>bod 4 - zámková dlažba k revitalizaci</t>
  </si>
  <si>
    <t>102,800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</si>
  <si>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</si>
  <si>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</si>
  <si>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https://podminky.urs.cz/item/CS_URS_2022_02/113106132</t>
  </si>
  <si>
    <t>bod 7 -  betonová dlažba 300x300 do suti, nově zámk. dlažba</t>
  </si>
  <si>
    <t>95,800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</si>
  <si>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</si>
  <si>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</si>
  <si>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https://podminky.urs.cz/item/CS_URS_2022_02/113106144</t>
  </si>
  <si>
    <t>bod 6 - zámková dlažba do suti</t>
  </si>
  <si>
    <t>67,700</t>
  </si>
  <si>
    <t>113106271</t>
  </si>
  <si>
    <t>Rozebrání dlažeb vozovek a ploch s přemístěním hmot na skládku na vzdálenost do 3 m nebo s naložením na dopravní prostředek, s jakoukoliv výplní spár strojně plochy jednotlivě přes 50 m2 do 200 m2 ze zámkové dlažby s ložem z kameniva</t>
  </si>
  <si>
    <t>https://podminky.urs.cz/item/CS_URS_2022_02/113106271</t>
  </si>
  <si>
    <t>bod 3 - zámková dlažba</t>
  </si>
  <si>
    <t>175,000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</si>
  <si>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</si>
  <si>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</si>
  <si>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https://podminky.urs.cz/item/CS_URS_2022_02/113107162</t>
  </si>
  <si>
    <t>bod 6 - zámková dlažba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</si>
  <si>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</si>
  <si>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</si>
  <si>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https://podminky.urs.cz/item/CS_URS_2022_02/113107163</t>
  </si>
  <si>
    <t>113201111</t>
  </si>
  <si>
    <t>Vytrhání obrub s vybouráním lože, s přemístěním hmot na skládku na vzdálenost do 3 m nebo s naložením na dopravní prostředek chodníkových ležatých</t>
  </si>
  <si>
    <t>https://podminky.urs.cz/item/CS_URS_2022_02/113201111</t>
  </si>
  <si>
    <t>12,500*2+41,000+37,000</t>
  </si>
  <si>
    <t>30,000+1,500+20,000+18,000</t>
  </si>
  <si>
    <t>113201112</t>
  </si>
  <si>
    <t>Vytrhání obrub s vybouráním lože, s přemístěním hmot na skládku na vzdálenost do 3 m nebo s naložením na dopravní prostředek silničních ležatých</t>
  </si>
  <si>
    <t>https://podminky.urs.cz/item/CS_URS_2022_02/113201112</t>
  </si>
  <si>
    <t>mezi plochou 2 a 3</t>
  </si>
  <si>
    <t>6,000</t>
  </si>
  <si>
    <t>121112003</t>
  </si>
  <si>
    <t>Sejmutí ornice ručně při souvislé ploše, tl. vrstvy do 200 mm</t>
  </si>
  <si>
    <t>https://podminky.urs.cz/item/CS_URS_2022_02/121112003</t>
  </si>
  <si>
    <t>bod 13 - stávající betonová obruba - mulčovací kůra</t>
  </si>
  <si>
    <t>bod 14 - stávající plocha se šplhovými tyčemi -  mulčovací kůra</t>
  </si>
  <si>
    <t>bod 10 - stávající prvky hřiště MŠ  - písek pískoviště</t>
  </si>
  <si>
    <t>1,900*3,800</t>
  </si>
  <si>
    <t>132251102</t>
  </si>
  <si>
    <t>Hloubení nezapažených rýh šířky do 800 mm strojně s urovnáním dna do předepsaného profilu a spádu v hornině třídy těžitelnosti I skupiny 3 přes 20 do 50 m3</t>
  </si>
  <si>
    <t>https://podminky.urs.cz/item/CS_URS_2022_02/132251102</t>
  </si>
  <si>
    <t xml:space="preserve">bod 10 - stávající prvky hřiště MŠ </t>
  </si>
  <si>
    <t>bod 14 - stávající plocha se šplhovými tyčemi</t>
  </si>
  <si>
    <t>"základové patky herních prvků"   2,000</t>
  </si>
  <si>
    <t>oplocení - část B</t>
  </si>
  <si>
    <t>9,325*0,200*2*0,800</t>
  </si>
  <si>
    <t>oplocení - část C</t>
  </si>
  <si>
    <t>46,250*0,200*2*0,800</t>
  </si>
  <si>
    <t>oplocení - část E</t>
  </si>
  <si>
    <t>8,315*0,550*0,800</t>
  </si>
  <si>
    <t>vykopaná zemina na meziskládku na pozemku a zpět k zásypům</t>
  </si>
  <si>
    <t>23,443+27,990</t>
  </si>
  <si>
    <t>mulčovací kůra a písek</t>
  </si>
  <si>
    <t>27,220*0,200</t>
  </si>
  <si>
    <t>5,444*15 "Přepočtené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</si>
  <si>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</si>
  <si>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</si>
  <si>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</si>
  <si>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"základové patky herních prvků"   2,000+</t>
  </si>
  <si>
    <t>bod 13 - stávající betonová obruba</t>
  </si>
  <si>
    <t>((4,300+2,800)*2+2,200+1,200)*0,300*0,700</t>
  </si>
  <si>
    <t>bod 10 - stávající prvky hřiště MŠ  - obruba pískoviště</t>
  </si>
  <si>
    <t>(4,200+2,300)*2*0,300*0,700</t>
  </si>
  <si>
    <t>9,325*0,550*0,800</t>
  </si>
  <si>
    <t>8,315*0,200*2*0,800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</si>
  <si>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</si>
  <si>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</si>
  <si>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https://podminky.urs.cz/item/CS_URS_2022_02/181151321</t>
  </si>
  <si>
    <t>bod 8 - nově zatravněná plocha</t>
  </si>
  <si>
    <t>782,400</t>
  </si>
  <si>
    <t>bod 6 - nově zatravněná plocha po zámk. dlažbě</t>
  </si>
  <si>
    <t>67,700*2</t>
  </si>
  <si>
    <t>181351115</t>
  </si>
  <si>
    <t>Rozprostření a urovnání ornice v rovině nebo ve svahu sklonu do 1:5 strojně při souvislé ploše přes 500 m2, tl. vrstvy přes 250 do 300 mm</t>
  </si>
  <si>
    <t>https://podminky.urs.cz/item/CS_URS_2022_02/181351115</t>
  </si>
  <si>
    <t>výměry viz rozpočet SO 01.1, SO 01.2 Stavební část</t>
  </si>
  <si>
    <t>561,500</t>
  </si>
  <si>
    <t>181411131</t>
  </si>
  <si>
    <t>Založení trávníku na půdě předem připravené plochy do 1000 m2 výsevem včetně utažení parkového v rovině nebo na svahu do 1:5</t>
  </si>
  <si>
    <t>https://podminky.urs.cz/item/CS_URS_2022_02/181411131</t>
  </si>
  <si>
    <t>00572410</t>
  </si>
  <si>
    <t>osivo směs travní parková</t>
  </si>
  <si>
    <t>850,1*0,02 "Přepočtené koeficientem množství</t>
  </si>
  <si>
    <t>181912112</t>
  </si>
  <si>
    <t>Úprava pláně vyrovnáním výškových rozdílů ručně v hornině třídy těžitelnosti I skupiny 3 se zhutněním</t>
  </si>
  <si>
    <t>https://podminky.urs.cz/item/CS_URS_2022_02/181912112</t>
  </si>
  <si>
    <t>bod 3 -  nová zámková dlažba, skladba Z</t>
  </si>
  <si>
    <t>107,000</t>
  </si>
  <si>
    <t>bod 4 - zámková dlažba k revitalizaci - zpětná montáž, nově vyspádováno</t>
  </si>
  <si>
    <t>184852143</t>
  </si>
  <si>
    <t>Řez stromů prováděný lezeckou technikou bezpečnostní (S-RB), plocha koruny stromu přes 270 do 300 m2</t>
  </si>
  <si>
    <t>https://podminky.urs.cz/item/CS_URS_2022_02/184852143</t>
  </si>
  <si>
    <t>274313611</t>
  </si>
  <si>
    <t>Základy z betonu prostého pasy betonu kamenem neprokládaného tř. C 16/20</t>
  </si>
  <si>
    <t>https://podminky.urs.cz/item/CS_URS_2022_02/274313611</t>
  </si>
  <si>
    <t>46,250*0,150*1,000</t>
  </si>
  <si>
    <t>8,315*0,150*1,000</t>
  </si>
  <si>
    <t>274351121</t>
  </si>
  <si>
    <t>Bednění základů pasů rovné zřízení</t>
  </si>
  <si>
    <t>https://podminky.urs.cz/item/CS_URS_2022_02/274351121</t>
  </si>
  <si>
    <t>46,250*2*1,000</t>
  </si>
  <si>
    <t>8,315*2*1,000</t>
  </si>
  <si>
    <t>274351122</t>
  </si>
  <si>
    <t>Bednění základů pasů rovné odstranění</t>
  </si>
  <si>
    <t>https://podminky.urs.cz/item/CS_URS_2022_02/274351122</t>
  </si>
  <si>
    <t>Komunikace pozemní</t>
  </si>
  <si>
    <t>564231111</t>
  </si>
  <si>
    <t>Podklad nebo podsyp ze štěrkopísku ŠP s rozprostřením, vlhčením a zhutněním plochy přes 100 m2, po zhutnění tl. 100 mm</t>
  </si>
  <si>
    <t>https://podminky.urs.cz/item/CS_URS_2022_02/564231111</t>
  </si>
  <si>
    <t>564710011</t>
  </si>
  <si>
    <t>Podklad nebo kryt z kameniva hrubého drceného vel. 8-16 mm s rozprostřením a zhutněním plochy přes 100 m2, po zhutnění tl. 50 mm</t>
  </si>
  <si>
    <t>https://podminky.urs.cz/item/CS_URS_2022_02/564710011</t>
  </si>
  <si>
    <t>564851111</t>
  </si>
  <si>
    <t>Podklad ze štěrkodrti ŠD s rozprostřením a zhutněním plochy přes 100 m2, po zhutnění tl. 150 mm</t>
  </si>
  <si>
    <t>https://podminky.urs.cz/item/CS_URS_2022_02/564851111</t>
  </si>
  <si>
    <t>bod 3 -  nová zámková dlažba, skladba Z (tl. 150 +200 mm)</t>
  </si>
  <si>
    <t>564861111</t>
  </si>
  <si>
    <t>Podklad ze štěrkodrti ŠD s rozprostřením a zhutněním plochy přes 100 m2, po zhutnění tl. 200 mm</t>
  </si>
  <si>
    <t>https://podminky.urs.cz/item/CS_URS_2022_02/564861111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</si>
  <si>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</si>
  <si>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</si>
  <si>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https://podminky.urs.cz/item/CS_URS_2022_02/596211111</t>
  </si>
  <si>
    <t>59245015</t>
  </si>
  <si>
    <t>dlažba zámková tvaru I 200x165x60mm přírodní</t>
  </si>
  <si>
    <t>95,8*1,03 "Přepočtené koeficientem množství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</si>
  <si>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</si>
  <si>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</si>
  <si>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https://podminky.urs.cz/item/CS_URS_2022_02/596211112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</si>
  <si>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</si>
  <si>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</si>
  <si>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https://podminky.urs.cz/item/CS_URS_2022_02/596212212</t>
  </si>
  <si>
    <t>59245213</t>
  </si>
  <si>
    <t>dlažba zámková tvaru I 196x161x80mm přírodní</t>
  </si>
  <si>
    <t>107*1,02 "Přepočtené koeficientem množství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</si>
  <si>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</si>
  <si>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</si>
  <si>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</si>
  <si>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mezi plochou 7 a 3</t>
  </si>
  <si>
    <t>59217034</t>
  </si>
  <si>
    <t>obrubník betonový silniční 1000x150x300mm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</si>
  <si>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</si>
  <si>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</si>
  <si>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https://podminky.urs.cz/item/CS_URS_2022_02/916231213</t>
  </si>
  <si>
    <t>bod 4 - zámková dlažba k revitalizaci, zpětná montáž obrub, nově vyspádováno</t>
  </si>
  <si>
    <t>bod 7 -  betonová dlažba 300x300 do suti, nově zámk. dlažba, nově obruby</t>
  </si>
  <si>
    <t>59217016</t>
  </si>
  <si>
    <t>obrubník betonový chodníkový 1000x80x250mm</t>
  </si>
  <si>
    <t>38*1,03 "Přepočtené koeficientem množství</t>
  </si>
  <si>
    <t>960-001R</t>
  </si>
  <si>
    <t>Stávající prvky hřiště MŠ - demontáž vč. odvozu, uložení a poplatku za skládku</t>
  </si>
  <si>
    <t>960-002R</t>
  </si>
  <si>
    <t>Stávající plocha se šplhovými tyčemi - demontáž vč. odvozu, uložení a poplatku za skládku</t>
  </si>
  <si>
    <t>960-003R</t>
  </si>
  <si>
    <t>Stávající stožáry pro vlajky 2 ks - demontáž, uložení, po dokončení výstavby zpětná montáž</t>
  </si>
  <si>
    <t>bod 15 - Stávající stožáry pro vlajky</t>
  </si>
  <si>
    <t>960-004R</t>
  </si>
  <si>
    <t>Stávající památník - demontáž, revitalizace, vyčištění, nové sestavení památníku, uvedení do původního stavu, vč. stáv. zpevněné plochy 16 m2</t>
  </si>
  <si>
    <t>bod 5 - stávající zpevněná plocha + památník</t>
  </si>
  <si>
    <t>"základové patky herních prvků"   3,000</t>
  </si>
  <si>
    <t>9,325*0,150*1,000</t>
  </si>
  <si>
    <t>962052211</t>
  </si>
  <si>
    <t>Bourání zdiva železobetonového nadzákladového, objemu přes 1 m3</t>
  </si>
  <si>
    <t>https://podminky.urs.cz/item/CS_URS_2022_02/962052211</t>
  </si>
  <si>
    <t>((4,300+2,800)*2+2,200+1,200)*0,300*1,000</t>
  </si>
  <si>
    <t>(4,200+2,300)*2*0,300*1,000</t>
  </si>
  <si>
    <t>966071721</t>
  </si>
  <si>
    <t>Bourání plotových sloupků a vzpěr ocelových trubkových nebo profilovaných výšky do 2,50 m odřezáním</t>
  </si>
  <si>
    <t>https://podminky.urs.cz/item/CS_URS_2022_02/966071721</t>
  </si>
  <si>
    <t>22+20</t>
  </si>
  <si>
    <t>966072811</t>
  </si>
  <si>
    <t>Rozebrání oplocení z dílců rámových na ocelové sloupky, výšky přes 1 do 2 m</t>
  </si>
  <si>
    <t>https://podminky.urs.cz/item/CS_URS_2022_02/966072811</t>
  </si>
  <si>
    <t>9,325-(4,000+0,900)</t>
  </si>
  <si>
    <t>46,250</t>
  </si>
  <si>
    <t>966073810</t>
  </si>
  <si>
    <t>Rozebrání vrat a vrátek k oplocení plochy jednotlivě do 2 m2</t>
  </si>
  <si>
    <t>https://podminky.urs.cz/item/CS_URS_2022_02/966073810</t>
  </si>
  <si>
    <t>966073811</t>
  </si>
  <si>
    <t>Rozebrání vrat a vrátek k oplocení plochy jednotlivě přes 2 do 6 m2</t>
  </si>
  <si>
    <t>https://podminky.urs.cz/item/CS_URS_2022_02/966073811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</si>
  <si>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</si>
  <si>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</si>
  <si>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https://podminky.urs.cz/item/CS_URS_2022_02/979024442</t>
  </si>
  <si>
    <t>bod 4 - zámková dlažba k revitalizaci, zpětná montáž obrub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</si>
  <si>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</si>
  <si>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</si>
  <si>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https://podminky.urs.cz/item/CS_URS_2022_02/979054451</t>
  </si>
  <si>
    <t>997221551</t>
  </si>
  <si>
    <t>Vodorovná doprava suti bez naložení, ale se složením a s hrubým urovnáním ze sypkých materiálů, na vzdálenost do 1 km</t>
  </si>
  <si>
    <t>https://podminky.urs.cz/item/CS_URS_2022_02/997221551</t>
  </si>
  <si>
    <t>997221559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</si>
  <si>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</si>
  <si>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</si>
  <si>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124,415*24 "Přepočtené koeficientem množství</t>
  </si>
  <si>
    <t>997221561</t>
  </si>
  <si>
    <t>Vodorovná doprava suti bez naložení, ale se složením a s hrubým urovnáním z kusových materiálů, na vzdálenost do 1 km</t>
  </si>
  <si>
    <t>https://podminky.urs.cz/item/CS_URS_2022_02/997221561</t>
  </si>
  <si>
    <t>997221569</t>
  </si>
  <si>
    <t>https://podminky.urs.cz/item/CS_URS_2022_02/997221569</t>
  </si>
  <si>
    <t>181,056*24 "Přepočtené koeficientem množství</t>
  </si>
  <si>
    <t>997221611</t>
  </si>
  <si>
    <t>Nakládání na dopravní prostředky pro vodorovnou dopravu suti</t>
  </si>
  <si>
    <t>https://podminky.urs.cz/item/CS_URS_2022_02/997221611</t>
  </si>
  <si>
    <t>997221612</t>
  </si>
  <si>
    <t>Nakládání na dopravní prostředky pro vodorovnou dopravu vybouraných hmot</t>
  </si>
  <si>
    <t>https://podminky.urs.cz/item/CS_URS_2022_02/997221612</t>
  </si>
  <si>
    <t>157,745+22,032+1,279</t>
  </si>
  <si>
    <t>997221615</t>
  </si>
  <si>
    <t>https://podminky.urs.cz/item/CS_URS_2022_02/997221615</t>
  </si>
  <si>
    <t>997221625</t>
  </si>
  <si>
    <t>https://podminky.urs.cz/item/CS_URS_2022_02/997221625</t>
  </si>
  <si>
    <t>997221655</t>
  </si>
  <si>
    <t>https://podminky.urs.cz/item/CS_URS_2022_02/997221655</t>
  </si>
  <si>
    <t>998223011</t>
  </si>
  <si>
    <t>Přesun hmot pro pozemní komunikace s krytem dlážděným dopravní vzdálenost do 200 m jakékoliv délky objektu</t>
  </si>
  <si>
    <t>https://podminky.urs.cz/item/CS_URS_2022_02/998223011</t>
  </si>
  <si>
    <t>Oplocení, část C - uložení, oprava, příp. úprava rozměrů polí demontovaného oplocení, montáž repasovaného oplocení přivařením</t>
  </si>
  <si>
    <t>767-002R</t>
  </si>
  <si>
    <t>Oplocení, část E - dodávka a montáž nového oplocení, provedení dle stávajícího, 1 ks branky vyrobit nově, 1 ks branky repasovat a použít ze stávajícího oplocení (část B)</t>
  </si>
  <si>
    <t>8,315</t>
  </si>
  <si>
    <t>767-003R</t>
  </si>
  <si>
    <t>Oplocení, část C a E - dodávka a montáž ocelových ploten s trnem pro montáž sloupků</t>
  </si>
  <si>
    <t>oplocení - část C (repase)</t>
  </si>
  <si>
    <t>oplocení - část E (nové)</t>
  </si>
  <si>
    <t>998767201</t>
  </si>
  <si>
    <t>Přesun hmot pro zámečnické konstrukce stanovený procentní sazbou (%) z ceny vodorovná dopravní vzdálenost do 50 m v objektech výšky do 6 m</t>
  </si>
  <si>
    <t>https://podminky.urs.cz/item/CS_URS_2022_02/998767201</t>
  </si>
  <si>
    <t>783301311</t>
  </si>
  <si>
    <t>Příprava podkladu zámečnických konstrukcí před provedením nátěru odmaštění odmašťovačem vodou ředitelným</t>
  </si>
  <si>
    <t>https://podminky.urs.cz/item/CS_URS_2022_02/783301311</t>
  </si>
  <si>
    <t>oplocení - část A</t>
  </si>
  <si>
    <t>(11,355+5,925)*1,400*2</t>
  </si>
  <si>
    <t>46,250*1,400*2</t>
  </si>
  <si>
    <t>8,315*1,400*2</t>
  </si>
  <si>
    <t>783306807</t>
  </si>
  <si>
    <t>Odstranění nátěrů ze zámečnických konstrukcí odstraňovačem nátěrů s obroušením</t>
  </si>
  <si>
    <t>https://podminky.urs.cz/item/CS_URS_2022_02/783306807</t>
  </si>
  <si>
    <t>oplocení - část E, pouze repasovaná branka</t>
  </si>
  <si>
    <t>0,900*1,400*2</t>
  </si>
  <si>
    <t>783314101</t>
  </si>
  <si>
    <t>Základní nátěr zámečnických konstrukcí jednonásobný syntetický</t>
  </si>
  <si>
    <t>https://podminky.urs.cz/item/CS_URS_2022_02/783314101</t>
  </si>
  <si>
    <t>oplocení - část A (barva dle investora a architekta)</t>
  </si>
  <si>
    <t>oplocení - část C (barva dle investora a architekta)</t>
  </si>
  <si>
    <t>oplocení - část E (barva dle investora a architekta)</t>
  </si>
  <si>
    <t>VRN - Vedlejší rozpočtové...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</si>
  <si>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</si>
  <si>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</si>
  <si>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</si>
  <si>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</si>
  <si>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</si>
  <si>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</si>
  <si>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</si>
  <si>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</si>
  <si>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</si>
  <si>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012002000</t>
  </si>
  <si>
    <t>Geodetické práce</t>
  </si>
  <si>
    <t>https://podminky.urs.cz/item/CS_URS_2022_02/012002000</t>
  </si>
  <si>
    <t>- vytyčení stavby dle projektové dokumentace, zaměření skutečného provedení stavby</t>
  </si>
  <si>
    <t xml:space="preserve"> - vytýčení stávajících inženýrských sítí</t>
  </si>
  <si>
    <t>013254000</t>
  </si>
  <si>
    <t>Dokumentace skutečného provedení stavby</t>
  </si>
  <si>
    <t>https://podminky.urs.cz/item/CS_URS_2022_02/013254000</t>
  </si>
  <si>
    <t>- Vypracování DOKUMENTACE SKUTEČNÉHO PROVEDENÍ STAVBY včetně geodetického zaměření (polohopis+výškopis) STAVBY</t>
  </si>
  <si>
    <t>vč. inženýrských sítí a zemního vedení technické infrastruktury v počtu a formátech dle SoD</t>
  </si>
  <si>
    <t>013294000</t>
  </si>
  <si>
    <t>Ostatní dokumentace</t>
  </si>
  <si>
    <t>https://podminky.urs.cz/item/CS_URS_2022_02/013294000</t>
  </si>
  <si>
    <t>- Vypracování zhotovitelské REALIZAČNÍ a VÝROBNÍ projektové dokumentace dle požadavků PD</t>
  </si>
  <si>
    <t>VRN2</t>
  </si>
  <si>
    <t>Příprava staveniště</t>
  </si>
  <si>
    <t>020001000</t>
  </si>
  <si>
    <t>https://podminky.urs.cz/item/CS_URS_2022_02/020001000</t>
  </si>
  <si>
    <t>- Zajištění bezpečného příjezdu a přístupu na staveniště včetně dopravního značení a potřebných souhlasů a rozhodnutí s vybudováním</t>
  </si>
  <si>
    <t>zařízení staveniště, náklady  na vypracování potřebné dokumentace pro provoz staveniště z hlediska požární ochrany (požární řád a</t>
  </si>
  <si>
    <t>poplachová směrnice) a z hlediska provozu staveniště (provozně dopravní řád)</t>
  </si>
  <si>
    <t>- Náklady s připojením staveniště na energie + zajištění měření odběru energií</t>
  </si>
  <si>
    <t>- Vytýčení obvodu staveniště</t>
  </si>
  <si>
    <t>- Oplocení, osvětlení a zabezpečení prostoru staveniště proti neoprávněnému vstupu</t>
  </si>
  <si>
    <t>VRN3</t>
  </si>
  <si>
    <t>Zařízení staveniště</t>
  </si>
  <si>
    <t>030001000</t>
  </si>
  <si>
    <t>https://podminky.urs.cz/item/CS_URS_2022_02/030001000</t>
  </si>
  <si>
    <t>- Náklady na vybavení zařízení staveniště</t>
  </si>
  <si>
    <t>- Náklady na spotřebované energie provozem zařízení staveniště</t>
  </si>
  <si>
    <t>- Náklady na úklid v prostoru staveniště a příjezdových komunikací ke staveništi</t>
  </si>
  <si>
    <t>- Opatření k zabránění nadměrného zatěžování staveniště a jeho okolí prachem (např. používání krycích plachet, kropení sutě a odtěžované zeminy vodo</t>
  </si>
  <si>
    <t>035103001</t>
  </si>
  <si>
    <t>Pronájem ploch</t>
  </si>
  <si>
    <t>https://podminky.urs.cz/item/CS_URS_2022_02/035103001</t>
  </si>
  <si>
    <t>- Náklady  a  poplatky  spojené  s užíváním  veřejných  ploch  a  prostranství,  pokud jsou stavebními pracemi nebo souvisejícími</t>
  </si>
  <si>
    <t>činnostmi dotčeny, a to včetně užívání ploch v  souvislosti s uložením stavebního materiálu nebo stavebního odpadu.</t>
  </si>
  <si>
    <t>039002000</t>
  </si>
  <si>
    <t>Zrušení zařízení staveniště</t>
  </si>
  <si>
    <t>https://podminky.urs.cz/item/CS_URS_2022_02/039002000</t>
  </si>
  <si>
    <t>- Náklady na odstranění a odvoz zařízení staveniště</t>
  </si>
  <si>
    <t>- Uvedení stavbou dotčených ploch a ploch zařízení staveniště do původního stavu</t>
  </si>
  <si>
    <t>VRN4</t>
  </si>
  <si>
    <t>Inženýrská činnost</t>
  </si>
  <si>
    <t>045203000</t>
  </si>
  <si>
    <t>Kompletační činnost</t>
  </si>
  <si>
    <t>https://podminky.urs.cz/item/CS_URS_2022_02/045203000</t>
  </si>
  <si>
    <t xml:space="preserve">- kompletní dokladová část dle SoD (revize, atesty, certifikáty, prohlášení o shodě) pro předání a převzetí dokončeného díla a pro </t>
  </si>
  <si>
    <t xml:space="preserve">- náklady zhotovitele, související s prováděním zkoušek a REVIZÍ předepsaných technickými normami a vyjádřeními dotčených </t>
  </si>
  <si>
    <t>orgánů pro řádné provedení a předání  díla</t>
  </si>
  <si>
    <t>- náklady na individuální zkoušky dodaných a smontovaných technologických zařízení včetně komplexního vyzkoušení</t>
  </si>
  <si>
    <t>- náklady zhotovitele na vypracování provozních řádů pro trvalý provoz</t>
  </si>
  <si>
    <t>- náklady na předání všech návodů k obsluze a údržbě pro technologická zařízení a náklady na zaškolení obsluhy objednatele</t>
  </si>
  <si>
    <t>VRN7</t>
  </si>
  <si>
    <t>Provozní vlivy</t>
  </si>
  <si>
    <t>072002000</t>
  </si>
  <si>
    <t>Silniční provoz</t>
  </si>
  <si>
    <t>https://podminky.urs.cz/item/CS_URS_2022_02/072002000</t>
  </si>
  <si>
    <t>- Dočasná dopravní opatření</t>
  </si>
  <si>
    <t xml:space="preserve">- Náklady na vyhotovení návrhu dočasného dopravního značení, jeho projednání s dotčenými orgány a organizacemi, </t>
  </si>
  <si>
    <t xml:space="preserve">dodání dopravních značek, jejich rozmístění a přemísťování a jejich údržba v průběhu výstavby včetně následného odstranění po </t>
  </si>
  <si>
    <t>ukončení stavebních prací.</t>
  </si>
  <si>
    <t>VRN9</t>
  </si>
  <si>
    <t>Ostatní náklady</t>
  </si>
  <si>
    <t>094002000</t>
  </si>
  <si>
    <t>Ostatní náklady související s výstavbou</t>
  </si>
  <si>
    <t>https://podminky.urs.cz/item/CS_URS_2022_02/094002000</t>
  </si>
  <si>
    <t>- náklady na označení stavby - velkorozměrová tabule</t>
  </si>
  <si>
    <t>094-001</t>
  </si>
  <si>
    <t>Ochrana stávajících inženýrských sítí</t>
  </si>
  <si>
    <t>https://podminky.urs.cz/item/CS_URS_2022_02/094-001</t>
  </si>
  <si>
    <t xml:space="preserve">- Zahrnuje náklady  na  přezkoumání  podkladů  objednatele o  stavu  inženýrských  sítí probíhajících staveništěm nebo </t>
  </si>
  <si>
    <t>dotčenými stavbou  i mimo území staveniště, kontrola a vytýčení jejich skutečné trasy a provedení ochranných opatření</t>
  </si>
  <si>
    <t xml:space="preserve">- kontrola a vytýčení jejich skutečné trasy a provedení ochranných opatření pro zabezpečení stávajících inženýrských sítí. </t>
  </si>
  <si>
    <t>094-002</t>
  </si>
  <si>
    <t>Náklady spojené s výstavbou, zejména s prováděním pilot a základových konstrukcí, s ohledem na omezené prostorové podmínky v blízkosti stávajících budov</t>
  </si>
  <si>
    <t>https://podminky.urs.cz/item/CS_URS_2022_02/094-002</t>
  </si>
  <si>
    <t>02 - SO 02 - Zdravoinstalace</t>
  </si>
  <si>
    <t xml:space="preserve"> Statutární město Frýdek-Místek</t>
  </si>
  <si>
    <t>D1 - Vnitřní vodoinstalace a zdravotechnika</t>
  </si>
  <si>
    <t xml:space="preserve">    722 - Vnitřní vodovod</t>
  </si>
  <si>
    <t xml:space="preserve">    725 - Zařizovací předměty</t>
  </si>
  <si>
    <t xml:space="preserve">    M - Montážní přirážky</t>
  </si>
  <si>
    <t>D1</t>
  </si>
  <si>
    <t>Vnitřní vodoinstalace a zdravotechnika</t>
  </si>
  <si>
    <t>Vnitřní vodovod</t>
  </si>
  <si>
    <t>001VD</t>
  </si>
  <si>
    <t>Vodoinstalace rezerva</t>
  </si>
  <si>
    <t>soubor</t>
  </si>
  <si>
    <t>722290234R00</t>
  </si>
  <si>
    <t>Proplach a dezinfekce vodovod.potrubí DN 80</t>
  </si>
  <si>
    <t>722235116R00</t>
  </si>
  <si>
    <t>Kohout vod.kul.,vnitř.-vnitř.z. DN 50</t>
  </si>
  <si>
    <t>722235113R00</t>
  </si>
  <si>
    <t>Kohout vod.kul.,vnitř.-vnitř.z.DN 25</t>
  </si>
  <si>
    <t>722235646R00</t>
  </si>
  <si>
    <t>Klapka vod.zpětná vodorovná DN 50</t>
  </si>
  <si>
    <t>722249102R00</t>
  </si>
  <si>
    <t>Montáž armatury požární - hydrant G 1</t>
  </si>
  <si>
    <t>722241112R00</t>
  </si>
  <si>
    <t>Armatura požární - hydrant K 522 A, G 3/4</t>
  </si>
  <si>
    <t>722259201R00</t>
  </si>
  <si>
    <t>Montáž hydrantového systému D25</t>
  </si>
  <si>
    <t>44982652</t>
  </si>
  <si>
    <t>Hydrantový systém s hadicí D25/30</t>
  </si>
  <si>
    <t>722259991R00</t>
  </si>
  <si>
    <t>Tlaková zkouška nástěnného požárního hydrantu</t>
  </si>
  <si>
    <t>722259994R00</t>
  </si>
  <si>
    <t>Revize nástěnného požárního hydrantu</t>
  </si>
  <si>
    <t>722202213R00</t>
  </si>
  <si>
    <t>Nástěnka MZD PP-R D 20xR1/2</t>
  </si>
  <si>
    <t>722202217R00</t>
  </si>
  <si>
    <t>Nástěnka MZD PP- D 25xR3/4</t>
  </si>
  <si>
    <t>722130233R00</t>
  </si>
  <si>
    <t>Potrubí z trub.závit.pozink.svařovan. 11343,DN 25</t>
  </si>
  <si>
    <t>722172337R00</t>
  </si>
  <si>
    <t>Potrubí z PPR, D 75x12,5 mm, PN 20, vč. zed.výpom.</t>
  </si>
  <si>
    <t>722172335R00</t>
  </si>
  <si>
    <t>Potrubí z PPR, D 50x8,3 mm, PN 20, vč. zed. výpom.</t>
  </si>
  <si>
    <t>722172334R00</t>
  </si>
  <si>
    <t>Potrubí z PPR, D 40x6,7 mm, PN 20, vč. zed. výpom.</t>
  </si>
  <si>
    <t>722172333R00</t>
  </si>
  <si>
    <t>Potrubí z PPR, D 32x5,4 mm, PN 20, vč. zed. výpom.</t>
  </si>
  <si>
    <t>722181211RV9</t>
  </si>
  <si>
    <t>Izolace návleková tl. stěny 6 mm</t>
  </si>
  <si>
    <t>998722101R00</t>
  </si>
  <si>
    <t>Přesun hmot pro vnitřní vodovod, výšky do 6 m</t>
  </si>
  <si>
    <t>725</t>
  </si>
  <si>
    <t>Zařizovací předměty</t>
  </si>
  <si>
    <t>725814123R00</t>
  </si>
  <si>
    <t>Ventil rohový bez zpět. kl. DN15 x DN20</t>
  </si>
  <si>
    <t>55110061</t>
  </si>
  <si>
    <t>Hadice FLEXI sanitární (9x13) 150204 l 40 cm</t>
  </si>
  <si>
    <t>725539105R00</t>
  </si>
  <si>
    <t>Montáž elektr.ohřívačů, ostatní typy</t>
  </si>
  <si>
    <t>4843875353</t>
  </si>
  <si>
    <t>Ohřívač vody zásob. 300, stac.</t>
  </si>
  <si>
    <t>725219401R00</t>
  </si>
  <si>
    <t>Montáž umyvadel na šrouby do zdiva</t>
  </si>
  <si>
    <t>64213637</t>
  </si>
  <si>
    <t>Umyvadlo 65x52 cm s otvorem pro baterii</t>
  </si>
  <si>
    <t>725219201R00</t>
  </si>
  <si>
    <t>Montáž umyvadel na konzoly</t>
  </si>
  <si>
    <t>64213608</t>
  </si>
  <si>
    <t>Umyvadlo otv.bat.přepad 650x550 zdravotní</t>
  </si>
  <si>
    <t>725823111RT1</t>
  </si>
  <si>
    <t>Baterie umyvadlová stoján. ruční, bez otvír.odpadu</t>
  </si>
  <si>
    <t>725823111RT2</t>
  </si>
  <si>
    <t>Baterie umyvadlová stoján. ruční, bez otvír.odpadu prod. páka</t>
  </si>
  <si>
    <t>725019103R00</t>
  </si>
  <si>
    <t>Výlevka závěsná s plastovou mřížkou</t>
  </si>
  <si>
    <t>726211367R00</t>
  </si>
  <si>
    <t>Modul-výlevka, h 130 cm</t>
  </si>
  <si>
    <t>725014161R00</t>
  </si>
  <si>
    <t>Klozet závěsný včetně sedátka, hl.530 mm</t>
  </si>
  <si>
    <t>726212321R00</t>
  </si>
  <si>
    <t>Modul-PRO WC SYSTEM, pro závěsné WC</t>
  </si>
  <si>
    <t>726211331R00</t>
  </si>
  <si>
    <t>Modul-WC, UP320, ZTP, h 112 cm</t>
  </si>
  <si>
    <t>725835113RT1</t>
  </si>
  <si>
    <t>Baterie vanová nástěnná ruční, vč. příslušenstvím</t>
  </si>
  <si>
    <t>721171239R00</t>
  </si>
  <si>
    <t>Tvarovka k připojení závěsného WC HL227, D 90/110</t>
  </si>
  <si>
    <t>725539102R00</t>
  </si>
  <si>
    <t>Montáž elektr.ohřívačů</t>
  </si>
  <si>
    <t>54132231</t>
  </si>
  <si>
    <t>Ohřívač vody elektrický EO 6,6L 2 kW</t>
  </si>
  <si>
    <t>725291136R00</t>
  </si>
  <si>
    <t>Madlo dvojité sklopné bílé Novaservis dl. 852 mm</t>
  </si>
  <si>
    <t>725819202R00</t>
  </si>
  <si>
    <t>Montáž ventilu nástěnného G 3/4</t>
  </si>
  <si>
    <t>55110843</t>
  </si>
  <si>
    <t>Tlačítkový samouzavírací ventil</t>
  </si>
  <si>
    <t>55102023</t>
  </si>
  <si>
    <t>Ventil směšovací termostatický SLT 05 (42 l/min)</t>
  </si>
  <si>
    <t>5511001821</t>
  </si>
  <si>
    <t>Ventil zpětný lehký - 3/4"FF; Kv 7,11</t>
  </si>
  <si>
    <t>5511001833</t>
  </si>
  <si>
    <t>Filtr samočisticí závitový - 1/2"MM</t>
  </si>
  <si>
    <t>55117868</t>
  </si>
  <si>
    <t>Ventil kulový se šroubením KE-280 3/4"</t>
  </si>
  <si>
    <t>55111302</t>
  </si>
  <si>
    <t>KE-231 kulový kohout F/F Standard páka DN25</t>
  </si>
  <si>
    <t>551200010</t>
  </si>
  <si>
    <t>Ventil automatický odvzdušňovací 3/8"</t>
  </si>
  <si>
    <t>55111321</t>
  </si>
  <si>
    <t>KE-241 kulový kohout M/F Standard páka DN20</t>
  </si>
  <si>
    <t>998725101R00</t>
  </si>
  <si>
    <t>Přesun hmot pro zařizovací předměty, výšky do 6 m</t>
  </si>
  <si>
    <t>Montážní přirážky</t>
  </si>
  <si>
    <t>202      R00</t>
  </si>
  <si>
    <t>Zednické výpomoci hsv čl.13-2</t>
  </si>
  <si>
    <t>HZS2211</t>
  </si>
  <si>
    <t>Hodinové zúčtovací sazby profesí PSV provádění stavebních instalací instalatér</t>
  </si>
  <si>
    <t>-2057115243</t>
  </si>
  <si>
    <t>https://podminky.urs.cz/item/CS_URS_2022_02/HZS2211</t>
  </si>
  <si>
    <t>…%</t>
  </si>
  <si>
    <t>1024</t>
  </si>
  <si>
    <t>-1083342254</t>
  </si>
  <si>
    <t>03 - SO 03  Splašková kanalizace vnitřní a venkovní</t>
  </si>
  <si>
    <t>D1 - Splašková kanalizace - vnitřní a venkovní</t>
  </si>
  <si>
    <t xml:space="preserve">    111 - Přípravné práce</t>
  </si>
  <si>
    <t xml:space="preserve">    13 - Hloubené vykopávky</t>
  </si>
  <si>
    <t xml:space="preserve">    16 - Přemístění výkopku</t>
  </si>
  <si>
    <t xml:space="preserve">    17 - Konstrukce ze zemin</t>
  </si>
  <si>
    <t xml:space="preserve">    19 - Hloubení pro podzemní stěny, ražení a hloubení důlní</t>
  </si>
  <si>
    <t xml:space="preserve">    21 - Úprava podloží a základové spáry</t>
  </si>
  <si>
    <t xml:space="preserve">    27 - Základy</t>
  </si>
  <si>
    <t xml:space="preserve">    45 - Podkladní a vedlejší konstrukce (kromě vozovek)</t>
  </si>
  <si>
    <t xml:space="preserve">    721 - Vnitřní a venkovní kanalizace</t>
  </si>
  <si>
    <t xml:space="preserve">    89 - Ostatní konstrukce a práce na trubním vedení</t>
  </si>
  <si>
    <t xml:space="preserve">    M46 - Zemní práce při montážích</t>
  </si>
  <si>
    <t xml:space="preserve">    S - Přesuny sutí</t>
  </si>
  <si>
    <t xml:space="preserve">    D2 - Ostatní materiál</t>
  </si>
  <si>
    <t xml:space="preserve">    HZS - Hodinové zúčtovací sazby</t>
  </si>
  <si>
    <t>Splašková kanalizace - vnitřní a venkovní</t>
  </si>
  <si>
    <t>Přípravné práce</t>
  </si>
  <si>
    <t>111000001VD</t>
  </si>
  <si>
    <t>Vytyčení případ. stáv.inž.sítí, vlastní vytyčení</t>
  </si>
  <si>
    <t>Soubor</t>
  </si>
  <si>
    <t>Hloubené vykopávky</t>
  </si>
  <si>
    <t>132201110R00</t>
  </si>
  <si>
    <t>Hloubení rýh š.do 60 cm v hor.3 do 50 m3, STROJNĚ</t>
  </si>
  <si>
    <t>132201119R00</t>
  </si>
  <si>
    <t>Přípl.za lepivost,hloubení rýh 60 cm,hor.3,STROJNĚ</t>
  </si>
  <si>
    <t>131201112R00</t>
  </si>
  <si>
    <t>Hloubení nezapaž. jam hor.3 do 1000 m3, STROJNĚ</t>
  </si>
  <si>
    <t>131201119R00</t>
  </si>
  <si>
    <t>Příplatek za lepivost - hloubení nezap.jam v hor.3</t>
  </si>
  <si>
    <t>Přemístění výkopku</t>
  </si>
  <si>
    <t>161101102R00</t>
  </si>
  <si>
    <t>Svislé přemístění výkopku z hor.1-4 do 4,0 m</t>
  </si>
  <si>
    <t>167101102R00</t>
  </si>
  <si>
    <t>Nakládání výkopku z hor.1-4 v množství nad 100 m3</t>
  </si>
  <si>
    <t>167101103R00</t>
  </si>
  <si>
    <t>Přeložení nebo složení výkopku z hor.1-4</t>
  </si>
  <si>
    <t>162701105RT6</t>
  </si>
  <si>
    <t>Vodorovné přemístění výkopku z hor.1-4 do 10000 m</t>
  </si>
  <si>
    <t>Konstrukce ze zemin</t>
  </si>
  <si>
    <t>175101101RT2</t>
  </si>
  <si>
    <t>Obsyp potrubí bez prohození sypaniny</t>
  </si>
  <si>
    <t>174101101R00</t>
  </si>
  <si>
    <t>Zásyp jam, rýh, šachet se zhutněním</t>
  </si>
  <si>
    <t>460120061RT1</t>
  </si>
  <si>
    <t>Odvoz zeminy</t>
  </si>
  <si>
    <t>Hloubení pro podzemní stěny, ražení a hloubení důlní</t>
  </si>
  <si>
    <t>199000002R00</t>
  </si>
  <si>
    <t>Poplatek za skládku horniny 1- 4</t>
  </si>
  <si>
    <t>72,28*1,7</t>
  </si>
  <si>
    <t>Úprava podloží a základové spáry</t>
  </si>
  <si>
    <t>215901101RT5</t>
  </si>
  <si>
    <t>Zhutnění podloží z hornin</t>
  </si>
  <si>
    <t>Základy</t>
  </si>
  <si>
    <t>273321311R00</t>
  </si>
  <si>
    <t>https://podminky.urs.cz/item/CS_URS_2022_02/273321311R00</t>
  </si>
  <si>
    <t>273361921RT5</t>
  </si>
  <si>
    <t>Výztuž základových desek ze svařovaných sítí</t>
  </si>
  <si>
    <t>271571112R00</t>
  </si>
  <si>
    <t>Polštář základu ze štěrkopísku netříděného</t>
  </si>
  <si>
    <t>Podkladní a vedlejší konstrukce (kromě vozovek)</t>
  </si>
  <si>
    <t>451573111R00</t>
  </si>
  <si>
    <t>Lože pod potrubí, stoky a drobné objekty v otevřeném výkopu z písku a štěrkopísku do 63 mm</t>
  </si>
  <si>
    <t>https://podminky.urs.cz/item/CS_URS_2022_02/451573111R00</t>
  </si>
  <si>
    <t>721</t>
  </si>
  <si>
    <t>Vnitřní a venkovní kanalizace</t>
  </si>
  <si>
    <t>721176224R00</t>
  </si>
  <si>
    <t>Potrubí KG svodné (ležaté) v zemi D 160 x 4,0 mm</t>
  </si>
  <si>
    <t>721176223R00</t>
  </si>
  <si>
    <t>Potrubí KG svodné (ležaté) v zemi D 125 x 3,2 mm</t>
  </si>
  <si>
    <t>721176222R00</t>
  </si>
  <si>
    <t>Potrubí KG svodné (ležaté) v zemi D 110 x 3,2 mm</t>
  </si>
  <si>
    <t>28651664.A</t>
  </si>
  <si>
    <t>Koleno kanalizační KGB 160/ 87° PVC</t>
  </si>
  <si>
    <t>28651662.A</t>
  </si>
  <si>
    <t>Koleno kanalizační KGB 160/ 45° PVC</t>
  </si>
  <si>
    <t>28651691.A</t>
  </si>
  <si>
    <t>Redukce kanalizační KGR 160/ 110 PVC</t>
  </si>
  <si>
    <t>28651704.A</t>
  </si>
  <si>
    <t>Odbočka kanalizační KGEA 160/ 125/45° PVC</t>
  </si>
  <si>
    <t>28651705.A</t>
  </si>
  <si>
    <t>Odbočka kanalizační KGEA 160/ 160/45° PVC</t>
  </si>
  <si>
    <t>28651657.A</t>
  </si>
  <si>
    <t>Koleno kanalizační KGB 125/ 45° PVC</t>
  </si>
  <si>
    <t>28651659.A</t>
  </si>
  <si>
    <t>Koleno kanalizační KGB 125/ 87° PVC</t>
  </si>
  <si>
    <t>28651690.A</t>
  </si>
  <si>
    <t>Redukce kanalizační KGR 125/ 110 PVC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</si>
  <si>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</si>
  <si>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</si>
  <si>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</si>
  <si>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</si>
  <si>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</si>
  <si>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</si>
  <si>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</si>
  <si>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</si>
  <si>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721176136R00</t>
  </si>
  <si>
    <t>Potrubí HT svodné (ležaté) zavěšené D 125 x 3,1 mm</t>
  </si>
  <si>
    <t>721176233R00</t>
  </si>
  <si>
    <t>Potrubí KG svodné (ležaté) zavěšené D 125 x 3,2 mm</t>
  </si>
  <si>
    <t>721194109R00</t>
  </si>
  <si>
    <t>Vyměření přípojek na potrubí vyvedení a upevnění odpadních výpustek DN 110</t>
  </si>
  <si>
    <t>https://podminky.urs.cz/item/CS_URS_2022_02/721194109R00</t>
  </si>
  <si>
    <t>721194105R00</t>
  </si>
  <si>
    <t>Vyměření přípojek na potrubí vyvedení a upevnění odpadních výpustek DN 50</t>
  </si>
  <si>
    <t>https://podminky.urs.cz/item/CS_URS_2022_02/721194105R00</t>
  </si>
  <si>
    <t>721194104R00</t>
  </si>
  <si>
    <t>Vyměření přípojek na potrubí vyvedení a upevnění odpadních výpustek DN 40</t>
  </si>
  <si>
    <t>https://podminky.urs.cz/item/CS_URS_2022_02/721194104R00</t>
  </si>
  <si>
    <t>721210812R00</t>
  </si>
  <si>
    <t>Demontáž kanalizačního příslušenství vpustí podlahových z kyselinovzdorné kameniny DN 70</t>
  </si>
  <si>
    <t>https://podminky.urs.cz/item/CS_URS_2022_02/721210812R00</t>
  </si>
  <si>
    <t>551616893</t>
  </si>
  <si>
    <t>Žlab odtokový vč. sifonu L=900 mm SZP0900</t>
  </si>
  <si>
    <t>551616898</t>
  </si>
  <si>
    <t>Rošt DESIGN - 1 leštěný SZR091L l = 900 mm</t>
  </si>
  <si>
    <t>55161662</t>
  </si>
  <si>
    <t>Podlahová vpust přímá 50 nerez, suchá klapka</t>
  </si>
  <si>
    <t>725860213R00</t>
  </si>
  <si>
    <t>Sifon umyvadlový HL132, D 32, 40 mm</t>
  </si>
  <si>
    <t>230170011R00</t>
  </si>
  <si>
    <t>Zkouška těsnosti potrubí DN do 40</t>
  </si>
  <si>
    <t>https://podminky.urs.cz/item/CS_URS_2022_02/230170011R00</t>
  </si>
  <si>
    <t>230170012R00</t>
  </si>
  <si>
    <t>Zkouška těsnosti potrubí DN přes 40 do 80</t>
  </si>
  <si>
    <t>https://podminky.urs.cz/item/CS_URS_2022_02/230170012R00</t>
  </si>
  <si>
    <t>230170013R00</t>
  </si>
  <si>
    <t>Zkouška těsnosti potrubí DN přes 80 do 125</t>
  </si>
  <si>
    <t>https://podminky.urs.cz/item/CS_URS_2022_02/230170013R00</t>
  </si>
  <si>
    <t>551620265</t>
  </si>
  <si>
    <t>AKS5 Nálevka s kuličkou pro odkapávající kondenzát</t>
  </si>
  <si>
    <t>55161310</t>
  </si>
  <si>
    <t>Uzávěrka zápachová umyvadlová</t>
  </si>
  <si>
    <t>899621111R00</t>
  </si>
  <si>
    <t>Obetonování drenážního potrubí prostým betonem tl. obetonování do 150 mm, trub DN do 100</t>
  </si>
  <si>
    <t>https://podminky.urs.cz/item/CS_URS_2022_02/899621111R00</t>
  </si>
  <si>
    <t>721178127R00</t>
  </si>
  <si>
    <t>Čisticí kus PP pro potr.svislé D125</t>
  </si>
  <si>
    <t>728214712R00</t>
  </si>
  <si>
    <t>Montáž střišky nebo hlavice plast.kruh.do d 200 mm</t>
  </si>
  <si>
    <t>553432902</t>
  </si>
  <si>
    <t>Manžeta protidešťová ICS 25 d průduchu 130 mm</t>
  </si>
  <si>
    <t>55162545.A</t>
  </si>
  <si>
    <t>HL900N ventil(hlavice) přivzdušňovací DN 50/75/100</t>
  </si>
  <si>
    <t>5534426220</t>
  </si>
  <si>
    <t>Objímka kulatého svodu 100 -130</t>
  </si>
  <si>
    <t>998721101R00</t>
  </si>
  <si>
    <t>Přesun hmot pro vnitřní kanalizace stanovený z hmotnosti přesunovaného materiálu vodorovná dopravní vzdálenost do 50 m v objektech výšky do 6 m</t>
  </si>
  <si>
    <t>https://podminky.urs.cz/item/CS_URS_2022_02/998721101R00</t>
  </si>
  <si>
    <t>Ostatní konstrukce a práce na trubním vedení</t>
  </si>
  <si>
    <t>899311112R00</t>
  </si>
  <si>
    <t>Osazení poklopů s rámem na šachtách tunelové stoky hmotnosti jednotlivě přes 50 do 100 kg</t>
  </si>
  <si>
    <t>https://podminky.urs.cz/item/CS_URS_2022_02/899311112R00</t>
  </si>
  <si>
    <t>55241705</t>
  </si>
  <si>
    <t>Poklop litina 400/12,5t s beton. rámem do š. roury</t>
  </si>
  <si>
    <t>894421111RT1</t>
  </si>
  <si>
    <t>Osazení betonových dílců šachet do 0,5 t</t>
  </si>
  <si>
    <t>59224013</t>
  </si>
  <si>
    <t>Prstenec ke krytu šachty AR 625x100 62,5x10x10 cm</t>
  </si>
  <si>
    <t>894412411R00</t>
  </si>
  <si>
    <t>Osazení betonových nebo železobetonových dílců pro šachty skruží přechodových</t>
  </si>
  <si>
    <t>https://podminky.urs.cz/item/CS_URS_2022_02/894412411R00</t>
  </si>
  <si>
    <t>59224005</t>
  </si>
  <si>
    <t>Skruž šachtová SH - F 1000/625x600 PS + K</t>
  </si>
  <si>
    <t>59224001</t>
  </si>
  <si>
    <t>Skruž šachtová SR - F 1000x 500 PS 100x50x9 cm</t>
  </si>
  <si>
    <t>894423112RT1</t>
  </si>
  <si>
    <t>Osazení betonové jímky</t>
  </si>
  <si>
    <t>592262426</t>
  </si>
  <si>
    <t>Betonová jímka 59,3m3 včetně asfaltového nátěru, dle projektu</t>
  </si>
  <si>
    <t>M46</t>
  </si>
  <si>
    <t>Zemní práce při montážích</t>
  </si>
  <si>
    <t>460680042RT1</t>
  </si>
  <si>
    <t>Průraz v betonové zdi, stropu tloušťky 30 cm</t>
  </si>
  <si>
    <t>460680043RT1</t>
  </si>
  <si>
    <t>Průraz v betonové zdi, stropu tloušťky 45 cm</t>
  </si>
  <si>
    <t>S</t>
  </si>
  <si>
    <t>Přesuny sutí</t>
  </si>
  <si>
    <t>979082111R00</t>
  </si>
  <si>
    <t>Vnitrostaveništní doprava suti do 10 m</t>
  </si>
  <si>
    <t>979011111R00</t>
  </si>
  <si>
    <t>Svislá doprava suti a vybour. hmot za 2.NP a 1.PP</t>
  </si>
  <si>
    <t>979081121RT3</t>
  </si>
  <si>
    <t>Příplatek k odvozu za každý další 1 km</t>
  </si>
  <si>
    <t>979081111RT3</t>
  </si>
  <si>
    <t>Odvoz suti a vybour. hmot na skládku do 1 km</t>
  </si>
  <si>
    <t>979990001R00</t>
  </si>
  <si>
    <t>Poplatek za skládku stavební suti</t>
  </si>
  <si>
    <t>D2</t>
  </si>
  <si>
    <t>Ostatní materiál</t>
  </si>
  <si>
    <t>23170120</t>
  </si>
  <si>
    <t>PU pěna 750 ml</t>
  </si>
  <si>
    <t>HZS1301</t>
  </si>
  <si>
    <t>Hodinové zúčtovací sazby profesí HSV provádění konstrukcí zedník</t>
  </si>
  <si>
    <t>812267845</t>
  </si>
  <si>
    <t>https://podminky.urs.cz/item/CS_URS_2022_02/HZS1301</t>
  </si>
  <si>
    <t>HZS2492</t>
  </si>
  <si>
    <t>Hodinové zúčtovací sazby profesí PSV zednické výpomoci a pomocné práce PSV pomocný dělník PSV</t>
  </si>
  <si>
    <t>1967493616</t>
  </si>
  <si>
    <t>https://podminky.urs.cz/item/CS_URS_2022_02/HZS2492</t>
  </si>
  <si>
    <t>-993582740</t>
  </si>
  <si>
    <t>04 - SO 04  Vytápění kotelny</t>
  </si>
  <si>
    <t>D1 - Vytápění a kotelny</t>
  </si>
  <si>
    <t xml:space="preserve">    731 - Kotelny</t>
  </si>
  <si>
    <t xml:space="preserve">    732 - Strojovny</t>
  </si>
  <si>
    <t xml:space="preserve">    733 - Rozvod potrubí</t>
  </si>
  <si>
    <t xml:space="preserve">    734 - Armatury</t>
  </si>
  <si>
    <t xml:space="preserve">    735 - Otopná tělesa</t>
  </si>
  <si>
    <t xml:space="preserve">    736 - Podlahové vytápění</t>
  </si>
  <si>
    <t xml:space="preserve">    783 - Nátěry</t>
  </si>
  <si>
    <t xml:space="preserve">    90 - Hodinové zúčtovací sazby (HZS)</t>
  </si>
  <si>
    <t>Vytápění a kotelny</t>
  </si>
  <si>
    <t>Vytyčení stáv.inž.sítí, vlastní vytyčení</t>
  </si>
  <si>
    <t>713492431R00</t>
  </si>
  <si>
    <t>Izolace potrubí 2stranně, obalení Alfolem</t>
  </si>
  <si>
    <t>713421111R00</t>
  </si>
  <si>
    <t>Izolace potrubí Izoma M,pásy ve Fe pletivu,1vrstvá</t>
  </si>
  <si>
    <t>998713101R00</t>
  </si>
  <si>
    <t>Přesun hmot pro izolace tepelné, výšky do 6 m</t>
  </si>
  <si>
    <t>731</t>
  </si>
  <si>
    <t>Kotelny</t>
  </si>
  <si>
    <t>731159219R00</t>
  </si>
  <si>
    <t>Montáž kotle plyn.</t>
  </si>
  <si>
    <t>4841731519</t>
  </si>
  <si>
    <t>Kotel kondenzační 6,4 - 37,1kW</t>
  </si>
  <si>
    <t>4848165101</t>
  </si>
  <si>
    <t>Hydraulický vyrovnávač dyn.tlaků HVDT 1</t>
  </si>
  <si>
    <t>998731101R00</t>
  </si>
  <si>
    <t>Přesun hmot pro kotelny, výšky do 6 m</t>
  </si>
  <si>
    <t>732</t>
  </si>
  <si>
    <t>Strojovny</t>
  </si>
  <si>
    <t>732111128R00</t>
  </si>
  <si>
    <t>Tělesa rozdělovačů a sběračů DN 100 dl 1m</t>
  </si>
  <si>
    <t>732321115R00</t>
  </si>
  <si>
    <t>Nádoba expanzní , obsah 80 l, včetně kk a manometru</t>
  </si>
  <si>
    <t>732429112R00</t>
  </si>
  <si>
    <t>Montáž čerpadel oběhových spirálních, DN 40</t>
  </si>
  <si>
    <t>732421312R00</t>
  </si>
  <si>
    <t>Čerpadlo oběhové UPS 25-40</t>
  </si>
  <si>
    <t>732421313R00</t>
  </si>
  <si>
    <t>Čerpadlo oběhové UPS 25-60</t>
  </si>
  <si>
    <t>40511467</t>
  </si>
  <si>
    <t>Snímač teploty kabel. Pt1000 d 6 mm př.B kabel 6 m</t>
  </si>
  <si>
    <t>388220720</t>
  </si>
  <si>
    <t>Ponorné čidlo zásobníku teplé vody</t>
  </si>
  <si>
    <t>5513808041</t>
  </si>
  <si>
    <t>Čidlo příložné pro regulátor vytápění</t>
  </si>
  <si>
    <t>371205018</t>
  </si>
  <si>
    <t>Kaskádový modul</t>
  </si>
  <si>
    <t>405412012</t>
  </si>
  <si>
    <t>Regulátor ekvitermní</t>
  </si>
  <si>
    <t>998732101R00</t>
  </si>
  <si>
    <t>Přesun hmot pro strojovny, výšky do 6 m</t>
  </si>
  <si>
    <t>733</t>
  </si>
  <si>
    <t>Rozvod potrubí</t>
  </si>
  <si>
    <t>733171130R00</t>
  </si>
  <si>
    <t>Montáž rozdělovače pro ÚT</t>
  </si>
  <si>
    <t>551200262</t>
  </si>
  <si>
    <t>Rozdělovač směš 4cestný</t>
  </si>
  <si>
    <t>5512002620</t>
  </si>
  <si>
    <t>733178113R00</t>
  </si>
  <si>
    <t>Potrubí vícevrstvé PEX, D 18 x 2 mm</t>
  </si>
  <si>
    <t>733163104R00</t>
  </si>
  <si>
    <t>Potrubí z měděných trubek D 22 x 1 ,0mm</t>
  </si>
  <si>
    <t>733163106R00</t>
  </si>
  <si>
    <t>Potrubí z měděných trubek D 35 x 1,5 mm</t>
  </si>
  <si>
    <t>733163108R00</t>
  </si>
  <si>
    <t>Potrubí z měděných trubek vytápění D 54 x 2,0 mm</t>
  </si>
  <si>
    <t>733163107R00</t>
  </si>
  <si>
    <t>Potrubí z měděných trubek vytápění D 42 x 1,5 mm</t>
  </si>
  <si>
    <t>733163105R00</t>
  </si>
  <si>
    <t>Potrubí z měděných trubek D 28 x 1,5 mm</t>
  </si>
  <si>
    <t>733163103R00</t>
  </si>
  <si>
    <t>Potrubí z měděných trubek D 18 x 1,0 mm</t>
  </si>
  <si>
    <t>733163102R00</t>
  </si>
  <si>
    <t>Potrubí z měděných trubek D 15 x 1,0 mm</t>
  </si>
  <si>
    <t>733163106R00.1</t>
  </si>
  <si>
    <t>Potrubí z měděných trubek vytápění D 35 x 1,5 mm</t>
  </si>
  <si>
    <t>722181213RT9</t>
  </si>
  <si>
    <t>Ochrana potrubí termoizolačními trubicemi z pěnového polyetylenu PE přilepenými v příčných a podélných spojích, tloušťky izolace do 6 mm, vnitřního průměru izolace DN přes 32 mm</t>
  </si>
  <si>
    <t>https://podminky.urs.cz/item/CS_URS_2022_02/722181213RT9</t>
  </si>
  <si>
    <t>735191910R00</t>
  </si>
  <si>
    <t>Ostatní opravy otopných těles napuštění vody do otopného systému včetně potrubí (bez kotle a ohříváků) otopných těles</t>
  </si>
  <si>
    <t>https://podminky.urs.cz/item/CS_URS_2022_02/735191910R00</t>
  </si>
  <si>
    <t>733190106R00</t>
  </si>
  <si>
    <t>Tlaková zkouška potrubí DN 32</t>
  </si>
  <si>
    <t>998733101R00</t>
  </si>
  <si>
    <t>Přesun hmot pro rozvody potrubí stanovený z hmotnosti přesunovaného materiálu vodorovná dopravní vzdálenost do 50 m v objektech výšky do 6 m</t>
  </si>
  <si>
    <t>https://podminky.urs.cz/item/CS_URS_2022_02/998733101R00</t>
  </si>
  <si>
    <t>734</t>
  </si>
  <si>
    <t>Armatury</t>
  </si>
  <si>
    <t>734266112R00</t>
  </si>
  <si>
    <t>Šroubení reg.rohové,vnitř DN 15</t>
  </si>
  <si>
    <t>734225262R00</t>
  </si>
  <si>
    <t>Ventil termostatický,rohový, DN 15</t>
  </si>
  <si>
    <t>734211113R00</t>
  </si>
  <si>
    <t>Ventily odvzdušňovací závitové otopných těles PN 6 do 120°C G 3/8</t>
  </si>
  <si>
    <t>https://podminky.urs.cz/item/CS_URS_2022_02/734211113R00</t>
  </si>
  <si>
    <t>734432141R00</t>
  </si>
  <si>
    <t>Prostorový termostat týdení</t>
  </si>
  <si>
    <t>734253111R00</t>
  </si>
  <si>
    <t>Ventil pojistný, DN 15, FF x 1,8 bar</t>
  </si>
  <si>
    <t>734245422R00</t>
  </si>
  <si>
    <t>Klapka zpětná,2xvnitř.závit N5 DN 20,top</t>
  </si>
  <si>
    <t>734294212R00</t>
  </si>
  <si>
    <t>Filtr,velikost oka 0,4mm,vnitřní závity DN 20</t>
  </si>
  <si>
    <t>734233112R00</t>
  </si>
  <si>
    <t>Kohout kulový, vnitř.-vnitř.z. DN 20</t>
  </si>
  <si>
    <t>734255131R00</t>
  </si>
  <si>
    <t>Ventil pojistný, R140 DN 25 x 2,5 bar</t>
  </si>
  <si>
    <t>734237421R00</t>
  </si>
  <si>
    <t>Ventil uzav. přímý, s vypouš. K-125T DN 15</t>
  </si>
  <si>
    <t>734233116R00</t>
  </si>
  <si>
    <t>Kohout kulový, vnitř.-vnitř.z. DN 50</t>
  </si>
  <si>
    <t>734294216R00</t>
  </si>
  <si>
    <t>Filtr,velikost oka 0,4mm,vnitřní závity HERZ DN 50</t>
  </si>
  <si>
    <t>734233114R00</t>
  </si>
  <si>
    <t>Kohout kulový, vnitř.-vnitř.z. DN 32</t>
  </si>
  <si>
    <t>734233113R00</t>
  </si>
  <si>
    <t>Kohout kulový, vnitř.-vnitř.z. DN 25</t>
  </si>
  <si>
    <t>734233115R00</t>
  </si>
  <si>
    <t>Kohout kulový, vnitř.-vnitř.z. DN 40</t>
  </si>
  <si>
    <t>734297214R00</t>
  </si>
  <si>
    <t>Filtr, vnitřní-vnitřní závit K-508 DN 32</t>
  </si>
  <si>
    <t>734297213R00</t>
  </si>
  <si>
    <t>Filtr, vnitřní-vnitřní závit K-508 DN 25</t>
  </si>
  <si>
    <t>734297215R00</t>
  </si>
  <si>
    <t>Filtr, vnitřní-vnitřní závit K-508 DN 40</t>
  </si>
  <si>
    <t>48488030</t>
  </si>
  <si>
    <t>Směšovač trojcestný DN 25, vč. servopohonu 230 V</t>
  </si>
  <si>
    <t>48488035</t>
  </si>
  <si>
    <t>Směšovač trojcestný DN 32, vč. servopohonu 230 V</t>
  </si>
  <si>
    <t>734245424R00</t>
  </si>
  <si>
    <t>Klapka zpětná,2xvnitř.závit N5 DN 32,top</t>
  </si>
  <si>
    <t>734245423R00</t>
  </si>
  <si>
    <t>Klapka zpětná,2xvnitř.závit N5 DN 25,top</t>
  </si>
  <si>
    <t>734245425R00</t>
  </si>
  <si>
    <t>Klapka zpětná,2xvnitřní závit N5 DN 40</t>
  </si>
  <si>
    <t>734413122R00</t>
  </si>
  <si>
    <t>Teploměr 120 A, D 63 / dl.jímky 50 mm</t>
  </si>
  <si>
    <t>734213112R00</t>
  </si>
  <si>
    <t>Ventil automatický odvzdušňovací, DN 15</t>
  </si>
  <si>
    <t>734249104R00</t>
  </si>
  <si>
    <t>Montáž ventilů zpětných závitových G 1</t>
  </si>
  <si>
    <t>734249105R00</t>
  </si>
  <si>
    <t>Montáž ventilů zpětných závitovýchG 5/4</t>
  </si>
  <si>
    <t>998734101R00</t>
  </si>
  <si>
    <t>Přesun hmot pro armatury stanovený z hmotnosti přesunovaného materiálu vodorovná dopravní vzdálenost do 50 m v objektech výšky do 6 m</t>
  </si>
  <si>
    <t>https://podminky.urs.cz/item/CS_URS_2022_02/998734101R00</t>
  </si>
  <si>
    <t>735</t>
  </si>
  <si>
    <t>Otopná tělesa</t>
  </si>
  <si>
    <t>735159210R00</t>
  </si>
  <si>
    <t>Montáž otopných těles panelových dvouřadých, stavební délky do 1140 mm</t>
  </si>
  <si>
    <t>https://podminky.urs.cz/item/CS_URS_2022_02/735159210R00</t>
  </si>
  <si>
    <t>735157641R00</t>
  </si>
  <si>
    <t>Otopná těl. AL člá. 3, 240mm 640mm 213W</t>
  </si>
  <si>
    <t>-1258262911</t>
  </si>
  <si>
    <t>735159220R00</t>
  </si>
  <si>
    <t>Montáž otopných těles panelových dvouřadých, stavební délky přes 1140 do 1500 mm</t>
  </si>
  <si>
    <t>https://podminky.urs.cz/item/CS_URS_2022_02/735159220R00</t>
  </si>
  <si>
    <t>735157643R00</t>
  </si>
  <si>
    <t>Otopná těl. AL člá. 17, 1360mm 640mm 1207W</t>
  </si>
  <si>
    <t>1077503418</t>
  </si>
  <si>
    <t>735159230R00</t>
  </si>
  <si>
    <t>Montáž otopných těles panelových dvouřadých, stavební délky přes 1500 do 1980 mm</t>
  </si>
  <si>
    <t>https://podminky.urs.cz/item/CS_URS_2022_02/735159230R00</t>
  </si>
  <si>
    <t>735157640R00</t>
  </si>
  <si>
    <t>Otopná těl. AL člá. 21, 1680mm 640mm 1491W</t>
  </si>
  <si>
    <t>-709988359</t>
  </si>
  <si>
    <t>735157642R00</t>
  </si>
  <si>
    <t>Otopná těl. AL člá. 8, 640mm 1540mm 1128W</t>
  </si>
  <si>
    <t>1371838869</t>
  </si>
  <si>
    <t>735157644R00</t>
  </si>
  <si>
    <t>Otopná těl. AL člá. 24, 1920mm 640mm 1704W</t>
  </si>
  <si>
    <t>-1712141521</t>
  </si>
  <si>
    <t>735158220R00</t>
  </si>
  <si>
    <t>Tlakové zkoušky panelových těles 2řadých</t>
  </si>
  <si>
    <t>-2045505235</t>
  </si>
  <si>
    <t>735000912R00</t>
  </si>
  <si>
    <t>Regulace otopného systému při opravách vyregulování dvojregulačních ventilů a kohoutů s termostatickým ovládáním</t>
  </si>
  <si>
    <t>https://podminky.urs.cz/item/CS_URS_2022_02/735000912R00</t>
  </si>
  <si>
    <t>735421228RT1</t>
  </si>
  <si>
    <t>Podlahový konvektor š.303, l.900, h.125 620W</t>
  </si>
  <si>
    <t>-1815433110</t>
  </si>
  <si>
    <t>735421232R00</t>
  </si>
  <si>
    <t>Podlahový konvektor š.303, l.1750, h.125 1498W</t>
  </si>
  <si>
    <t>812428607</t>
  </si>
  <si>
    <t>998735101R00</t>
  </si>
  <si>
    <t>Přesun hmot pro otopná tělesa stanovený z hmotnosti přesunovaného materiálu vodorovná dopravní vzdálenost do 50 m v objektech výšky do 6 m</t>
  </si>
  <si>
    <t>https://podminky.urs.cz/item/CS_URS_2022_02/998735101R00</t>
  </si>
  <si>
    <t>736</t>
  </si>
  <si>
    <t>Podlahové vytápění</t>
  </si>
  <si>
    <t>736312311R00</t>
  </si>
  <si>
    <t>Separační rastrovaná fólie</t>
  </si>
  <si>
    <t>2134050412</t>
  </si>
  <si>
    <t>736332111R00</t>
  </si>
  <si>
    <t>Systémová deska s kroč.izolací</t>
  </si>
  <si>
    <t>-71991899</t>
  </si>
  <si>
    <t>Nátěry</t>
  </si>
  <si>
    <t>783424140R00</t>
  </si>
  <si>
    <t>Nátěr syntetický potrubí do DN 50 mm Z + 2x</t>
  </si>
  <si>
    <t>1980554855</t>
  </si>
  <si>
    <t>Hodinové zúčtovací sazby (HZS)</t>
  </si>
  <si>
    <t>905      R01</t>
  </si>
  <si>
    <t>Hzs-revize provoz.souboru a st.obj.- seřízení a zprovoznění kotle servisním technikem</t>
  </si>
  <si>
    <t>h</t>
  </si>
  <si>
    <t>1923232089</t>
  </si>
  <si>
    <t>904      R02</t>
  </si>
  <si>
    <t>Hzs-zkousky v ramci montaz.praci kotle, ÚT</t>
  </si>
  <si>
    <t>794597588</t>
  </si>
  <si>
    <t>900      R25</t>
  </si>
  <si>
    <t>HZS - stavební práce- MTŽ elektro a regulace</t>
  </si>
  <si>
    <t>683392804</t>
  </si>
  <si>
    <t>-1815080776</t>
  </si>
  <si>
    <t>168805601</t>
  </si>
  <si>
    <t>-1565072106</t>
  </si>
  <si>
    <t>-490977743</t>
  </si>
  <si>
    <t>…</t>
  </si>
  <si>
    <t>-1909955794</t>
  </si>
  <si>
    <t>05 - SO 05  Vnitřní plynoinstalace</t>
  </si>
  <si>
    <t>D1 - Vnitřní plynoinstalace</t>
  </si>
  <si>
    <t xml:space="preserve">    38 - Různé kompletní konstrukce nedělitelné do stav. dílů</t>
  </si>
  <si>
    <t xml:space="preserve">    59 - Kryty pozemních komunikací, letišť a ploch dlážděných (předlažby)</t>
  </si>
  <si>
    <t xml:space="preserve">    723 - Vnitřní plynovod</t>
  </si>
  <si>
    <t>Vnitřní plynoinstalace</t>
  </si>
  <si>
    <t>-609571401</t>
  </si>
  <si>
    <t>1362846992</t>
  </si>
  <si>
    <t>-1273348494</t>
  </si>
  <si>
    <t>1000687789</t>
  </si>
  <si>
    <t>-2024979861</t>
  </si>
  <si>
    <t>-125226445</t>
  </si>
  <si>
    <t>-131437521</t>
  </si>
  <si>
    <t>-165696264</t>
  </si>
  <si>
    <t>-93419371</t>
  </si>
  <si>
    <t>0,60*1,7</t>
  </si>
  <si>
    <t>Různé kompletní konstrukce nedělitelné do stav. dílů</t>
  </si>
  <si>
    <t>389201010RA0</t>
  </si>
  <si>
    <t>Pilíř pro měřicí skříň HUP, bet, 0,7x0,45x1,7 m, komplet</t>
  </si>
  <si>
    <t>-669030044</t>
  </si>
  <si>
    <t>Lože pod potrubí ze štěrkopísku do 16 mm</t>
  </si>
  <si>
    <t>-1677951504</t>
  </si>
  <si>
    <t>Kryty pozemních komunikací, letišť a ploch dlážděných (předlažby)</t>
  </si>
  <si>
    <t>597101111R00</t>
  </si>
  <si>
    <t>Montáž žlabu - polymerbeton A15</t>
  </si>
  <si>
    <t>-277629601</t>
  </si>
  <si>
    <t>286982655VD</t>
  </si>
  <si>
    <t>Polymerbetonový žlab, pozink. mřížka, A15</t>
  </si>
  <si>
    <t>-1830161783</t>
  </si>
  <si>
    <t>998226011R00</t>
  </si>
  <si>
    <t>Přesun hmot, pozemní komunikace, kryt montovaný</t>
  </si>
  <si>
    <t>-1506733071</t>
  </si>
  <si>
    <t>723</t>
  </si>
  <si>
    <t>Vnitřní plynovod</t>
  </si>
  <si>
    <t>Plynoinstalace rezerva</t>
  </si>
  <si>
    <t>1665409414</t>
  </si>
  <si>
    <t>723160204R00</t>
  </si>
  <si>
    <t>Přípojka k plynoměru G, flexi 5/4"</t>
  </si>
  <si>
    <t>1140986468</t>
  </si>
  <si>
    <t>55138091216</t>
  </si>
  <si>
    <t>Kohout kulový pro plyn, páka, 1 2301 05 DN 40</t>
  </si>
  <si>
    <t>125922096</t>
  </si>
  <si>
    <t>723239201R00</t>
  </si>
  <si>
    <t>Montáž regulátoru středotl. jednod. přírub. DN 40</t>
  </si>
  <si>
    <t>1700111358</t>
  </si>
  <si>
    <t>723234221R00</t>
  </si>
  <si>
    <t>Regulátor středotlaký, bez armatur</t>
  </si>
  <si>
    <t>-128700633</t>
  </si>
  <si>
    <t>723261917R00</t>
  </si>
  <si>
    <t>Montáž plynoměru</t>
  </si>
  <si>
    <t>-1533944268</t>
  </si>
  <si>
    <t>38822276</t>
  </si>
  <si>
    <t>Plynoměr membránový komunální G16</t>
  </si>
  <si>
    <t>459606200</t>
  </si>
  <si>
    <t>723160334R00</t>
  </si>
  <si>
    <t>Rozpěrka přípojky plynoměru G</t>
  </si>
  <si>
    <t>351412604</t>
  </si>
  <si>
    <t>349121100R00</t>
  </si>
  <si>
    <t>Montáž skříně plyn-HUP do 0,2 t</t>
  </si>
  <si>
    <t>-1059014724</t>
  </si>
  <si>
    <t>35712520</t>
  </si>
  <si>
    <t>Skříň na plyn - HUP 70x45x70</t>
  </si>
  <si>
    <t>1016890381</t>
  </si>
  <si>
    <t>723190207R00</t>
  </si>
  <si>
    <t>Přípojka plynovodu, trubky PE/ocel DN 50</t>
  </si>
  <si>
    <t>1864367390</t>
  </si>
  <si>
    <t>723110207R00</t>
  </si>
  <si>
    <t>Potrubí ocel. černé DN 50</t>
  </si>
  <si>
    <t>279689053</t>
  </si>
  <si>
    <t>723150367R00</t>
  </si>
  <si>
    <t>Potrubí ocel. černé svařované - chráničky D 57/2,9</t>
  </si>
  <si>
    <t>110920553</t>
  </si>
  <si>
    <t>14310505.A</t>
  </si>
  <si>
    <t>Trubka ocel. izolovaná bralenem DN65-2 1/2"chránič</t>
  </si>
  <si>
    <t>-1796228456</t>
  </si>
  <si>
    <t>14310504.A</t>
  </si>
  <si>
    <t>Trubka ocel. izolovaná bralenem DN50-2"chránička</t>
  </si>
  <si>
    <t>1648802268</t>
  </si>
  <si>
    <t>429853240</t>
  </si>
  <si>
    <t>Spojka potrubí kruhová</t>
  </si>
  <si>
    <t>-1313639085</t>
  </si>
  <si>
    <t>429853075</t>
  </si>
  <si>
    <t>Držák-spona potrubí kruhová</t>
  </si>
  <si>
    <t>-1620666052</t>
  </si>
  <si>
    <t>42981160</t>
  </si>
  <si>
    <t>Potrubí SPIRO 080/3, délka 3 m</t>
  </si>
  <si>
    <t>1041746273</t>
  </si>
  <si>
    <t>429853075VD</t>
  </si>
  <si>
    <t>Držák-spona potrubí</t>
  </si>
  <si>
    <t>-1283290144</t>
  </si>
  <si>
    <t>723163108R00</t>
  </si>
  <si>
    <t>Potrubí z měděných plyn.trubek D 54 x 2,0 mm</t>
  </si>
  <si>
    <t>-518168781</t>
  </si>
  <si>
    <t>723163105R00</t>
  </si>
  <si>
    <t>Potrubí z měděných plyn.trubek D 28 x 1,5 mm</t>
  </si>
  <si>
    <t>-48137895</t>
  </si>
  <si>
    <t>723163106R00</t>
  </si>
  <si>
    <t>Potrubí z měděných plyn.trubek D 35 x 1,5 mm</t>
  </si>
  <si>
    <t>-150935532</t>
  </si>
  <si>
    <t>723190909R00</t>
  </si>
  <si>
    <t>Zkouška tlaková plynového potrubí</t>
  </si>
  <si>
    <t>632827050</t>
  </si>
  <si>
    <t>723190917R00</t>
  </si>
  <si>
    <t>Navaření odbočky na plynové potrubí DN 50</t>
  </si>
  <si>
    <t>552046978</t>
  </si>
  <si>
    <t>733161908R00</t>
  </si>
  <si>
    <t>Propojení měděného potrubí D 54 mm, ocel</t>
  </si>
  <si>
    <t>-2089141438</t>
  </si>
  <si>
    <t>723235113R00</t>
  </si>
  <si>
    <t>Kohout kulový,vnitřní-vnitřní z.KK G51 DN 25</t>
  </si>
  <si>
    <t>533374465</t>
  </si>
  <si>
    <t>723235114R00</t>
  </si>
  <si>
    <t>Kohout kulový,vnitřní-vnitřní z.KK G51 DN 32</t>
  </si>
  <si>
    <t>-1560966772</t>
  </si>
  <si>
    <t>723236613R00</t>
  </si>
  <si>
    <t>Filtr pro plyn, vnitřní-vnitřní závit, DN 32</t>
  </si>
  <si>
    <t>494826498</t>
  </si>
  <si>
    <t>723191114R00</t>
  </si>
  <si>
    <t>Hadice pro spotřeb. DN 20,dl. 2,0 m</t>
  </si>
  <si>
    <t>201300487</t>
  </si>
  <si>
    <t>723233148R00</t>
  </si>
  <si>
    <t>Bezpečnostní ventil pro plyn RP 5/4"</t>
  </si>
  <si>
    <t>-1133223301</t>
  </si>
  <si>
    <t>38841300</t>
  </si>
  <si>
    <t>Manometr 0 - 6 kPa</t>
  </si>
  <si>
    <t>2039290898</t>
  </si>
  <si>
    <t>998723101R00</t>
  </si>
  <si>
    <t>Přesun hmot pro vnitřní plynovod, výšky do 6 m</t>
  </si>
  <si>
    <t>-291978736</t>
  </si>
  <si>
    <t>725659103R00</t>
  </si>
  <si>
    <t>Montáž, odtah.stěna, 2otvory</t>
  </si>
  <si>
    <t>-231087219</t>
  </si>
  <si>
    <t>405413611</t>
  </si>
  <si>
    <t>Odtah spalin zdi do tloušťky 60 cm. Kompletní sestava nasávací a výdechovou trubku,</t>
  </si>
  <si>
    <t>830750832</t>
  </si>
  <si>
    <t>731249212R00</t>
  </si>
  <si>
    <t>Montáž rychlovyhřívacích agregátů</t>
  </si>
  <si>
    <t>-1546373680</t>
  </si>
  <si>
    <t>484177352VD</t>
  </si>
  <si>
    <t>Plynová nástěnná teplovzdušná jednotka 30G 15,8 - 29,2 kW</t>
  </si>
  <si>
    <t>1960432684</t>
  </si>
  <si>
    <t>731159215R00</t>
  </si>
  <si>
    <t>Montáž a dodávka akumulační rory s vystrojením dle projektu</t>
  </si>
  <si>
    <t>-991407026</t>
  </si>
  <si>
    <t>-1398248360</t>
  </si>
  <si>
    <t>73233999</t>
  </si>
  <si>
    <t>Revize a zkoušky</t>
  </si>
  <si>
    <t>-884045411</t>
  </si>
  <si>
    <t>973028426</t>
  </si>
  <si>
    <t>9        R02</t>
  </si>
  <si>
    <t>hodina zednická výpomoc</t>
  </si>
  <si>
    <t>-724401805</t>
  </si>
  <si>
    <t>909      R00</t>
  </si>
  <si>
    <t>Hzs-nezmeritelne stavebni prace</t>
  </si>
  <si>
    <t>-145284099</t>
  </si>
  <si>
    <t>460070133RT1</t>
  </si>
  <si>
    <t>Jáma pro montáž skříně HUP, hor.3</t>
  </si>
  <si>
    <t>379382148</t>
  </si>
  <si>
    <t>-1998729048</t>
  </si>
  <si>
    <t>06 - SO 06  Elektroinstalace a hromosvod</t>
  </si>
  <si>
    <t>D1 - Elektromontáže Instalace</t>
  </si>
  <si>
    <t xml:space="preserve">    M21 - Elektromontáže</t>
  </si>
  <si>
    <t xml:space="preserve">    M22 - Montáže sdělovací a zabezpečovací techniky</t>
  </si>
  <si>
    <t xml:space="preserve">    M222VD - Elektromontáže</t>
  </si>
  <si>
    <t xml:space="preserve">    M65 - Elektroinstalce</t>
  </si>
  <si>
    <t>D3 - Hromosvod</t>
  </si>
  <si>
    <t>Elektromontáže Instalace</t>
  </si>
  <si>
    <t>735419116R00</t>
  </si>
  <si>
    <t>Montáž konvektorů</t>
  </si>
  <si>
    <t>484566202VD</t>
  </si>
  <si>
    <t>TOPNÝ KONVERTOR 12V DC 12VA TOPNÝ VÝKON 620W</t>
  </si>
  <si>
    <t>484566205VD</t>
  </si>
  <si>
    <t>TOPNÝ KONVERTOR 12V DC 12VA TOPNÝ VÝKON 1498W</t>
  </si>
  <si>
    <t>40561177</t>
  </si>
  <si>
    <t>REGULÁTOR 2 Ks TOPNÝCH KONVEKTORŮ , 230 VAC/12VDC</t>
  </si>
  <si>
    <t>208      R00</t>
  </si>
  <si>
    <t>Bourací práce, úklid</t>
  </si>
  <si>
    <t>sada</t>
  </si>
  <si>
    <t>207      R00</t>
  </si>
  <si>
    <t>Přidružené výkony M 22 podle čl.13-5c</t>
  </si>
  <si>
    <t>142      R00</t>
  </si>
  <si>
    <t>Přirážka za prořez kabelů</t>
  </si>
  <si>
    <t>141      R00</t>
  </si>
  <si>
    <t>Přirážka za podružný materiál M 21, M 22</t>
  </si>
  <si>
    <t>220890202R00</t>
  </si>
  <si>
    <t>Revize</t>
  </si>
  <si>
    <t>ks</t>
  </si>
  <si>
    <t>M21</t>
  </si>
  <si>
    <t>Elektromontáže</t>
  </si>
  <si>
    <t>210800105R00</t>
  </si>
  <si>
    <t>Kabel CYKY 750 V 3x1,5 mm2 uložený pod omítkou</t>
  </si>
  <si>
    <t>34111032</t>
  </si>
  <si>
    <t>Kabel silový s Cu jádrem 750 V CYKY 3 C x 1,5 mm2</t>
  </si>
  <si>
    <t>341118515</t>
  </si>
  <si>
    <t>Kabel s Cu jádrem NOPOVIC 1kV 1-CXKH-R 3 x 1,5 mm2</t>
  </si>
  <si>
    <t>210800101R00</t>
  </si>
  <si>
    <t>Kabel CYKY 750 V 2x1,5 mm2 uložený pod omítkou</t>
  </si>
  <si>
    <t>34111000</t>
  </si>
  <si>
    <t>Kabel silový s Cu jádrem 750 V CYKY 2 x 1,5 mm2</t>
  </si>
  <si>
    <t>210800119R00</t>
  </si>
  <si>
    <t>Kabel CYKY 750 V uložený pod omítkou 7 - 19 žil</t>
  </si>
  <si>
    <t>34111150</t>
  </si>
  <si>
    <t>Kabel silový s Cu jádrem 750 V CYKY 19 x 1,5 mm2</t>
  </si>
  <si>
    <t>34111130</t>
  </si>
  <si>
    <t>Kabel silový s Cu jádrem 750 V CYKY 12 x 1,5 mm2</t>
  </si>
  <si>
    <t>34111110</t>
  </si>
  <si>
    <t>Kabel silový s Cu jádrem 750 V CYKY 7 x 1,5 mm2</t>
  </si>
  <si>
    <t>210800106R00</t>
  </si>
  <si>
    <t>Kabel CYKY 750 V 3x2,5 mm2 uložený pod omítkou</t>
  </si>
  <si>
    <t>34111038</t>
  </si>
  <si>
    <t>Kabel silový s Cu jádrem 750 V CYKY 3 C x 2,5 mm2</t>
  </si>
  <si>
    <t>210800109R00</t>
  </si>
  <si>
    <t>Kabel CYKY 750 V 4x1,5 mm2 uložený pod omítkou</t>
  </si>
  <si>
    <t>34111060</t>
  </si>
  <si>
    <t>Kabel silový s Cu jádrem 750 V CYKY 4 x 1,5 mm2</t>
  </si>
  <si>
    <t>210800114R00</t>
  </si>
  <si>
    <t>Kabel CYKY 750 V 4x16/25 mm2 uložený pod omítkou</t>
  </si>
  <si>
    <t>34111080</t>
  </si>
  <si>
    <t>Kabel silový s Cu jádrem 750 V CYKY 4 x16 mm2</t>
  </si>
  <si>
    <t>341110800</t>
  </si>
  <si>
    <t>Kabel silový s Cu jádrem 750 V CYKY 4 x 25 mm2</t>
  </si>
  <si>
    <t>210800115R00</t>
  </si>
  <si>
    <t>Kabel CYKY 750 V 5x1,5 mm2 uložený pod omítkou</t>
  </si>
  <si>
    <t>34111090</t>
  </si>
  <si>
    <t>Kabel silový s Cu jádrem 750 V CYKY 5 x 1,5 mm2</t>
  </si>
  <si>
    <t>210800116R00</t>
  </si>
  <si>
    <t>Kabel CYKY 750 V 5x2,5 mm2 uložený pod omítkou</t>
  </si>
  <si>
    <t>34111094</t>
  </si>
  <si>
    <t>Kabel silový s Cu jádrem 750 V CYKY 5 x 2,5 mm2</t>
  </si>
  <si>
    <t>210800117R00</t>
  </si>
  <si>
    <t>Kabel CYKY 750 V 5x4 mm2 uložený pod omítkou</t>
  </si>
  <si>
    <t>34111098</t>
  </si>
  <si>
    <t>Kabel silový s Cu jádrem 750 V CYKY 5 x 4 mm2</t>
  </si>
  <si>
    <t>210010003R00IM</t>
  </si>
  <si>
    <t>Trubka ohebná pod omítku, vnější průměr 25 mm</t>
  </si>
  <si>
    <t>210010004R00IM</t>
  </si>
  <si>
    <t>Trubka ohebná pod omítku, vnější průměr 32 mm</t>
  </si>
  <si>
    <t>210010301R00IM</t>
  </si>
  <si>
    <t>Krabice přístrojová KP, bez zapojení, kruhová</t>
  </si>
  <si>
    <t>34571512</t>
  </si>
  <si>
    <t>Krabice přístrojová čtvercová KP 67x67 mm</t>
  </si>
  <si>
    <t>210010321R00IM</t>
  </si>
  <si>
    <t>Krabice univerzální KU a odbočná KO se zapoj.,kruh</t>
  </si>
  <si>
    <t>34571521</t>
  </si>
  <si>
    <t>Krabice univerzální z PH KU 68-1903</t>
  </si>
  <si>
    <t>210290743R00</t>
  </si>
  <si>
    <t>zapojení el.sporáku, bojleru</t>
  </si>
  <si>
    <t>210110082R00IM</t>
  </si>
  <si>
    <t>Spínač sporákový zapuštěný 39563 - 23C</t>
  </si>
  <si>
    <t>210131001R00</t>
  </si>
  <si>
    <t>Montáž stykače</t>
  </si>
  <si>
    <t>358216015</t>
  </si>
  <si>
    <t>STYKAČ 230V</t>
  </si>
  <si>
    <t>210121213R00</t>
  </si>
  <si>
    <t>Spínač soumrakový v rozvaděči</t>
  </si>
  <si>
    <t>210800021VD</t>
  </si>
  <si>
    <t>Kabel LIYCY 2x 1 uložený pod omítkou, včetně dodávky kabelu</t>
  </si>
  <si>
    <t>210800023VD</t>
  </si>
  <si>
    <t>Kabel LIYCY 3x 1 uložený pod omítkou, včetně dodávky kabelu</t>
  </si>
  <si>
    <t>210010555RT2</t>
  </si>
  <si>
    <t>Osazení a připojení ekvipotenciální svorkovnice, včetně dodávky</t>
  </si>
  <si>
    <t>210140201R00</t>
  </si>
  <si>
    <t>Ovladač pomocných obvodů - 1 tlačítkový</t>
  </si>
  <si>
    <t>210290751R00</t>
  </si>
  <si>
    <t>Montáž ventilátoru do 1,5 kW</t>
  </si>
  <si>
    <t>429148030</t>
  </si>
  <si>
    <t>Ventilátor 230/27W</t>
  </si>
  <si>
    <t>210111014RT2</t>
  </si>
  <si>
    <t>Zásuvka domovní zapuštěná - provedení 2x (2P+PE) včetně dodávky</t>
  </si>
  <si>
    <t>210111113RT1VD</t>
  </si>
  <si>
    <t>ZÁSUVKA DVOJITÁ 230V/16A S DĚTSKOU POJISTKOU IP20, kryt, včetně dodávky zásuvky</t>
  </si>
  <si>
    <t>210111071R00</t>
  </si>
  <si>
    <t>Zásuvka 16A,250V 2P+PE, včetně zásuvky</t>
  </si>
  <si>
    <t>210111051RT2VD</t>
  </si>
  <si>
    <t>ZÁSUVKA JEDNODUCHÁ 230V/16A S DĚTSKOU POJISTKOU IP, včetně dodávky</t>
  </si>
  <si>
    <t>M22</t>
  </si>
  <si>
    <t>Montáže sdělovací a zabezpečovací techniky</t>
  </si>
  <si>
    <t>220711301R00</t>
  </si>
  <si>
    <t>Montáž detektoru</t>
  </si>
  <si>
    <t>449861111</t>
  </si>
  <si>
    <t>Hlásič optický ECO1003</t>
  </si>
  <si>
    <t>371661030</t>
  </si>
  <si>
    <t>Detektor pohybový KX15DTAM</t>
  </si>
  <si>
    <t>3751011</t>
  </si>
  <si>
    <t>Detektor koncentrace CO2, 230V AC</t>
  </si>
  <si>
    <t>222730002R00</t>
  </si>
  <si>
    <t>Účastnická zásuvka TV+R+SAT koncová na omítku</t>
  </si>
  <si>
    <t>371202013</t>
  </si>
  <si>
    <t>Účastnická zásuvka EU</t>
  </si>
  <si>
    <t>37501354VD</t>
  </si>
  <si>
    <t>OVLADAČ HMI - TM RJ45</t>
  </si>
  <si>
    <t>222330133R00</t>
  </si>
  <si>
    <t>Kompletní hlásič nebezpečí</t>
  </si>
  <si>
    <t>24747225</t>
  </si>
  <si>
    <t>Lepidlo stavební MS Polymer 290 ml</t>
  </si>
  <si>
    <t>220110566R00</t>
  </si>
  <si>
    <t>Montáž celoplech.rozvaděče do zdi</t>
  </si>
  <si>
    <t>220110683R00</t>
  </si>
  <si>
    <t>Montáž rozvodné skříně do zdi</t>
  </si>
  <si>
    <t>357313012VD</t>
  </si>
  <si>
    <t>ROZVADĚČ 400x400x150 ZAPUŠTĚNÁ MONTÁŽ</t>
  </si>
  <si>
    <t>357311050VD</t>
  </si>
  <si>
    <t>ROZVADĚČ 600X1000X250, IP67</t>
  </si>
  <si>
    <t>357312010VD</t>
  </si>
  <si>
    <t>ROZVADĚČ S PROTIPOŽÁRNÍ ODOLNOSTÍ, 600X1000X250, I</t>
  </si>
  <si>
    <t>357312011VD</t>
  </si>
  <si>
    <t>ROZVADĚČ SKŘÍŇOVÝ 1400X800X250 (V X Š X H) KRYTÍ I</t>
  </si>
  <si>
    <t>357312010VD.1</t>
  </si>
  <si>
    <t>ROZVODNÁ SKŘÍŇ 500X400X150, IP65. PLECHOVÉ DVEŘE.</t>
  </si>
  <si>
    <t>357311050VD.1</t>
  </si>
  <si>
    <t>ROZVODNÁ SKŘÍŇ 600X600X150, IP65. PLECHOVÉ DVEŘE.</t>
  </si>
  <si>
    <t>222360001VD</t>
  </si>
  <si>
    <t>ZESILOVAČ RF PRO LED PÁSEK 12-36VDC/5A (RGBW) 4 KA</t>
  </si>
  <si>
    <t>M222VD</t>
  </si>
  <si>
    <t>22202225VD</t>
  </si>
  <si>
    <t>KOMPLETNÍ POHON PRO 4 OKNA PRO ŽALUZIE VIZ POPIS, včetně montáže</t>
  </si>
  <si>
    <t>22202226VD</t>
  </si>
  <si>
    <t>KOMPLETNÍ POHON PRO 4 OKNA VENTILACE VIZ POPIS, včetně montáže</t>
  </si>
  <si>
    <t>M65</t>
  </si>
  <si>
    <t>Elektroinstalce</t>
  </si>
  <si>
    <t>650101521R00</t>
  </si>
  <si>
    <t>Montáž LED svítidla</t>
  </si>
  <si>
    <t>34814159VD</t>
  </si>
  <si>
    <t>SVÍTIDLO LED 1x 28W</t>
  </si>
  <si>
    <t>348241121VD</t>
  </si>
  <si>
    <t>SVÍTIDLO LED 3x led 830</t>
  </si>
  <si>
    <t>34814134VD</t>
  </si>
  <si>
    <t>KOMBINOVANÉ SVÍTIDLO 8W, NOUZOVÉ SVÍTIDLO 8W, IP65</t>
  </si>
  <si>
    <t>34814131VD</t>
  </si>
  <si>
    <t>LED PÁSEK</t>
  </si>
  <si>
    <t>34814130VD</t>
  </si>
  <si>
    <t>LED PROFIL + DIFUZOR + MONTÁŽNÍ KOMPONENTY</t>
  </si>
  <si>
    <t>348241149VD</t>
  </si>
  <si>
    <t>Závěsné LED svítidlo 40W</t>
  </si>
  <si>
    <t>34814157VD</t>
  </si>
  <si>
    <t>Závěsné LED svítidlo 20W</t>
  </si>
  <si>
    <t>348241152VD</t>
  </si>
  <si>
    <t>Závěsné LED svítidlo 53,7W</t>
  </si>
  <si>
    <t>348241151VD</t>
  </si>
  <si>
    <t>SVÍTIDLO LED 20,5W</t>
  </si>
  <si>
    <t>348241148VD</t>
  </si>
  <si>
    <t>SVÍTIDLO LED 1x 92W</t>
  </si>
  <si>
    <t>348241147VD</t>
  </si>
  <si>
    <t>SVÍTIDLO LED 1x 37W</t>
  </si>
  <si>
    <t>348241146VD</t>
  </si>
  <si>
    <t>SVÍTIDLO LED 1x 33W</t>
  </si>
  <si>
    <t>348241145VD</t>
  </si>
  <si>
    <t>SVÍTIDLO LED 1x 29W</t>
  </si>
  <si>
    <t>650106111R00</t>
  </si>
  <si>
    <t>Montáž svítidla venkovního osvětlení</t>
  </si>
  <si>
    <t>348241128VD</t>
  </si>
  <si>
    <t>VENKOVNÍ SVÍTIDLO, SVÍTÍ DOLŮ, LED, 12W, IP65</t>
  </si>
  <si>
    <t>650073136R00</t>
  </si>
  <si>
    <t>Montáž čidla soumrakového separátního nástěnného</t>
  </si>
  <si>
    <t>34535310</t>
  </si>
  <si>
    <t>Stmívač otočný 6514-A-0111</t>
  </si>
  <si>
    <t>34535312</t>
  </si>
  <si>
    <t>Stmívač dálkový</t>
  </si>
  <si>
    <t>650072621R00</t>
  </si>
  <si>
    <t>Montáž čidla pohybu stropního přisazeného</t>
  </si>
  <si>
    <t>34531501</t>
  </si>
  <si>
    <t>Čidlo pohybu stropní Kanlux ZONA JQ-37-W bílé</t>
  </si>
  <si>
    <t>650061612R00</t>
  </si>
  <si>
    <t>Montáž jističe modulárního jednopólového do 80 A</t>
  </si>
  <si>
    <t>35822001015</t>
  </si>
  <si>
    <t>Jistič do 80 A 1 pól. charakteristika B, LTN-16B-1</t>
  </si>
  <si>
    <t>35822001013</t>
  </si>
  <si>
    <t>Jistič do 80 A 1 pól. charakteristika B, LTN-10B-1</t>
  </si>
  <si>
    <t>35822001035</t>
  </si>
  <si>
    <t>Jistič do 80 A 1pól. charakteristika C, LTN-4C-1</t>
  </si>
  <si>
    <t>35822001040</t>
  </si>
  <si>
    <t>Jistič do 80 A 1pól. charakteristika C, LTN-16C-1</t>
  </si>
  <si>
    <t>650061641R00</t>
  </si>
  <si>
    <t>Montáž jističe modulárního třípólového do 25 A</t>
  </si>
  <si>
    <t>35822002331</t>
  </si>
  <si>
    <t>Jistič do 80 A 3 pól. charakterist. C, LTN-16C-3</t>
  </si>
  <si>
    <t>35822002320</t>
  </si>
  <si>
    <t>Jistič do 80 A 3 pól. charakterist. B, LTN-80B-3</t>
  </si>
  <si>
    <t>35822002313</t>
  </si>
  <si>
    <t>Jistič do 80 A 3 pól. charakterist. B, LTN-16B-3</t>
  </si>
  <si>
    <t>35822002319</t>
  </si>
  <si>
    <t>Jistič do 80 A 3 pól. charakterist. B, LTN-63B-3</t>
  </si>
  <si>
    <t>35822002314</t>
  </si>
  <si>
    <t>Jistič do 80 A 3 pól. charakterist. B, LTN-20B-3</t>
  </si>
  <si>
    <t>35822002110</t>
  </si>
  <si>
    <t>Jistič do 80 A 2 pól. charakterist. B, LTN-6B-2</t>
  </si>
  <si>
    <t>35822001041</t>
  </si>
  <si>
    <t>Jistič do 80 A 1pól. charakteristika C, LTN-20C-1</t>
  </si>
  <si>
    <t>35822001012</t>
  </si>
  <si>
    <t>Jistič do 80 A 1 pól. charakteristika B, LTN-6B-1</t>
  </si>
  <si>
    <t>358891501</t>
  </si>
  <si>
    <t>Chránič nadproudový OLE-6B-1N-030AC</t>
  </si>
  <si>
    <t>358891502</t>
  </si>
  <si>
    <t>Chránič nadproudový OLE-10B-1N-030AC</t>
  </si>
  <si>
    <t>650063211R00</t>
  </si>
  <si>
    <t>Montáž svodiče přepětí typ 3, 3pól na DIN lištu</t>
  </si>
  <si>
    <t>358890505VD</t>
  </si>
  <si>
    <t>SVODIČ PŘEPĚTÍ 3P</t>
  </si>
  <si>
    <t>650063112R00</t>
  </si>
  <si>
    <t>Montáž svodiče blesk. proudů typ 1, 1pól do 100 kA</t>
  </si>
  <si>
    <t>358891501VD</t>
  </si>
  <si>
    <t>SVODIČ PŘEPĚTÍ 1P</t>
  </si>
  <si>
    <t>650091641R00</t>
  </si>
  <si>
    <t>Montáž zdroje napájecího pro LED zařízení</t>
  </si>
  <si>
    <t>650052117R00</t>
  </si>
  <si>
    <t>Montáž spínače regulátoru</t>
  </si>
  <si>
    <t>650052123R00</t>
  </si>
  <si>
    <t>Montáž spínače termostatu otočného</t>
  </si>
  <si>
    <t>504351000IM</t>
  </si>
  <si>
    <t>Práce neobsáhnuté</t>
  </si>
  <si>
    <t>34535562</t>
  </si>
  <si>
    <t>Přepínač do vlhka 3553-05929</t>
  </si>
  <si>
    <t>34535503</t>
  </si>
  <si>
    <t>Přepínač velkoplošný střídavý 3553-06289</t>
  </si>
  <si>
    <t>551070139</t>
  </si>
  <si>
    <t>Ovládací tlačítko červené plyn</t>
  </si>
  <si>
    <t>283502199</t>
  </si>
  <si>
    <t>MONTÁŽNÍ KRABICE 200X200X70, IP65, VÝVODKY</t>
  </si>
  <si>
    <t>405613052VD</t>
  </si>
  <si>
    <t>BEZPEČNOSTNÍ UZÁVĚR PLYNU 230 VAC, NORMÁLNĚ ZAVŘE</t>
  </si>
  <si>
    <t>55146003VD</t>
  </si>
  <si>
    <t>ZDROJ PRO ZESILOVAČ RF 230VAC/12VDC</t>
  </si>
  <si>
    <t>55146001VD</t>
  </si>
  <si>
    <t>Zdroj 230V AC/24V DC</t>
  </si>
  <si>
    <t>371201305</t>
  </si>
  <si>
    <t>Kabel UTP Elite, Cat6, drát</t>
  </si>
  <si>
    <t>371201303</t>
  </si>
  <si>
    <t>Kabel UTP dvojitý plášť Cat5e</t>
  </si>
  <si>
    <t>38981136</t>
  </si>
  <si>
    <t>Elektroměr indukční 3fázový ET 425 rozsah 20-100A</t>
  </si>
  <si>
    <t>34535580VD</t>
  </si>
  <si>
    <t>NOUZOVÝ VYPÍNAČ V POUZDŘE</t>
  </si>
  <si>
    <t>55146000</t>
  </si>
  <si>
    <t>STMÍVATELNÝ ZDROJ PRO LED 150W 24V</t>
  </si>
  <si>
    <t>34535540</t>
  </si>
  <si>
    <t>Vypínač velkoplošný zaoblený 3553-01289</t>
  </si>
  <si>
    <t>34535544</t>
  </si>
  <si>
    <t>Přepínač velkoplošný zaoblený 3553-07289</t>
  </si>
  <si>
    <t>650516813R00</t>
  </si>
  <si>
    <t>Revize a připojovací poplatek</t>
  </si>
  <si>
    <t>35436080</t>
  </si>
  <si>
    <t>Spojka 1kV přech.venkovní smršťovací SVCZ 10/16</t>
  </si>
  <si>
    <t>553259034</t>
  </si>
  <si>
    <t>antikorozní páska Anticor 704-40 50x10mm</t>
  </si>
  <si>
    <t>D3</t>
  </si>
  <si>
    <t>Hromosvod</t>
  </si>
  <si>
    <t>201      R00</t>
  </si>
  <si>
    <t>Podíl přidružených výkonů</t>
  </si>
  <si>
    <t>Zednické výpomoci HSV</t>
  </si>
  <si>
    <t>208      R00.1</t>
  </si>
  <si>
    <t>Práce malého rozsahu čl.14-1a</t>
  </si>
  <si>
    <t>110      R00</t>
  </si>
  <si>
    <t>Mimostaveništní doprava individual.</t>
  </si>
  <si>
    <t>Kč</t>
  </si>
  <si>
    <t>210220211R00</t>
  </si>
  <si>
    <t>Tyč jímací s upev. na stř.hřeben do 2 m, do dřeva</t>
  </si>
  <si>
    <t>35441025</t>
  </si>
  <si>
    <t>Tyč jímací JV 2,0 3000 mm</t>
  </si>
  <si>
    <t>komplet</t>
  </si>
  <si>
    <t>35441025.1</t>
  </si>
  <si>
    <t>Tyč jímací JV 2,0 2000 mm s vrutem</t>
  </si>
  <si>
    <t>210220101R00</t>
  </si>
  <si>
    <t>Vodiče svodové FeZn D do 10,Al 10,Cu 8 +podpěry</t>
  </si>
  <si>
    <t>35441544</t>
  </si>
  <si>
    <t>Podpěra vedení na ploché střech -beton PV 21d</t>
  </si>
  <si>
    <t>210220021R00</t>
  </si>
  <si>
    <t>Vedení uzemňovací v zemi FeZn do 120 mm2 vč.svorek</t>
  </si>
  <si>
    <t>210220022R00</t>
  </si>
  <si>
    <t>Vedení uzemňovací v zemi FeZn, D 8 - 10 mm</t>
  </si>
  <si>
    <t>35441120</t>
  </si>
  <si>
    <t>Pásek uzemňovací pozinkovaný 30 x 4 mm</t>
  </si>
  <si>
    <t>210220002R00</t>
  </si>
  <si>
    <t>Vedení uzemňovací na povrchu FeZn D 10 mm</t>
  </si>
  <si>
    <t>35444180</t>
  </si>
  <si>
    <t>Drát 8 AlMgSi T/4</t>
  </si>
  <si>
    <t>210220372R00</t>
  </si>
  <si>
    <t>Úhelník ochranný nebo trubka s držáky do zdiva</t>
  </si>
  <si>
    <t>35441832</t>
  </si>
  <si>
    <t>Trubka ochranná OT 1,7</t>
  </si>
  <si>
    <t>35441450</t>
  </si>
  <si>
    <t>Podpěra vedení do zdiva PV1p-55</t>
  </si>
  <si>
    <t>210220301R00</t>
  </si>
  <si>
    <t>Svorka hromosvodová do 2 šroubů /SS, SZ, SO/</t>
  </si>
  <si>
    <t>220111741R00</t>
  </si>
  <si>
    <t>Svorka rozpojovací zkušební</t>
  </si>
  <si>
    <t>35441851</t>
  </si>
  <si>
    <t>Svorka univerzální SUA - s jednou příložkou</t>
  </si>
  <si>
    <t>35441885</t>
  </si>
  <si>
    <t>Svorka spojovací SS pro lano d 8-10 mm</t>
  </si>
  <si>
    <t>210220302R00</t>
  </si>
  <si>
    <t>Svorka hromosvodová nad 2 šrouby /ST, SJ, SR, atd/</t>
  </si>
  <si>
    <t>210220431R00</t>
  </si>
  <si>
    <t>Tvarování montážního dílu jímače, ochr.trubky,úhel</t>
  </si>
  <si>
    <t>210220401R00</t>
  </si>
  <si>
    <t>Označení svodu štítky, smaltované, umělá hmota</t>
  </si>
  <si>
    <t>35441846</t>
  </si>
  <si>
    <t>Štítek označení</t>
  </si>
  <si>
    <t>28350078</t>
  </si>
  <si>
    <t>Průchodka 20 - 80 mm</t>
  </si>
  <si>
    <t>210220801R00</t>
  </si>
  <si>
    <t>Změření zemního odporu, vč. měřicího protokolu</t>
  </si>
  <si>
    <t>220890202R00.1</t>
  </si>
  <si>
    <t>220080599VD</t>
  </si>
  <si>
    <t>Pomocný materiál hromosvod</t>
  </si>
  <si>
    <t>650111311R00</t>
  </si>
  <si>
    <t>Montáž zemnící tyče, zaražení a připojení do 2 m</t>
  </si>
  <si>
    <t>35442085</t>
  </si>
  <si>
    <t>Tyč zemnicí ZT 1,5 1500 mm</t>
  </si>
  <si>
    <t>07 - SO 07  Vzduchotechnika</t>
  </si>
  <si>
    <t>07.1 - ZAŘÍZENÍ Č.1 - VĚTRÁNÍ TĚLOCVIČNY</t>
  </si>
  <si>
    <t xml:space="preserve">    D1 - ZAŘÍZENÍ Č.1 - VĚTRÁNÍ TĚLOCVIČNY- dodávka</t>
  </si>
  <si>
    <t xml:space="preserve">    D1.2 - ZAŘÍZENÍ Č.1 - VĚTRÁNÍ TĚLOCVIČNY- Montáž</t>
  </si>
  <si>
    <t>ZAŘÍZENÍ Č.1 - VĚTRÁNÍ TĚLOCVIČNY- dodávka</t>
  </si>
  <si>
    <t>1.1</t>
  </si>
  <si>
    <t>Vzduchotechnická / rekuperační jednotka pro přívod / odvod vzduchu, splňující požadavky nařízení č.1253/2014 (Ekodesign 2018), venkovní nástřešní provedení, Vp=5.300m3/h / dp=450Pa, Vo=5.300m3/h / dp=450Pa, protiproudý rekuperátor s účinností min. 83% včetně bypassové klapky, vodní ohřev vzduchu Qt=8.8kW-tep. spád 70/50°C (součástí dodávky je 4-cestný ventil), 2x filtrační komora - přívod s třídou filtrace F7, odtah s třídou filtrace M5, volná komora pro dodatečné osazení chlazení, 4x pružná manžeta, 2x uzavírací klapka, 2x ventilátorová komora s EC motory Pi=2x3.3kW/5.4A/3x400V, plášť jednotky v sendvičovém provedení s tepelnou izolací, celkové rozměry 2650x1700x1390mm, hmotnost 700kg, kompletní příslušenství, konfigurace hrdel viz. grafická část projektu</t>
  </si>
  <si>
    <t>1.2</t>
  </si>
  <si>
    <t>Tlumič hluku do 4-hranného potrubí 1000x700mm, délka 1500mm, jádrový, 2x jádro 200/500/1500, 4x jádro 250/500/1500, s náběhovou hranou, útlum v pásmu 250Hz = 31, akustický výkon tlumiče v pásmu 250Hz = 10.8, tlaková ztráta tlumiče = 9.2Pa (5.300m3/h)</t>
  </si>
  <si>
    <t>1.3</t>
  </si>
  <si>
    <t>Koncový prvek pro sání vzduchu - protidešťová žaluzie 1250x900mm, se sítem, mat. pozink</t>
  </si>
  <si>
    <t>1.4</t>
  </si>
  <si>
    <t>Koncový prvek pro odfuk vzduchu - čtyřhranný šikmý kus se sítem, rozměr 1000x700mm / L=850mm, mat. pozink</t>
  </si>
  <si>
    <t>1.5</t>
  </si>
  <si>
    <t>Koncový prvek pro přívod vzduchu - kruhová otočná dýza, V=410m3/h, jmenovitý rozměr DN315, barevné provedení RAL9010</t>
  </si>
  <si>
    <t>1.6</t>
  </si>
  <si>
    <t>Koncový prvek pro odvod vzduchu - krycí stěnová mřížka, jmenovitý rozměr 1500x900mm, mat pozink + barevné provedení RAL9010</t>
  </si>
  <si>
    <t>-</t>
  </si>
  <si>
    <t>Potrubí kruhové z pozink. plechu sk.I, včetně 40% tvarovek, do průměru DN710</t>
  </si>
  <si>
    <t>bm</t>
  </si>
  <si>
    <t>-.1</t>
  </si>
  <si>
    <t>Potrubí 4-hranné z pozink. plechu sk.I, včetně 60% tvarovek, do obvodu 3400mm</t>
  </si>
  <si>
    <t>-.2</t>
  </si>
  <si>
    <t>Potrubí 4-hranné z pozink. plechu sk.I, včetně 40% tvarovek, do obvodu 4800mm</t>
  </si>
  <si>
    <t>-.3</t>
  </si>
  <si>
    <t>Termoakustická izolace do venkovního prostředí - minerální vata tl. 60mm+Al polep+oplechování</t>
  </si>
  <si>
    <t>-.4</t>
  </si>
  <si>
    <t>Montážní, kotvící a spojovací materiál</t>
  </si>
  <si>
    <t>D1.2</t>
  </si>
  <si>
    <t>ZAŘÍZENÍ Č.1 - VĚTRÁNÍ TĚLOCVIČNY- Montáž</t>
  </si>
  <si>
    <t>1.1M</t>
  </si>
  <si>
    <t>-691396194</t>
  </si>
  <si>
    <t>1.2M</t>
  </si>
  <si>
    <t>1596857525</t>
  </si>
  <si>
    <t>1.3M</t>
  </si>
  <si>
    <t>-1764369247</t>
  </si>
  <si>
    <t>1.4M</t>
  </si>
  <si>
    <t>-1153302864</t>
  </si>
  <si>
    <t>1.5M</t>
  </si>
  <si>
    <t>-313551252</t>
  </si>
  <si>
    <t>1.6M</t>
  </si>
  <si>
    <t>-1563659693</t>
  </si>
  <si>
    <t>- M</t>
  </si>
  <si>
    <t>30981479</t>
  </si>
  <si>
    <t>-.1M</t>
  </si>
  <si>
    <t>792064677</t>
  </si>
  <si>
    <t>-.2M</t>
  </si>
  <si>
    <t>97700251</t>
  </si>
  <si>
    <t>-.3M</t>
  </si>
  <si>
    <t>-215158315</t>
  </si>
  <si>
    <t>-.4M</t>
  </si>
  <si>
    <t>103375410</t>
  </si>
  <si>
    <t>07.2 - ZAŘÍZENÍ Č.2 - VĚTRÁNÍ TĚLOCVIČNY</t>
  </si>
  <si>
    <t xml:space="preserve">    D1 - ZAŘÍZENÍ Č.2 - VĚTRÁNÍ ZÁZEMÍ - dodávka</t>
  </si>
  <si>
    <t xml:space="preserve">    D1,2 - ZAŘÍZENÍ Č.2 - VĚTRÁNÍ ZÁZEMÍ - montáž</t>
  </si>
  <si>
    <t>ZAŘÍZENÍ Č.2 - VĚTRÁNÍ ZÁZEMÍ - dodávka</t>
  </si>
  <si>
    <t>2.1</t>
  </si>
  <si>
    <t>Vzduchotechnická / rekuperační jednotka pro přívod / odvod vzduchu, splňující požadavky nařízení č.1253/2014 (Ekodesign 2018), venkovní nástřešní provedení, Vp=2.020m3/h / dp=450Pa, Vo=2.200m3/h / dp=450Pa, protiproudý rekuperátor s účinností min. 84% včetně bypassové klapky, vodní ohřev vzduchu Qt=4.3kW-tep. spád 70/50°C (součástí dodávky je 4-cestný ventil), 2x filtrační komora - přívod s třídou filtrace F7, odtah s třídou filtrace M5, 4x pružná manžeta, 2x uzavírací klapka, 2x ventilátorová komora s EC motory Pi=2x2.5kW/3.8A/3x400V, plášť jednotky v sendvičovém provedení s tepelnou izolací, celkové rozměry 2560x1605x770mm, hmotnost 465kg, kompletní příslušenství, konfigurace hrdel viz. grafická část projektu</t>
  </si>
  <si>
    <t>2.2</t>
  </si>
  <si>
    <t>Tlumič hluku do 4-hranného potrubí 600x500mm, délka 1500mm, jádrový, 1x jádro 200/500/1500, 1x jádro 400/500/1500, s náběhovou hranou, útlum v pásmu 250Hz = 28.5, akustický výkon tlumiče v pásmu 250Hz = 10.3, tlaková ztráta tlumiče = 6.0Pa (2.200m3/h)</t>
  </si>
  <si>
    <t>2.3</t>
  </si>
  <si>
    <t>Koncový prvek pro sání vzduchu - protidešťová žaluzie 800x630mm, se sítem, mat. pozink</t>
  </si>
  <si>
    <t>2.4</t>
  </si>
  <si>
    <t>Koncový prvek pro odfuk vzduchu - čtyřhranný šikmý kus se sítem, rozměr 600x500mm / L=650mm, mat. pozink</t>
  </si>
  <si>
    <t>2.5</t>
  </si>
  <si>
    <t>Koncový prvek pro přívod vzduchu - stropní anemostat 600x600mm, V=505m3/h, vodorovné napojení DN250, s regulací, barevné provedení RAL9010</t>
  </si>
  <si>
    <t>2.6</t>
  </si>
  <si>
    <t>Koncový prvek pro odvod vzduchu - stropní anemostat 500x500mm, V=300m3/h, vodorovné napojení DN200, s regulací, barevné provedení RAL9010</t>
  </si>
  <si>
    <t>2.7</t>
  </si>
  <si>
    <t>Koncový prvek pro odvod vzduchu-talířový ventil DN125, barevné provedení RAL9010, mat. plast</t>
  </si>
  <si>
    <t>2.8</t>
  </si>
  <si>
    <t>Koncový prvek pro odvod vzduchu-talířový ventil DN200, barevné provedení RAL9010, mat. plast</t>
  </si>
  <si>
    <t>2.9</t>
  </si>
  <si>
    <t>Regulační klapka do kruhového potrubí DN125, ruční ovládání</t>
  </si>
  <si>
    <t>2.10</t>
  </si>
  <si>
    <t>Regulační klapka do kruhového potrubí DN200, ruční ovládání</t>
  </si>
  <si>
    <t>2.11</t>
  </si>
  <si>
    <t>Protipožární klapka do čtyřhranného potrubí 400x200mm, ruční / teplotní</t>
  </si>
  <si>
    <t>2.12</t>
  </si>
  <si>
    <t>Protipožární klapka do čtyřhranného potrubí 500x250mm, ruční / teplotní</t>
  </si>
  <si>
    <t>Potrubí kruhové z pozink. plechu sk.I, včetně 40% tvarovek, do průměru DN250</t>
  </si>
  <si>
    <t>Potrubí flexibilní / kruhové, s termoakustickou izolací a parozábranou, do DN200</t>
  </si>
  <si>
    <t>Potrubí 4-hranné z pozink. plechu sk.I, včetně 30% tvarovek, do obvodu 2200mm</t>
  </si>
  <si>
    <t>Potrubí 4-hranné z pozink. plechu sk.I, včetně 30% tvarovek, do obvodu 2860mm</t>
  </si>
  <si>
    <t>-.5</t>
  </si>
  <si>
    <t>Termoakustická izolace do vnitřního prostředí - minerální vata tl. 20mm+Al polep</t>
  </si>
  <si>
    <t>-.6</t>
  </si>
  <si>
    <t>D1,2</t>
  </si>
  <si>
    <t>ZAŘÍZENÍ Č.2 - VĚTRÁNÍ ZÁZEMÍ - montáž</t>
  </si>
  <si>
    <t>2.1M</t>
  </si>
  <si>
    <t>-1982112211</t>
  </si>
  <si>
    <t>2.2M</t>
  </si>
  <si>
    <t>766272334</t>
  </si>
  <si>
    <t>2.3M</t>
  </si>
  <si>
    <t>-1649345363</t>
  </si>
  <si>
    <t>2.4M</t>
  </si>
  <si>
    <t>1088963381</t>
  </si>
  <si>
    <t>2.5M</t>
  </si>
  <si>
    <t>1337057481</t>
  </si>
  <si>
    <t>2.6M</t>
  </si>
  <si>
    <t>-1153530351</t>
  </si>
  <si>
    <t>2.7M</t>
  </si>
  <si>
    <t>552499934</t>
  </si>
  <si>
    <t>2.8M</t>
  </si>
  <si>
    <t>1091148377</t>
  </si>
  <si>
    <t>2.9M</t>
  </si>
  <si>
    <t>667177767</t>
  </si>
  <si>
    <t>2.10M</t>
  </si>
  <si>
    <t>1534387350</t>
  </si>
  <si>
    <t>2.11M</t>
  </si>
  <si>
    <t>915316836</t>
  </si>
  <si>
    <t>2.12M</t>
  </si>
  <si>
    <t>115915868</t>
  </si>
  <si>
    <t>1631855019</t>
  </si>
  <si>
    <t>975846736</t>
  </si>
  <si>
    <t>-1066847933</t>
  </si>
  <si>
    <t>-1889962037</t>
  </si>
  <si>
    <t>-900783787</t>
  </si>
  <si>
    <t>-.5M</t>
  </si>
  <si>
    <t>-1550912817</t>
  </si>
  <si>
    <t>-.6M</t>
  </si>
  <si>
    <t>2015867062</t>
  </si>
  <si>
    <t>07.3 - ZAŘÍZENÍ Č.3 - VĚTRÁNÍ TĚLOCVIČNY</t>
  </si>
  <si>
    <t xml:space="preserve">    D1 - ZAŘÍZENÍ Č.3 - ÚPRAVA STÁVAJÍCÍ VZT V KUCHYNI - dodávka</t>
  </si>
  <si>
    <t xml:space="preserve">    D1.2 - ZAŘÍZENÍ Č.3 - ÚPRAVA STÁVAJÍCÍ VZT V KUCHYNI - montáž</t>
  </si>
  <si>
    <t>ZAŘÍZENÍ Č.3 - ÚPRAVA STÁVAJÍCÍ VZT V KUCHYNI - dodávka</t>
  </si>
  <si>
    <t>3.1</t>
  </si>
  <si>
    <t>Kanálový potrubní ventilátor, do čtyřhranného potrubí, rozměr napojení 500x250mm, V=1500m3/h/400Pa, Pi=0.48kW/2.1A/230V, provedení s akustickou izolacíi, včetně 2ks pružných manžet a nástěnného / jednofázového triakového regulátoru otáček, komunikační kabeláž, příslušenství</t>
  </si>
  <si>
    <t>371802778</t>
  </si>
  <si>
    <t>3.2</t>
  </si>
  <si>
    <t>Tlumič hluku do 4-hranného potrubí 500x250mm, délka 1000mm, útlum v pásmu 250Hz = 10</t>
  </si>
  <si>
    <t>998559398</t>
  </si>
  <si>
    <t>3.3</t>
  </si>
  <si>
    <t>Regulační klapka do čtyřhranného potrubí, rozměr napojení 250x250mm</t>
  </si>
  <si>
    <t>-1210322334</t>
  </si>
  <si>
    <t>3.4</t>
  </si>
  <si>
    <t>Koncový prvek pro odvod vzduchu - odsávací zákryt - digestoř, 2400x850x350mm, nástěnná, 2-odtahová, 2x hrdlo 250x250, komplet provedení nerez pro gastro provoz, včetně vyjímatelných (omývatelných) tukových filtrů a osvětlení (po celé délce digestoře), jímka kondenzátu / tuku</t>
  </si>
  <si>
    <t>34183331</t>
  </si>
  <si>
    <t>3.5</t>
  </si>
  <si>
    <t>Uzavírací klapka do čtyřhranného potrubí, se servem, těsná, rozměr napojení 600x355mm</t>
  </si>
  <si>
    <t>-187757046</t>
  </si>
  <si>
    <t>3.6</t>
  </si>
  <si>
    <t>Koncový prvek pro odfuk vzduchu - čtyřhranný šikmý kus se sítem, rozměr 600x355mm / L=600mm, mat. pozink</t>
  </si>
  <si>
    <t>908651520</t>
  </si>
  <si>
    <t>-6884546</t>
  </si>
  <si>
    <t>1221965848</t>
  </si>
  <si>
    <t>891168354</t>
  </si>
  <si>
    <t>1355902167</t>
  </si>
  <si>
    <t>ZAŘÍZENÍ Č.3 - ÚPRAVA STÁVAJÍCÍ VZT V KUCHYNI - montáž</t>
  </si>
  <si>
    <t>-362912439</t>
  </si>
  <si>
    <t>1629293427</t>
  </si>
  <si>
    <t>-715719644</t>
  </si>
  <si>
    <t>612880738</t>
  </si>
  <si>
    <t>-559342600</t>
  </si>
  <si>
    <t>530773175</t>
  </si>
  <si>
    <t>-68379670</t>
  </si>
  <si>
    <t>-704076599</t>
  </si>
  <si>
    <t>-1313950496</t>
  </si>
  <si>
    <t>-1206816460</t>
  </si>
  <si>
    <t>07.4 - ZAŘÍZENÍ Č.4 - VĚTRÁNÍ TĚLOCVIČNY</t>
  </si>
  <si>
    <t xml:space="preserve">    D1 - ZAŘÍZENÍ Č.4 - VĚTRÁNÍ FOYER A PROSTORU ALTERNATIVNÍ VÝCHOVY - dodávka</t>
  </si>
  <si>
    <t xml:space="preserve">    D1.2 - ZAŘÍZENÍ Č.4 - VĚTRÁNÍ FOYER A PROSTORU ALTERNATIVNÍ VÝCHOVY - montáž</t>
  </si>
  <si>
    <t>ZAŘÍZENÍ Č.4 - VĚTRÁNÍ FOYER A PROSTORU ALTERNATIVNÍ VÝCHOVY - dodávka</t>
  </si>
  <si>
    <t>4.1</t>
  </si>
  <si>
    <t>Vzduchotechnická / rekuperační jednotka pro přívod / odvod vzduchu, splňující požadavky nařízení č.1253/2014 (Ekodesign 2018), venkovní provedení, Vp=4.000m3/h / dp=350Pa, Vo=4.000m3/h / dp=350Pa, rotační rekuperátor s účinností min. 77% včetně bypassové klapky, vodní ohřev vzduchu Qt=12.5kW-tep. spád 70/50°C (součástí dodávky směšovací uzel), 2x filtrační komora - přívod s třídou filtrace F7, odtah s třídou filtrace M5,volná komora pro dodatečné osazení chlazení, 4x pružná manžeta, 2x uzavírací klapka, 2x ventilátorová komora s EC motory Pi=2x2.5kW/3.84A/3x400V, plášť jednotky v sendvičovém provedení s tepelnou izolací, celkové rozměry 3161x118x1670mm, hmotnost 819kg, kompletní příslušenství, konfigurace hrdel viz. grafická část projektu</t>
  </si>
  <si>
    <t>-161103998</t>
  </si>
  <si>
    <t>4.2</t>
  </si>
  <si>
    <t>Tlumič hluku do 4-hranného potrubí 800x700mm, délka 1500mm, jádrový, 1x jádro 200/500/1500, 2x jádro 250/500/1500, 2x jádro 200/300/1500, 1x jádro 300/300/1500, s náběhovou hranou, útlum v pásmu 250Hz = 29.3, akustický výkon tlumiče v pásmu 250Hz = 10.3, tlaková ztráta tlumiče = 8Pa (4.000m3/h)</t>
  </si>
  <si>
    <t>240658643</t>
  </si>
  <si>
    <t>4.3</t>
  </si>
  <si>
    <t>Uzavírací klapka do čtyřhranného potrubí, se servem, těsná, rozměr napojení 250x200mm</t>
  </si>
  <si>
    <t>1375561332</t>
  </si>
  <si>
    <t>4.4</t>
  </si>
  <si>
    <t>Uzavírací klapka do čtyřhranného potrubí, se servem, těsná, rozměr napojení 500x500mm</t>
  </si>
  <si>
    <t>2118563974</t>
  </si>
  <si>
    <t>4.5</t>
  </si>
  <si>
    <t>Uzavírací klapka do čtyřhranného potrubí, se servem, těsná, rozměr napojení 500x700mm</t>
  </si>
  <si>
    <t>1062728883</t>
  </si>
  <si>
    <t>4.6</t>
  </si>
  <si>
    <t>Protipožární klapka do čtyřhranného potrubí 250x200mm, ruční / teplotní</t>
  </si>
  <si>
    <t>-1970690440</t>
  </si>
  <si>
    <t>4.7</t>
  </si>
  <si>
    <t>Koncový prvek pro přívod vzduchu - kruhová otočná dýza, V=110m3/h, jmenovitý rozměr DN160, barevné provedení RAL9010</t>
  </si>
  <si>
    <t>-451063352</t>
  </si>
  <si>
    <t>4.8</t>
  </si>
  <si>
    <t>Koncový prvek pro odvod vzduchu - čtyřhranná vyústka, jednořadá, jmenovitý rozměr 725x200mm, barevné provedení RAL9010</t>
  </si>
  <si>
    <t>1839708351</t>
  </si>
  <si>
    <t>4.9</t>
  </si>
  <si>
    <t>Koncový prvek pro přívod vzduchu - kruhová otočná dýza, V=690m3/h, jmenovitý rozměr DN400, barevné provedení RAL9010</t>
  </si>
  <si>
    <t>-1735939684</t>
  </si>
  <si>
    <t>4.10</t>
  </si>
  <si>
    <t>Koncový prvek pro odvod vzduchu - krycí stěnová mřížka, jmenovitý rozměr 1250x800mm, mat pozink + barevné provedení RAL9010</t>
  </si>
  <si>
    <t>282774379</t>
  </si>
  <si>
    <t>4.11</t>
  </si>
  <si>
    <t>Regulátor konstantního průtoku vzduchu, čtyřhranný 250x200, mechanický</t>
  </si>
  <si>
    <t>-578361305</t>
  </si>
  <si>
    <t>4.12</t>
  </si>
  <si>
    <t>Koncový prvek pro sání / odfuk vzduchu - čtyřhranný šikmý kus se sítem, rozměr 800x700mm / L=850mm, mat. pozink</t>
  </si>
  <si>
    <t>240324397</t>
  </si>
  <si>
    <t>Protipožární izolace do vnitřního prostředí ve standardu / odolnosti použitých PK</t>
  </si>
  <si>
    <t>-864608489</t>
  </si>
  <si>
    <t>Potrubí kruhové z pozink. plechu sk.I, včetně 40% tvarovek, do průměru DN550</t>
  </si>
  <si>
    <t>-190150444</t>
  </si>
  <si>
    <t>-187235926</t>
  </si>
  <si>
    <t>88448094</t>
  </si>
  <si>
    <t>-76872602</t>
  </si>
  <si>
    <t>1032749924</t>
  </si>
  <si>
    <t>ZAŘÍZENÍ Č.4 - VĚTRÁNÍ FOYER A PROSTORU ALTERNATIVNÍ VÝCHOVY - montáž</t>
  </si>
  <si>
    <t>4.1M</t>
  </si>
  <si>
    <t>1249799057</t>
  </si>
  <si>
    <t>4.2M</t>
  </si>
  <si>
    <t>-181870608</t>
  </si>
  <si>
    <t>4.3M</t>
  </si>
  <si>
    <t>-1599335137</t>
  </si>
  <si>
    <t>4.4M</t>
  </si>
  <si>
    <t>-1912959252</t>
  </si>
  <si>
    <t>4.5M</t>
  </si>
  <si>
    <t>234693952</t>
  </si>
  <si>
    <t>4.6M</t>
  </si>
  <si>
    <t>-1245312886</t>
  </si>
  <si>
    <t>4.7M</t>
  </si>
  <si>
    <t>596107927</t>
  </si>
  <si>
    <t>4.8M</t>
  </si>
  <si>
    <t>-1312216137</t>
  </si>
  <si>
    <t>4.9M</t>
  </si>
  <si>
    <t>-1427475873</t>
  </si>
  <si>
    <t>4.10M</t>
  </si>
  <si>
    <t>-795152522</t>
  </si>
  <si>
    <t>4.11M</t>
  </si>
  <si>
    <t>-424320643</t>
  </si>
  <si>
    <t>4.12M</t>
  </si>
  <si>
    <t>-259529881</t>
  </si>
  <si>
    <t>437815138</t>
  </si>
  <si>
    <t>-583459021</t>
  </si>
  <si>
    <t>-50686725</t>
  </si>
  <si>
    <t>-517704129</t>
  </si>
  <si>
    <t>-1530317944</t>
  </si>
  <si>
    <t>76392769</t>
  </si>
  <si>
    <t>07.5 - ZAŘÍZENÍ Č.5 - VĚTRÁNÍ TĚLOCVIČNY</t>
  </si>
  <si>
    <t xml:space="preserve">    D1 - ZAŘÍZENÍ Č.5. - KLIMATIZACE PODKROVÍ (příprava) - dodávka</t>
  </si>
  <si>
    <t xml:space="preserve">    D1.2 - ZAŘÍZENÍ Č.5. - KLIMATIZACE PODKROVÍ (příprava) -montáž</t>
  </si>
  <si>
    <t>ZAŘÍZENÍ Č.5. - KLIMATIZACE PODKROVÍ (příprava) - dodávka</t>
  </si>
  <si>
    <t>-48874797</t>
  </si>
  <si>
    <t>-1234047936</t>
  </si>
  <si>
    <t>ZAŘÍZENÍ Č.5. - KLIMATIZACE PODKROVÍ (příprava) -montáž</t>
  </si>
  <si>
    <t>-1325225531</t>
  </si>
  <si>
    <t>-492332743</t>
  </si>
  <si>
    <t>07.6 - ZAŘÍZENÍ Č.6 - VĚTRÁNÍ TĚLOCVIČNY</t>
  </si>
  <si>
    <t xml:space="preserve">    D1 - ZAŘÍZENÍ Č.6. - KLIMATIZACE PROSTORU ALTERNATIVNÍ VÝCHOVY - dodávka</t>
  </si>
  <si>
    <t xml:space="preserve">    D1.2 - ZAŘÍZENÍ Č.6. - KLIMATIZACE PROSTORU ALTERNATIVNÍ VÝCHOVY - montáž</t>
  </si>
  <si>
    <t>ZAŘÍZENÍ Č.6. - KLIMATIZACE PROSTORU ALTERNATIVNÍ VÝCHOVY - dodávka</t>
  </si>
  <si>
    <t>6.1</t>
  </si>
  <si>
    <t>Venkovní kondenzační jednotka systému split, invertorová technologie, nominální chladící / topný výkon = 5.0/5.8kW, EER/COP=3.2/3.6, chladivo R32, nominální Pi=1.6kW/6.9A/230V, rozměry jednotky 770x545x288mm/35kg, včetně podpěrných / montážních konzol, silent-bloků a příslušenství, referenční typ LG PC18SQ.UL2</t>
  </si>
  <si>
    <t>1861696695</t>
  </si>
  <si>
    <t>6.2</t>
  </si>
  <si>
    <t>Vnitřní klimatizační jednotka systému split, nástěnná, Qch/Qt=5.0/5.8kW, chladivo R32, rozměry jednotky 998x345x210/12kg, vč. standartního drátového ovladače, referenční typ LG PC18SQ.NSK</t>
  </si>
  <si>
    <t>-714585964</t>
  </si>
  <si>
    <t>-1566692333</t>
  </si>
  <si>
    <t>1877102021</t>
  </si>
  <si>
    <t>ZAŘÍZENÍ Č.6. - KLIMATIZACE PROSTORU ALTERNATIVNÍ VÝCHOVY - montáž</t>
  </si>
  <si>
    <t>6.1M</t>
  </si>
  <si>
    <t>-2025723901</t>
  </si>
  <si>
    <t>6.2M</t>
  </si>
  <si>
    <t>1290939141</t>
  </si>
  <si>
    <t>787971846</t>
  </si>
  <si>
    <t>880818743</t>
  </si>
  <si>
    <t>07.7 - ZAŘÍZENÍ Č.7 - VĚTRÁNÍ TĚLOCVIČNY</t>
  </si>
  <si>
    <t xml:space="preserve">    D1 - ZAŘÍZENÍ Č.7 - VĚTRÁNÍ TOALET VE 2.NP - dodávka</t>
  </si>
  <si>
    <t xml:space="preserve">    D1.2 - ZAŘÍZENÍ Č.7 - VĚTRÁNÍ TOALET VE 2.NP montáž</t>
  </si>
  <si>
    <t>ZAŘÍZENÍ Č.7 - VĚTRÁNÍ TOALET VE 2.NP - dodávka</t>
  </si>
  <si>
    <t>7.1</t>
  </si>
  <si>
    <t>Potrubní ventilátor do kruhového potrubí DN125, diagonální, tiché SILENT provedení, V=130m3/h~85Pa, Pi=27W/0.12A/230V</t>
  </si>
  <si>
    <t>-1426001053</t>
  </si>
  <si>
    <t>7.2</t>
  </si>
  <si>
    <t>Tlumič hluku do kruhového potrubí DN125, L=600</t>
  </si>
  <si>
    <t>-646979612</t>
  </si>
  <si>
    <t>7.3</t>
  </si>
  <si>
    <t>Zpětná klapka do kruhového potrubí DN125, těsná, vsuvná do potrubí</t>
  </si>
  <si>
    <t>1554192150</t>
  </si>
  <si>
    <t>7.4</t>
  </si>
  <si>
    <t>Zpětná klapka do kruhového potrubí DN150, těsná, vsuvná do potrubí</t>
  </si>
  <si>
    <t>1286631749</t>
  </si>
  <si>
    <t>7.5</t>
  </si>
  <si>
    <t>-585543027</t>
  </si>
  <si>
    <t>7.6</t>
  </si>
  <si>
    <t>Koncový prvek pro odfuk vzduchu - protidešťová žaluzie, 315x200, s ochranným sítem proti ptactvu, mat. pozink + odstín RAL dle požadavku architekta</t>
  </si>
  <si>
    <t>-1398922281</t>
  </si>
  <si>
    <t>1781751987</t>
  </si>
  <si>
    <t>1679893369</t>
  </si>
  <si>
    <t>686989843</t>
  </si>
  <si>
    <t>ZAŘÍZENÍ Č.7 - VĚTRÁNÍ TOALET VE 2.NP montáž</t>
  </si>
  <si>
    <t>7.1M</t>
  </si>
  <si>
    <t>-895667037</t>
  </si>
  <si>
    <t>7.2M</t>
  </si>
  <si>
    <t>1280369454</t>
  </si>
  <si>
    <t>7.3M</t>
  </si>
  <si>
    <t>576145746</t>
  </si>
  <si>
    <t>7.4M</t>
  </si>
  <si>
    <t>362310960</t>
  </si>
  <si>
    <t>7.5M</t>
  </si>
  <si>
    <t>-1696704675</t>
  </si>
  <si>
    <t>7.6M</t>
  </si>
  <si>
    <t>1651734077</t>
  </si>
  <si>
    <t>195380459</t>
  </si>
  <si>
    <t>-1697890208</t>
  </si>
  <si>
    <t>731321625</t>
  </si>
  <si>
    <t>08 - SO 08 Dešťová kanalizace</t>
  </si>
  <si>
    <t xml:space="preserve">    18 - Povrchové úpravy terénu</t>
  </si>
  <si>
    <t>86965039</t>
  </si>
  <si>
    <t>762139401</t>
  </si>
  <si>
    <t>-1981797955</t>
  </si>
  <si>
    <t>133201101R00</t>
  </si>
  <si>
    <t>Hloubení šachet v hor.3 do 100 m3</t>
  </si>
  <si>
    <t>-1612934596</t>
  </si>
  <si>
    <t>133201109R00</t>
  </si>
  <si>
    <t>Příplatek za lepivost - hloubení šachet v hor.3</t>
  </si>
  <si>
    <t>1890771389</t>
  </si>
  <si>
    <t>824134106</t>
  </si>
  <si>
    <t>-582003555</t>
  </si>
  <si>
    <t>-1161319462</t>
  </si>
  <si>
    <t>-1909659600</t>
  </si>
  <si>
    <t>-742510046</t>
  </si>
  <si>
    <t>1163724037</t>
  </si>
  <si>
    <t>1922935038</t>
  </si>
  <si>
    <t>583419023</t>
  </si>
  <si>
    <t>Kamenivo drcené frakce 32/63 B Moravskosl. kraj, vsak</t>
  </si>
  <si>
    <t>-526449273</t>
  </si>
  <si>
    <t>-611422845</t>
  </si>
  <si>
    <t>Povrchové úpravy terénu</t>
  </si>
  <si>
    <t>182001111R00</t>
  </si>
  <si>
    <t>Plošná úprava terénu, nerovnosti do 10 cm v rovině</t>
  </si>
  <si>
    <t>494550949</t>
  </si>
  <si>
    <t>182303111R00</t>
  </si>
  <si>
    <t>Doplnění ornice tl. do 5 cm v rovině</t>
  </si>
  <si>
    <t>-1273645003</t>
  </si>
  <si>
    <t>1882627996</t>
  </si>
  <si>
    <t>213151121R00</t>
  </si>
  <si>
    <t>Obalení vsakovacích bloků geotextílií</t>
  </si>
  <si>
    <t>1098580974</t>
  </si>
  <si>
    <t>1889886922</t>
  </si>
  <si>
    <t>592273020</t>
  </si>
  <si>
    <t>dvorní vpust 250 x 250 beton, lit. rošt</t>
  </si>
  <si>
    <t>2060904847</t>
  </si>
  <si>
    <t>894431311RBA</t>
  </si>
  <si>
    <t>Šachta, D 425 mm, dl.šach.roury 1,50 m, přímá, poklop bet., komplet</t>
  </si>
  <si>
    <t>-1502855062</t>
  </si>
  <si>
    <t>895983219R00</t>
  </si>
  <si>
    <t>Zřízení vpusti dvorní z dílců kamenin., DN 300/100</t>
  </si>
  <si>
    <t>-2146978864</t>
  </si>
  <si>
    <t>998276101R00</t>
  </si>
  <si>
    <t>Přesun hmot, trubní vedení plastová, otevř. výkop</t>
  </si>
  <si>
    <t>58003564</t>
  </si>
  <si>
    <t>-1972361661</t>
  </si>
  <si>
    <t>721242115R00</t>
  </si>
  <si>
    <t>Lapač střešních splavenin litinový DN 100</t>
  </si>
  <si>
    <t>-1091667058</t>
  </si>
  <si>
    <t>28651654.A</t>
  </si>
  <si>
    <t>Koleno kanalizační KGB 110/ 87° PVC</t>
  </si>
  <si>
    <t>1909304381</t>
  </si>
  <si>
    <t>877353121R00</t>
  </si>
  <si>
    <t>Montáž tvarovek odboč. plast. gum. kroužek DN 200</t>
  </si>
  <si>
    <t>-1755884879</t>
  </si>
  <si>
    <t>877353123R00</t>
  </si>
  <si>
    <t>Montáž tvarovek jednoos. plast. gum.kroužek DN 200</t>
  </si>
  <si>
    <t>-1841216259</t>
  </si>
  <si>
    <t>-499725830</t>
  </si>
  <si>
    <t>1883979757</t>
  </si>
  <si>
    <t>28651652.A</t>
  </si>
  <si>
    <t>Koleno kanalizační KGB 110/ 45° PVC</t>
  </si>
  <si>
    <t>-889999562</t>
  </si>
  <si>
    <t>28651701.A</t>
  </si>
  <si>
    <t>Odbočka kanalizační KGEA 125/ 110/45° PVC</t>
  </si>
  <si>
    <t>1731576115</t>
  </si>
  <si>
    <t>28651692.A</t>
  </si>
  <si>
    <t>Redukce kanalizační KGR 160/ 125 PVC</t>
  </si>
  <si>
    <t>-839703616</t>
  </si>
  <si>
    <t>-1046045348</t>
  </si>
  <si>
    <t>28651702.A</t>
  </si>
  <si>
    <t>Odbočka kanalizační KGEA 125/ 125/45° PVC</t>
  </si>
  <si>
    <t>-788161707</t>
  </si>
  <si>
    <t>1990952275</t>
  </si>
  <si>
    <t>-570119573</t>
  </si>
  <si>
    <t>-1334197017</t>
  </si>
  <si>
    <t>721290112R00</t>
  </si>
  <si>
    <t>Zkouška těsnosti kanalizace vodou DN 200</t>
  </si>
  <si>
    <t>-1779120247</t>
  </si>
  <si>
    <t>-277851526</t>
  </si>
  <si>
    <t>09 - SO 09 Vybavení učebny a tělocvičny</t>
  </si>
  <si>
    <t>D1 - SO_01: Učebna-interier</t>
  </si>
  <si>
    <t xml:space="preserve">    D2 - 009: Ostatní konstrukce a práce</t>
  </si>
  <si>
    <t xml:space="preserve">    D3 - 796: Vnitřní vybavení</t>
  </si>
  <si>
    <t xml:space="preserve">    D4 - VRN: Vedlejší rozpočtové náklady</t>
  </si>
  <si>
    <t>D5 - SO_02: Tělocvična,sociál.zařízení,vstupní foyer-interiér</t>
  </si>
  <si>
    <t>D6 - SO_03: Ostatní náklady</t>
  </si>
  <si>
    <t xml:space="preserve">    D7 - 010: Ostatní náklady</t>
  </si>
  <si>
    <t>SO_01: Učebna-interier</t>
  </si>
  <si>
    <t>009: Ostatní konstrukce a práce</t>
  </si>
  <si>
    <t>949101R1</t>
  </si>
  <si>
    <t>Lešení pomocné pro montáž těch prvků,které jsou ve výšce</t>
  </si>
  <si>
    <t>796: Vnitřní vybavení</t>
  </si>
  <si>
    <t>796-01</t>
  </si>
  <si>
    <t>D+M žákovské židle s nastavitelnou výškou,kovová konstrukce, barva RAL 7035,plastové koncovky, sedák - a opěrák polypropylénová skořepina, modrá RAL 5019 rozměr: 3. - 5. věková kategorie - výkr.I1.1.1 m.č. 1.2.03</t>
  </si>
  <si>
    <t>796-02</t>
  </si>
  <si>
    <t>D+M kancelářské židle, čalouněný sedák a opěradlo v kombinaci čalounění a síť.Houpací mechanismus - s aretací, materiál látka, síťovina, integrovaná opěrka hlavy, integrovaná bederní podpěra, / houpací mechanismus, pevné područky, chromový kříž,barvy tyrkysová a černá. - výkr.I 1.1.2 m.č. 1.2.03</t>
  </si>
  <si>
    <t>796-03</t>
  </si>
  <si>
    <t>D+M výškově nastavitelná židle k pianu. Materiál dub, povrch sedáku bílá koženka, barva konstrukce - bílá, provedení lesk - výkr.I 1.1.3, m.č. 1.2.03</t>
  </si>
  <si>
    <t>796-04</t>
  </si>
  <si>
    <t>D+M atypický výrobek, stolová deska lichoběžníkový tvar, MDF, hladký matný povrch, ABS hrany 1 mm, - zaoblené rohy, radius 50 mm, barva světle šedá, referenční vzorek Cool Gray 0119. Stolové nohy jsou / tvořeny rostoucí nohou, prům. 50 mm, ocel, polyesterový práškový lak, bílá barva, dole modré plast. - chrániče.U stolové desky je háček pro sepnutí stolů. š 850/h 600/v 605 -700,výkr.I 1.1.4</t>
  </si>
  <si>
    <t>796-05</t>
  </si>
  <si>
    <t>D+M konstrukce z ocelové trubky prům. 40 mm, plastové koncovky. Deska stolu dekorit 18 mm, frézované - hrany v provedení desky stolu, přední panel: laminovaná dřevotříska tl. 18 mm, ABS hrana v proveden / s ostrými rohy, 2 ks plastových zásuvek, šedá kabelová průchodka. Šedá - referenční vzorek žákovský - stůl, modrá RAL 5012. š 1200 x h 680 x v 750 mm,výkr.I 1.1.5 m.č. 1.2.03</t>
  </si>
  <si>
    <t>796-06</t>
  </si>
  <si>
    <t>D+M atypický výrobek, schody, dřevěná podpůrná konstrukce, korpus, záda: MDF 20 mm, ABS hrana 1 mm, - dřevodekor reference K 107 PW Elegance Endgrain Oak š 1700 x h 770 x v710, připevnit ke stěně - výkr.I 1.1.6 m.č. 1.2.03</t>
  </si>
  <si>
    <t>796-07</t>
  </si>
  <si>
    <t>D+M atypický výrobek, knihovna, korpus, sokl, deska LTD 18 mm, záda LTD 10 mm: dřevodekor: reference K 107 PW - Elegance Endgrain Oak,hrana ABS 1 mm, dvířka naložená, otvíravá, dotykové otvírání systém PUSH / š 1700xh350xv1100 - výkr.I 1.1.7 m.č. 1.2.03</t>
  </si>
  <si>
    <t>796-08</t>
  </si>
  <si>
    <t>D+M atypický výrobek, knihovan, korpus, sokl, deska LTD 18 mm, záda LTD 10 mm: dřevodekor: reference K 107 PW - Elegance Endgrain Oak,hrana ABS 1 mm, dvířka naložená, otvíravá, dotykové otvírání systém PUSH / š1070xh350xv1100 - výkr.I 1.1.8 m.č. 1.2.03</t>
  </si>
  <si>
    <t>796-09</t>
  </si>
  <si>
    <t>D+M atypický výrobek, TV skříň, korpus, sokl, deska LTD 18 mm, záda LTD 10 mm: dřevodekor: reference K 107 PW - Elegance Endgrain Oak,hrana ABS 1 mm, dvířka naložená, otvíravá, dotykové otvírání systém PUSH / průchodka na kabely pro připojení TV, připevnit do zdi, dát výztuhu na připevn.š1250 x h 320 x v360 - výkr.I 1.1.9 m.č. 1.2.03</t>
  </si>
  <si>
    <t>796-10</t>
  </si>
  <si>
    <t>D+M atypický výrobek, knihovna, korpus, sokl, deska LTD 18 mm, záda LTD 10 mm: dřevodekor: reference K 107 PW - Elegance Endgrain Oak,hrana ABS 1 mm, dvířka naložená, otvíravá, dotykové otvírání systém PUSH / průchodka na kabely pro připojení TV, připevnit do zdi, dát výztuhu na připevn.š1300 x h 360 x v2000 - výkr.I 1.1.10, m.č. 1.2.03</t>
  </si>
  <si>
    <t>796-11</t>
  </si>
  <si>
    <t>D+M atypický výrobek,skříňka pod umyvadlo 890x320x600 korpus, sokl, záda MDF 20mm, sv.šedá,hladká,mat, referenční vzorek Cool - Gray 0191,hrana ABS 1 mm, dvířka naložená, otvíravá, dotykové otvírání systém PUSH,ve skříňce / je koš a schovaný průtok.ohřívač /dodání stavby/vč. nábytk.umyvadla 46*26*14cm+baterie.Otvor na - vhazování použit.pap.ručníků prům.10cm výkr.I 1.1.11, m.č. 1.2.03</t>
  </si>
  <si>
    <t>796-12</t>
  </si>
  <si>
    <t>D+M dokovací skříň š 920 x h 500 x v 1250, Kovová konstrukce, práškově lakovaná. Notebook se uloží do přihrádky a připojí k zásuvce 230 V. - Pro každou přihrádku je samostatná zásuvka.Skříň je uzamykatelná. Barva světle šedá a modrá RAL5019 - výkr.I 1.1.12, m.č. 1.2.03</t>
  </si>
  <si>
    <t>796-13</t>
  </si>
  <si>
    <t>D+M atypický výrobek ,sedáků na schody, připevněné k desce, omyvatelná koženka, PUR pěna, š 300 x h 340 x v 20 mm - výkr.I 1.1.13, m.č. 1.2.03</t>
  </si>
  <si>
    <t>796-14</t>
  </si>
  <si>
    <t>D+M úložný box na hračky do polic pod schody, skládací krabice, netkaná textilie, - š 300 x h 300 x v 300 - výkr.I 1.1.13,</t>
  </si>
  <si>
    <t>796-15</t>
  </si>
  <si>
    <t>D+M úložný box na administrativu,krabice+víko,lakovaný tvrdý papír,barva bílá - š 270 x h 340 x v 210 - výkr.I 1.1.13, m.č. 1.2.03</t>
  </si>
  <si>
    <t>796-16</t>
  </si>
  <si>
    <t>D+M Digitální piano, počet kláves 88, s vyváženou klaviaturou a kladívkovou mechanikou s dynamikou, - povrch kláves lesklý, počet zvuků 16, polyfonie:64, reproduktory o výkonu 30 W, USB a DIN MIDI, sluc / sluchátkový výstup, vstup na pedál, hmotnost 45 kg, barva bílá, lesk - výkr.I 1.1.14, m.č. 1.2.03</t>
  </si>
  <si>
    <t>796-17</t>
  </si>
  <si>
    <t>D+M keramické tabule a interaktivní systém v jednom, držák na fixy, projektor na krátkou projekci, - držák na krátkou projekci, rozliš.12 800 x 9 600, rozměry aktivní oblasti obrazovky 1590 x 1183 mm / Součástí dodávky je tabule, dataprojektor, držák na dataprojektor - výkr.I 1.1.15, m.č. 1.2.03</t>
  </si>
  <si>
    <t>796-18</t>
  </si>
  <si>
    <t>D+M vnitř. látkové stínění, látková roleta v kazetě , světle šedá látka, nekonečný řetízek, osazení - do vnitřní strany nadpraží š 1380 / d 1450 mm Rozměry přizpůsobit oknu. - výkr.I 1.1.16, m.č. 1.2.03</t>
  </si>
  <si>
    <t>796-19</t>
  </si>
  <si>
    <t>D+M jedná se o atypický výrobek. Bez grafických prací. Vliesová tapeta na míru, grafický motiv a tiskové podklady dodá - zadavatel š 3200 x v1600 - výkr.I 1.1.18, m.č. 1.2.03</t>
  </si>
  <si>
    <t>796-20</t>
  </si>
  <si>
    <t>D+M jedná se o atypický výrobek. Bez grafických prací. Vliesová tapeta na míru, grafický motiv a tiskové podklady dodá - zadavatel š 1725 x v1700 - výkr.I 1.1.18, m.č. 1.2.03</t>
  </si>
  <si>
    <t>796 -21</t>
  </si>
  <si>
    <t>D+M popisovatelná stěna, bílá, magnetická, na plochu lze psát fixy, 3,2 x 1,4 0,8 x 1,2</t>
  </si>
  <si>
    <t>9987961</t>
  </si>
  <si>
    <t>D4</t>
  </si>
  <si>
    <t>VRN: Vedlejší rozpočtové náklady</t>
  </si>
  <si>
    <t>99999</t>
  </si>
  <si>
    <t>D5</t>
  </si>
  <si>
    <t>SO_02: Tělocvična,sociál.zařízení,vstupní foyer-interiér</t>
  </si>
  <si>
    <t>949101R</t>
  </si>
  <si>
    <t>79601</t>
  </si>
  <si>
    <t>D+M lavice s háčky - v provedení nosné části ze speciálních AL profilů, sedací část tvořena HPL - deskou tl. 8 mm, vsunutou do části AL profilů. Celková výška 1850 mm, délka 1200, hloubka 395 mm, / oranžová RAL 2004, dle vzorníku dodavatele - výkr.I 1.2.1,,m.č.1.2.07.</t>
  </si>
  <si>
    <t>79602</t>
  </si>
  <si>
    <t>D+M lavice s háčky - v provedení nosné části ze speciálních AL profilů, sedací část tvořena HPL - deskou tl. 8 mm, vsunutou do části AL profilů. Celková výška 1850 mm, délka 1200, hloubka 395 mm, / modrá RAL 5012, dle vzorníku dodavatele - výkr.I 1.2.1, ,m.č.1.2.10.</t>
  </si>
  <si>
    <t>79603</t>
  </si>
  <si>
    <t>D+M lavice s háčky - v provedení nosné části ze speciálních AL profilů, sedací část tvořena HPL - deskou tl. 8 mm, vsunutou do části AL profilů. Celková výška 1850 mm, délka 900, hloubka 395 mm, / modrá RAL 5012, dle vzorníku dodavatele - výkr.I 1.2.1, ,m.č.1.2.10.</t>
  </si>
  <si>
    <t>79604</t>
  </si>
  <si>
    <t>D+M jedná se o atypický výrobek. Lavice střídačka 1175 x 470 x420. Dřevěný korpus, multiplex bříza, 18 mm, broušený, tvrdý vosk, - přední část plní funkci mantinelu, sedák očalouněný, omyvatel. koženka, uvnitř PUR pěna tl. 3 -4 cm / všechny rohy bezpečnostně sražené, zaoblené, oranžová RAL 2004 - výkr.I 1.2.2,m.č.1.2.12.</t>
  </si>
  <si>
    <t>79605</t>
  </si>
  <si>
    <t>D+M jedná se o atypický výrobek. Lavice střídačka. 1175 x 470 x420. Dřevěný korpus, multiplex bříza, 18 mm, broušený, tvrdý vosk, - přední část plní funkci mantinelu, sedák očalouněný, omyvatel. koženka, uvnitř PUR pěna tl. 3 -4 cm / všechny rohy bezpečnostně sražené, zaoblené, modrá RAL 5012 - výkr.I 1.2.2, ,m.č.1.2.12.</t>
  </si>
  <si>
    <t>79606</t>
  </si>
  <si>
    <t>D+M Jednoduché zrcadlo s fazetou 10 mm, síla zrcadla je 4 mm a je vybaveno 3 ks závěsy pro - vodorovné i svislé zavěšení - výkr.I 1.2.3, ,m.č.1.2.07.,m.č.1.2.10</t>
  </si>
  <si>
    <t>79607</t>
  </si>
  <si>
    <t>D+M úklidová uzamykatelná skříň ze svařovaného ocelového plechu. Větrací otvory v horní a dolní - části dvířek.Skříň je dělena na dva díly, z nichž jeden je se čtyřmi policemi, druhý obsahuje tyč s / odkládacími háčky. Dvířka jsou zavěšená na vnitřních pantech. - výkr.I 1.2.4, ,m.č.1.2.09.</t>
  </si>
  <si>
    <t>79608</t>
  </si>
  <si>
    <t>Vozík je vybaven 2 vědry 15 l, rám vozíku je vyroben z ocelových chromovaných trubek s velmi dobrou - tuhostí.Vozík je vybaven rámem pro zavěšení plastového pytle na odpadky, zajištění pytle rámu je / platovými svorkami, čtyři otočná kolečka o průměru 75 mm chrání před poškozením stěn a nábytku - plastový ždímač výkr.I 1.2.5, ,m.č.1.2.09.</t>
  </si>
  <si>
    <t>79609</t>
  </si>
  <si>
    <t>D+M atypický výrobek. Skříňová sestava. Korpus, sokl, deska přeokližka bříza, boušená, tvrdý vosk, záda LTD 10mm - bezpečnost. sražené hrany a zakulacené rohy, dvířka naložená, zamykatelná š 4730 x h 550 x v 2300mm - výkr.I 1.2.6, ,m.č.1.2.12.</t>
  </si>
  <si>
    <t>79610</t>
  </si>
  <si>
    <t>D+M atypický výrobek.Skříňová sestava. Korpus, sokl, deska překližka bříza, boušená, tvrdý vosk, záda LTD 10mm - bezpečnost. sražené hrany a zakulacené rohy, dvířka naložená, zamykatelná š 4950 x h 550 x v 2300mm - výkr.I 1.2.7,m.č.1.2.12.</t>
  </si>
  <si>
    <t>79611</t>
  </si>
  <si>
    <t>D+M atypický výrobek. Skříňová sestava. Korpus, sokl, deska překližka bříza, boušená, tvrdý vosk, záda LTD 10mm - bezpečnost. sražené hrany a zakulacené rohy, dvířka naložená, zamykatelná š 4950 x h 550 x v 2300mm - výkr.I 1.2.8, m.č.1.2.12.</t>
  </si>
  <si>
    <t>79612</t>
  </si>
  <si>
    <t>D+M atypický výrobek.Protinárazový obklad stěn, 18 mm broušená překližka, 2 x tvrdý vosk, bříza, - vel. panelů 1600 x 460, pero - drážka ze čtyř stran, obklad vytváří rastr, mezera 3 -4 mm, jednod. / rošt z hranolů ze smrkového dřeva 40/60, tlumící prvky z SBR gumy, lepené PU pojivem tl.10mm - 75/100, 4,8* 2,3*4, 12,9*2,3*2-1,6*2,3*2, výkr.I 1.2.9, m.č.1.2.12</t>
  </si>
  <si>
    <t>79613</t>
  </si>
  <si>
    <t>D+M 2 * sklopné basketbalové konstrukce pro montáž na stěnu s vysazením do 2,5 m. Kovová konstrukce je - ošetřena práškovou barvou v odstínu modré RAL 5005, Komplet deska, koš, síť, montáž, kotvení - výkr.I 1.2.10, m.č.1.2.12.</t>
  </si>
  <si>
    <t>79614</t>
  </si>
  <si>
    <t>D+M 2 * multifunkční sloupky do zemních pouzder pro volejbal, kovové, ocel, prům. 102 mm, výška sítě dle jednotlivých sportů od 1 m do 2,6 m - modrá RAL 5005, zemní pouzdra pro ukotvení sloupků, krycí víčka pouzder, sítě - výkr.I 1.2.11 ,m.č.1.2.12.</t>
  </si>
  <si>
    <t>79615</t>
  </si>
  <si>
    <t>D+M konstrukce: komplet konstrukce , 4*tyč Šplh. ocelový I profil š100 x h 1000 x d 3200, šplhová tyč: trubka pr. 43 mm, d 5 m. - Povrchová úprava: prášková vypalovaná barva, 4 tyče - výkr.I 1.2.12 poz.ST m..č.1.2.12.</t>
  </si>
  <si>
    <t>79616</t>
  </si>
  <si>
    <t>D+M sklopná konstrukce + gymnastické kruhy, montáž na stěnu. Kovová konstrukce je z ocelov. profilů - chráněna proti korozi práškovou barvou Komaxit modrá RAL 5012. Zařízení se skládá z převodovky / ovládací tyče a kladek. Samotnou konstrukci lze sklopit ke stěně pomocí otáčení ovládací tyče. Při - manip. nepřetahovat krajní polohy. Otáčení musí být lehké výkr.I 1.2.13 m..č.1.2.12.</t>
  </si>
  <si>
    <t>79617</t>
  </si>
  <si>
    <t>D+M školní žebřiny z bukového dřeva, počet příček 17, vzdálenost mezi příčkami 11 cm, lak, - nosnost 130 kg. 300 x 90 cm. kotvení do nosného zdiva, montáž. Splňují požadavky EN ČSN 12346. - výkr.I 1.2.14 m..č.1.2.12.</t>
  </si>
  <si>
    <t>79618</t>
  </si>
  <si>
    <t>D+M jedná se o výrobek na míru: Ochranná síť do oken k zabránění nárazu míčů. Síťovina je karabink. - vypnuta k systému lanek. Síť je kotvená do vnitřního ostění a je v rovině se stěnou. Polyethylen, / oka 40 x 40 mm, síla materiálu 3 mm, barva bílá. 4 x 4,5 x 2,95 m - výkr.I 1.2.15 m..č.1.2.12.</t>
  </si>
  <si>
    <t>79619</t>
  </si>
  <si>
    <t>D+M jedná se o výrobek na míru: Ochranná síť do oken k zabránění nárazu míčů. Síťovina je karabink. - vypnuta k systému lanek. Síť je kotvená do vnitřního ostění a je v rovině se stěnou. Polyethylen, / oka 40 x 40 mm, síla materiálu 3 mm, barva bílá. 4 x 4,5 x 1,97 m - výkr.I 1.2.15 m..č.1.2.12.</t>
  </si>
  <si>
    <t>79620</t>
  </si>
  <si>
    <t>D+M jedná se o výrobek na míru: Ochranná síť ke stěně k zabránění nárazu míčů. Síťovina je na ocel. - kolejnici vysazená 1m,dole v síti je závaží / oka 40 x 40 mm, síla materiálu 3 mm, 2 x 5,3 dl.16,0 m - výkr.I 1.2.16 m..č.1.2.12.</t>
  </si>
  <si>
    <t>79621</t>
  </si>
  <si>
    <t>D+M žíněnka Sendvičová pěnová konstrukce PE a PU, vrchní strana velurový koberec, spodní strana - protiskluzová vrstva, barva modrá - výkr.I 1.2.17 m..č.1.2.11.</t>
  </si>
  <si>
    <t>79622</t>
  </si>
  <si>
    <t>D+M žíněnka Jádro superlehký pěnový materiál PE, 30g/m2, potah látka, barva modrá a červená, spodní - protiskluzová vrstva, možnost spojování žíněnek do větších ploch - výkr.I 1.2.18 m..č.1.2.11.</t>
  </si>
  <si>
    <t>79623</t>
  </si>
  <si>
    <t>D+M odrazový můstek, na spodní části odrazového můstku jsou gumové podložky, které chrání podlahu - proti podření a zároveň zabraňují jeho klouzání, odraz zajišťuje dřevěná vzpruha, - výkr.I 1.2.19 m..č.1.2.11.</t>
  </si>
  <si>
    <t>79624</t>
  </si>
  <si>
    <t>D+M gymnastická koza s nastavitelnou výškou 90 -140 cm, s potahem z pravé kůže, 4 ocelové nohy - s pryžovými podložkami proti podření podlah, - výkr.I 1.2.20 m..č.1.2.11.</t>
  </si>
  <si>
    <t>79626</t>
  </si>
  <si>
    <t>D+M Velké nástěnné hodiny do tělocvičny, odolné vůči otřesům, černé hodinové ručičky, prům 40 cm - výkr.I 1.2.21 m..č.1.2.12.</t>
  </si>
  <si>
    <t>79627</t>
  </si>
  <si>
    <t>D+M Jedná se atypický výrobek: bezpečnostní očalounění sloupů, pěněný polypropylen, koženka, - omyvatelný povrch, tl. 4 cm, 1 strana, 2 rohy , š 55 x v 230 x h4 2 sloupy - výkr.I 1.2.22 m..č.1.2.12.</t>
  </si>
  <si>
    <t>79628</t>
  </si>
  <si>
    <t>D+M Jedná se o atypický výrobek: bezpečnostní očalounění sloupů, pěněný polypropylen, koženka, - omyvatelný povrch, tl. 4 cm, 2 strana, š 55 x v 230 x h4 4 sloupy - výkr.I 1.2.22 , m..č.1.2.12.</t>
  </si>
  <si>
    <t>79629</t>
  </si>
  <si>
    <t>D+M Jedná se o atypický výrobek: bezpečnostní očalounění sloupů, pěněný polypropylen, koženka, - omyvatelný povrch, tl. 4 cm,3 strana, š 55 x v 230 x h4 2 sloupy - výkr.I 1.2.22 , m..č.1.2.09.</t>
  </si>
  <si>
    <t>79630</t>
  </si>
  <si>
    <t>D+M Jedná se o atypický výrobek: 3 D nápis, extrudovaný tvrzený polystyren, tl 3 cm, velikost písma - 20 cm, Prachová šedá - RAL 7037. 2 x DOMÁCÍ, 2 x HOSTÉ, nalepené - výkr.I 1.2.23 , m..č.1.2.12.</t>
  </si>
  <si>
    <t>79631</t>
  </si>
  <si>
    <t>D+M orientační systém, piktogramy, tepelně chemický tisk na hliníkové tabulce, tabulka 80 x 80 mm nalepená na dveřích, samolepicí lepenka, - piktogram je odolný vůči poškrábání - výkr.I 1.2.24 , m..č.1.2.05. 1.2.07, 1.2.08, 1.2.09, 1.2.10</t>
  </si>
  <si>
    <t>79632</t>
  </si>
  <si>
    <t>D+M jedná se o atypický výrobek : Botník na odkládání bot uživatelů tělocvičny, korpus deska LTD, dřevodekor, reference K 107 elegance - endgrain oak, hrana ABS mm, š 2244 x h 370 x v600 - výkr.I2.27 , m..č.1.1.01.</t>
  </si>
  <si>
    <t>79633</t>
  </si>
  <si>
    <t>D+M Lavice polyehylene, 160 x 60 x 45 cm, barva 1 x bílá, 1 x iron grey - výkr.I 2.25 , m..č.1.1.01.</t>
  </si>
  <si>
    <t>79634</t>
  </si>
  <si>
    <t>D+M Květináč ve tvaru vlny, vhodný k lavici vlna, polyethylene, 1600 x 600 x 430 mm, - barva bílá - 1 ks, kovová šedá 2 ks - výkr.I 1.2.26 , m..č.1.1.01.</t>
  </si>
  <si>
    <t>79635</t>
  </si>
  <si>
    <t>D+M Rostliny - sansevieria - 10 ks / květináč, Zamioculcas - 5 ks / květináč - hlína, osázení květináče , hnojivo - výkr.I 1.2.26 , m..č.1.1.01.</t>
  </si>
  <si>
    <t>79636</t>
  </si>
  <si>
    <t>D+M Digitální piano, počet kláves 88, s vyváženou klaviaturou a kladívkovou mechanikou s dynamikou, - povrch kláves lesklý, počet zvuků 19, polyfonie:192 hlasů, reproduktory o výkonu 30 W, USB a / DIM MIDI sluchátkový výstup, vstup na pedál, hmotnost 45 kg, barva bílá, lesk - výkr.I 1.1.14, m.č. 1.1.01</t>
  </si>
  <si>
    <t>79637</t>
  </si>
  <si>
    <t>D+M výškově nastavitelná židle k pianu. Materiál dub, povrch sedáku bílá koženka, barva konstrukce - bílá, provedení lesk - výkr.I 1.1.14 , m.č. 1.1.01</t>
  </si>
  <si>
    <t>9987961R</t>
  </si>
  <si>
    <t>D6</t>
  </si>
  <si>
    <t>SO_03: Ostatní náklady</t>
  </si>
  <si>
    <t>D7</t>
  </si>
  <si>
    <t>010: Ostatní náklady</t>
  </si>
  <si>
    <t>X1</t>
  </si>
  <si>
    <t>Úklid a likvidace obalů</t>
  </si>
  <si>
    <t>X2</t>
  </si>
  <si>
    <t>Náklady spojené s vypracováním, odsouhlasením a archivací dokumentací pro pomocné práce, výrobně - technických dokumentací, dílenskou dokumentací výrobků dodávaných na stavbu, nebo jejich sestav, / výkresy typových prvků a montážní dokumentace. Veškerá uvedená dodavatelská dokumentace bude - zpracována v tištěné a digitální formě.</t>
  </si>
  <si>
    <t>X3</t>
  </si>
  <si>
    <t>Náklady spojené se vzorováním výrobků dle specifikace v technické zprávě.</t>
  </si>
  <si>
    <t>X4</t>
  </si>
  <si>
    <t>Zajištění atestů a dokladů o požadovaných vlastnostech výrobků /prohlášení o shodě/</t>
  </si>
  <si>
    <t>X5</t>
  </si>
  <si>
    <t>Podrobné zaměření prostor, do kterých budou dodány nábytkové prvky</t>
  </si>
  <si>
    <t>X6</t>
  </si>
  <si>
    <t>Fotodokumentace celkového průběhu montáže, včetně zajištění fotodokumentace veškerých instalovaných - prvků, které budou v průběhu montáže skryty. Fotodokumentace bude předána / elektronicky se členěním po týdnech.</t>
  </si>
  <si>
    <t>X7</t>
  </si>
  <si>
    <t>Dokumentace skutečného provedení 2x digitální formě /pdf,dwg/ a 3x v tištěné formě</t>
  </si>
  <si>
    <t>X8</t>
  </si>
  <si>
    <t>Veškeré náklady zhotovitele spojené s dodáním uceleného návodu na provoz a údržbu dodaného interiér. - vybavení. Dokumentace bude systematicky řazena po provozních celcích, bude obsahovat veškeré návody / a servisní pokyny. Předáno bude v tištěné a elektronické verzi.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</si>
  <si>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</si>
  <si>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</si>
  <si>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</si>
  <si>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</si>
  <si>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</si>
  <si>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rPr>
        <sz val="8"/>
        <rFont val="Arial CE"/>
        <charset val="238"/>
      </rP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</si>
  <si>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</si>
  <si>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</si>
  <si>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rPr>
        <sz val="8"/>
        <rFont val="Arial CE"/>
        <charset val="238"/>
      </rP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</si>
  <si>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</si>
  <si>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</si>
  <si>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</si>
  <si>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</si>
  <si>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</si>
  <si>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</si>
  <si>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</si>
  <si>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</si>
  <si>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</si>
  <si>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</si>
  <si>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</si>
  <si>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</si>
  <si>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</si>
  <si>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</si>
  <si>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</si>
  <si>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</si>
  <si>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</si>
  <si>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</si>
  <si>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</si>
  <si>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</si>
  <si>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</si>
  <si>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</si>
  <si>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</si>
  <si>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</si>
  <si>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</si>
  <si>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</si>
  <si>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</si>
  <si>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</si>
  <si>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</si>
  <si>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</si>
  <si>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</si>
  <si>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</si>
  <si>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</si>
  <si>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</si>
  <si>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</si>
  <si>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</si>
  <si>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</si>
  <si>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</si>
  <si>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</si>
  <si>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</si>
  <si>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</si>
  <si>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</si>
  <si>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</si>
  <si>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</si>
  <si>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</si>
  <si>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</si>
  <si>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</si>
  <si>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</si>
  <si>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</si>
  <si>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</si>
  <si>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</si>
  <si>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</si>
  <si>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</si>
  <si>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</si>
  <si>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</si>
  <si>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</si>
  <si>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</si>
  <si>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</si>
  <si>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</si>
  <si>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</si>
  <si>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</si>
  <si>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</si>
  <si>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</si>
  <si>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</si>
  <si>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</si>
  <si>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</si>
  <si>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</si>
  <si>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</si>
  <si>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</si>
  <si>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</si>
  <si>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</si>
  <si>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</si>
  <si>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</si>
  <si>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</si>
  <si>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</si>
  <si>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</si>
  <si>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</si>
  <si>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</si>
  <si>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</si>
  <si>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</si>
  <si>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</si>
  <si>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</si>
  <si>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</si>
  <si>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</si>
  <si>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</si>
  <si>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</si>
  <si>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</si>
  <si>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</si>
  <si>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</si>
  <si>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</si>
  <si>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</si>
  <si>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</si>
  <si>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</si>
  <si>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</si>
  <si>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</si>
  <si>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</si>
  <si>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</si>
  <si>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</si>
  <si>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</si>
  <si>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</si>
  <si>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</si>
  <si>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</si>
  <si>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</si>
  <si>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</si>
  <si>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</si>
  <si>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</si>
  <si>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</si>
  <si>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</si>
  <si>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</si>
  <si>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</si>
  <si>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</si>
  <si>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</si>
  <si>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</si>
  <si>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</si>
  <si>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</si>
  <si>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</si>
  <si>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</si>
  <si>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</si>
  <si>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</si>
  <si>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</si>
  <si>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</si>
  <si>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</si>
  <si>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</si>
  <si>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</si>
  <si>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</si>
  <si>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</si>
  <si>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</si>
  <si>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</si>
  <si>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</si>
  <si>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</si>
  <si>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</si>
  <si>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</si>
  <si>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</si>
  <si>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</si>
  <si>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</si>
  <si>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</si>
  <si>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</si>
  <si>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</si>
  <si>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</si>
  <si>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</si>
  <si>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</si>
  <si>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</si>
  <si>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</si>
  <si>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</si>
  <si>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</si>
  <si>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</si>
  <si>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</si>
  <si>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</si>
  <si>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</si>
  <si>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</si>
  <si>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</si>
  <si>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</si>
  <si>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</si>
  <si>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</si>
  <si>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</si>
  <si>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</si>
  <si>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</si>
  <si>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</si>
  <si>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</si>
  <si>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</si>
  <si>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</si>
  <si>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</si>
  <si>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</si>
  <si>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</si>
  <si>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</si>
  <si>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</si>
  <si>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</si>
  <si>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</si>
  <si>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</si>
  <si>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</si>
  <si>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</si>
  <si>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</si>
  <si>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</si>
  <si>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</si>
  <si>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</si>
  <si>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r>
  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</t>
    </r>
    <r>
      <rPr>
        <b/>
        <sz val="10"/>
        <rFont val="Arial CE"/>
        <charset val="238"/>
      </rPr>
      <t>Zhotovitel rozpočtu doporučuje realizaci této stavby odložit. Důvodem je skokový nárust cen stavebního materiálů, špatná dostupnost některého z druhů stavebního materiálů a nedostatek odborné pracovní síly.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</si>
</sst>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8"/>
      <color rgb="FF0000FF"/>
      <name val="Wingdings 2"/>
      <charset val="1"/>
    </font>
    <font>
      <u/>
      <sz val="11"/>
      <color rgb="FF0000FF"/>
      <name val="Calibri"/>
      <charset val="1"/>
    </font>
    <font>
      <sz val="10"/>
      <color rgb="FF003366"/>
      <name val="Arial CE"/>
      <charset val="1"/>
    </font>
    <font>
      <b/>
      <sz val="10"/>
      <color rgb="FF00336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7"/>
      <color rgb="FF979797"/>
      <name val="Arial CE"/>
      <charset val="1"/>
    </font>
    <font>
      <i/>
      <u/>
      <sz val="7"/>
      <color rgb="FF979797"/>
      <name val="Calibri"/>
      <charset val="1"/>
    </font>
    <font>
      <sz val="8"/>
      <color rgb="FF800080"/>
      <name val="Arial CE"/>
      <charset val="1"/>
    </font>
    <font>
      <sz val="7"/>
      <color rgb="FF969696"/>
      <name val="Arial CE"/>
      <charset val="1"/>
    </font>
    <font>
      <sz val="8"/>
      <color rgb="FF505050"/>
      <name val="Arial CE"/>
      <charset val="1"/>
    </font>
    <font>
      <sz val="8"/>
      <color rgb="FFFF0000"/>
      <name val="Arial CE"/>
      <charset val="1"/>
    </font>
    <font>
      <sz val="8"/>
      <color rgb="FF0000A8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0" fillId="0" borderId="0" applyBorder="0" applyProtection="0"/>
  </cellStyleXfs>
  <cellXfs count="32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4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8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4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9" fillId="0" borderId="0" xfId="1" applyFont="1" applyBorder="1" applyAlignment="1" applyProtection="1">
      <alignment horizontal="center" vertical="center"/>
    </xf>
    <xf numFmtId="0" fontId="2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4" fillId="0" borderId="18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166" fontId="4" fillId="0" borderId="0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4" fontId="18" fillId="0" borderId="20" xfId="0" applyNumberFormat="1" applyFont="1" applyBorder="1" applyAlignment="1">
      <alignment vertical="center"/>
    </xf>
    <xf numFmtId="166" fontId="18" fillId="0" borderId="20" xfId="0" applyNumberFormat="1" applyFont="1" applyBorder="1" applyAlignment="1">
      <alignment vertical="center"/>
    </xf>
    <xf numFmtId="4" fontId="18" fillId="0" borderId="21" xfId="0" applyNumberFormat="1" applyFont="1" applyBorder="1" applyAlignment="1">
      <alignment vertical="center"/>
    </xf>
    <xf numFmtId="0" fontId="0" fillId="0" borderId="0" xfId="0" applyProtection="1"/>
    <xf numFmtId="0" fontId="23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1" fillId="4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21" fillId="0" borderId="20" xfId="0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3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29" fillId="0" borderId="0" xfId="0" applyFont="1" applyAlignment="1"/>
    <xf numFmtId="0" fontId="29" fillId="0" borderId="3" xfId="0" applyFont="1" applyBorder="1" applyAlignment="1"/>
    <xf numFmtId="0" fontId="2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4" fontId="26" fillId="0" borderId="0" xfId="0" applyNumberFormat="1" applyFont="1" applyAlignment="1"/>
    <xf numFmtId="0" fontId="29" fillId="0" borderId="18" xfId="0" applyFont="1" applyBorder="1" applyAlignment="1"/>
    <xf numFmtId="0" fontId="29" fillId="0" borderId="0" xfId="0" applyFont="1" applyBorder="1" applyAlignment="1"/>
    <xf numFmtId="166" fontId="29" fillId="0" borderId="0" xfId="0" applyNumberFormat="1" applyFont="1" applyBorder="1" applyAlignment="1"/>
    <xf numFmtId="166" fontId="29" fillId="0" borderId="14" xfId="0" applyNumberFormat="1" applyFont="1" applyBorder="1" applyAlignment="1"/>
    <xf numFmtId="0" fontId="29" fillId="0" borderId="0" xfId="0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1" fillId="0" borderId="0" xfId="0" applyFont="1" applyAlignment="1">
      <alignment horizontal="left"/>
    </xf>
    <xf numFmtId="4" fontId="21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0" fontId="11" fillId="0" borderId="22" xfId="0" applyFont="1" applyBorder="1" applyAlignment="1" applyProtection="1">
      <alignment horizontal="left" vertical="center" wrapText="1"/>
      <protection locked="0"/>
    </xf>
    <xf numFmtId="0" fontId="11" fillId="0" borderId="22" xfId="0" applyFont="1" applyBorder="1" applyAlignment="1" applyProtection="1">
      <alignment horizontal="center" vertical="center" wrapText="1"/>
      <protection locked="0"/>
    </xf>
    <xf numFmtId="167" fontId="11" fillId="0" borderId="22" xfId="0" applyNumberFormat="1" applyFont="1" applyBorder="1" applyAlignment="1" applyProtection="1">
      <alignment vertical="center"/>
      <protection locked="0"/>
    </xf>
    <xf numFmtId="4" fontId="1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2" fillId="0" borderId="18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66" fontId="12" fillId="0" borderId="0" xfId="0" applyNumberFormat="1" applyFont="1" applyBorder="1" applyAlignment="1">
      <alignment vertical="center"/>
    </xf>
    <xf numFmtId="166" fontId="12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Border="1" applyAlignment="1" applyProtection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2" fillId="0" borderId="18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167" fontId="34" fillId="0" borderId="0" xfId="0" applyNumberFormat="1" applyFont="1" applyAlignment="1">
      <alignment vertical="center"/>
    </xf>
    <xf numFmtId="0" fontId="34" fillId="0" borderId="18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167" fontId="35" fillId="0" borderId="0" xfId="0" applyNumberFormat="1" applyFont="1" applyAlignment="1">
      <alignment vertical="center"/>
    </xf>
    <xf numFmtId="0" fontId="35" fillId="0" borderId="18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14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67" fontId="36" fillId="0" borderId="0" xfId="0" applyNumberFormat="1" applyFont="1" applyAlignment="1">
      <alignment vertical="center"/>
    </xf>
    <xf numFmtId="0" fontId="36" fillId="0" borderId="18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14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0" borderId="18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0" fontId="35" fillId="0" borderId="20" xfId="0" applyFont="1" applyBorder="1" applyAlignment="1">
      <alignment vertical="center"/>
    </xf>
    <xf numFmtId="0" fontId="35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/>
    </xf>
    <xf numFmtId="166" fontId="12" fillId="0" borderId="20" xfId="0" applyNumberFormat="1" applyFont="1" applyBorder="1" applyAlignment="1">
      <alignment vertical="center"/>
    </xf>
    <xf numFmtId="166" fontId="12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1" xfId="0" applyFont="1" applyBorder="1" applyAlignment="1">
      <alignment vertical="center" wrapText="1"/>
    </xf>
    <xf numFmtId="0" fontId="39" fillId="0" borderId="2" xfId="0" applyFont="1" applyBorder="1" applyAlignment="1">
      <alignment vertical="center" wrapText="1"/>
    </xf>
    <xf numFmtId="0" fontId="39" fillId="0" borderId="2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39" fillId="0" borderId="3" xfId="0" applyFont="1" applyBorder="1" applyAlignment="1">
      <alignment vertical="center" wrapText="1"/>
    </xf>
    <xf numFmtId="0" fontId="39" fillId="0" borderId="24" xfId="0" applyFont="1" applyBorder="1" applyAlignment="1">
      <alignment vertical="center" wrapText="1"/>
    </xf>
    <xf numFmtId="0" fontId="41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center" wrapText="1"/>
    </xf>
    <xf numFmtId="0" fontId="43" fillId="0" borderId="3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4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vertical="center"/>
    </xf>
    <xf numFmtId="49" fontId="42" fillId="0" borderId="0" xfId="0" applyNumberFormat="1" applyFont="1" applyBorder="1" applyAlignment="1">
      <alignment vertical="center" wrapText="1"/>
    </xf>
    <xf numFmtId="0" fontId="39" fillId="0" borderId="9" xfId="0" applyFont="1" applyBorder="1" applyAlignment="1">
      <alignment vertical="center" wrapText="1"/>
    </xf>
    <xf numFmtId="0" fontId="46" fillId="0" borderId="10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0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1" xfId="0" applyFont="1" applyBorder="1" applyAlignment="1">
      <alignment horizontal="left" vertical="center"/>
    </xf>
    <xf numFmtId="0" fontId="39" fillId="0" borderId="2" xfId="0" applyFont="1" applyBorder="1" applyAlignment="1">
      <alignment horizontal="left" vertical="center"/>
    </xf>
    <xf numFmtId="0" fontId="39" fillId="0" borderId="23" xfId="0" applyFont="1" applyBorder="1" applyAlignment="1">
      <alignment horizontal="left" vertical="center"/>
    </xf>
    <xf numFmtId="0" fontId="39" fillId="0" borderId="3" xfId="0" applyFont="1" applyBorder="1" applyAlignment="1">
      <alignment horizontal="left" vertical="center"/>
    </xf>
    <xf numFmtId="0" fontId="39" fillId="0" borderId="24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1" fillId="0" borderId="10" xfId="0" applyFont="1" applyBorder="1" applyAlignment="1">
      <alignment horizontal="left" vertical="center"/>
    </xf>
    <xf numFmtId="0" fontId="41" fillId="0" borderId="10" xfId="0" applyFont="1" applyBorder="1" applyAlignment="1">
      <alignment horizontal="center" vertical="center"/>
    </xf>
    <xf numFmtId="0" fontId="47" fillId="0" borderId="10" xfId="0" applyFont="1" applyBorder="1" applyAlignment="1">
      <alignment horizontal="left" vertical="center"/>
    </xf>
    <xf numFmtId="0" fontId="48" fillId="0" borderId="0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5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3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0" fontId="39" fillId="0" borderId="9" xfId="0" applyFont="1" applyBorder="1" applyAlignment="1">
      <alignment horizontal="left" vertical="center"/>
    </xf>
    <xf numFmtId="0" fontId="46" fillId="0" borderId="10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/>
    </xf>
    <xf numFmtId="0" fontId="47" fillId="0" borderId="0" xfId="0" applyFont="1" applyBorder="1" applyAlignment="1">
      <alignment horizontal="left" vertical="center"/>
    </xf>
    <xf numFmtId="0" fontId="43" fillId="0" borderId="1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3" xfId="0" applyFont="1" applyBorder="1" applyAlignment="1">
      <alignment horizontal="left" vertical="center" wrapText="1"/>
    </xf>
    <xf numFmtId="0" fontId="39" fillId="0" borderId="24" xfId="0" applyFont="1" applyBorder="1" applyAlignment="1">
      <alignment horizontal="left" vertical="center" wrapText="1"/>
    </xf>
    <xf numFmtId="0" fontId="47" fillId="0" borderId="3" xfId="0" applyFont="1" applyBorder="1" applyAlignment="1">
      <alignment horizontal="left" vertical="center" wrapText="1"/>
    </xf>
    <xf numFmtId="0" fontId="47" fillId="0" borderId="24" xfId="0" applyFont="1" applyBorder="1" applyAlignment="1">
      <alignment horizontal="left" vertical="center" wrapText="1"/>
    </xf>
    <xf numFmtId="0" fontId="43" fillId="0" borderId="3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left" vertical="center"/>
    </xf>
    <xf numFmtId="0" fontId="43" fillId="0" borderId="24" xfId="0" applyFont="1" applyBorder="1" applyAlignment="1">
      <alignment horizontal="left" vertical="center" wrapText="1"/>
    </xf>
    <xf numFmtId="0" fontId="43" fillId="0" borderId="24" xfId="0" applyFont="1" applyBorder="1" applyAlignment="1">
      <alignment horizontal="left" vertical="center"/>
    </xf>
    <xf numFmtId="0" fontId="43" fillId="0" borderId="9" xfId="0" applyFont="1" applyBorder="1" applyAlignment="1">
      <alignment horizontal="left" vertical="center" wrapText="1"/>
    </xf>
    <xf numFmtId="0" fontId="43" fillId="0" borderId="10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top"/>
    </xf>
    <xf numFmtId="0" fontId="42" fillId="0" borderId="0" xfId="0" applyFont="1" applyBorder="1" applyAlignment="1">
      <alignment horizontal="center" vertical="top"/>
    </xf>
    <xf numFmtId="0" fontId="43" fillId="0" borderId="9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0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10" xfId="0" applyFont="1" applyBorder="1" applyAlignment="1">
      <alignment vertical="center"/>
    </xf>
    <xf numFmtId="0" fontId="41" fillId="0" borderId="10" xfId="0" applyFont="1" applyBorder="1" applyAlignment="1">
      <alignment vertical="center"/>
    </xf>
    <xf numFmtId="0" fontId="42" fillId="0" borderId="0" xfId="0" applyFont="1" applyBorder="1" applyAlignment="1">
      <alignment vertical="top"/>
    </xf>
    <xf numFmtId="49" fontId="42" fillId="0" borderId="0" xfId="0" applyNumberFormat="1" applyFont="1" applyBorder="1" applyAlignment="1">
      <alignment horizontal="left" vertical="center"/>
    </xf>
    <xf numFmtId="0" fontId="0" fillId="0" borderId="10" xfId="0" applyBorder="1" applyAlignment="1">
      <alignment vertical="top"/>
    </xf>
    <xf numFmtId="0" fontId="41" fillId="0" borderId="10" xfId="0" applyFont="1" applyBorder="1" applyAlignment="1">
      <alignment horizontal="left"/>
    </xf>
    <xf numFmtId="0" fontId="47" fillId="0" borderId="10" xfId="0" applyFont="1" applyBorder="1" applyAlignment="1"/>
    <xf numFmtId="0" fontId="39" fillId="0" borderId="3" xfId="0" applyFont="1" applyBorder="1" applyAlignment="1">
      <alignment vertical="top"/>
    </xf>
    <xf numFmtId="0" fontId="39" fillId="0" borderId="24" xfId="0" applyFont="1" applyBorder="1" applyAlignment="1">
      <alignment vertical="top"/>
    </xf>
    <xf numFmtId="0" fontId="39" fillId="0" borderId="9" xfId="0" applyFont="1" applyBorder="1" applyAlignment="1">
      <alignment vertical="top"/>
    </xf>
    <xf numFmtId="0" fontId="39" fillId="0" borderId="10" xfId="0" applyFont="1" applyBorder="1" applyAlignment="1">
      <alignment vertical="top"/>
    </xf>
    <xf numFmtId="0" fontId="39" fillId="0" borderId="25" xfId="0" applyFont="1" applyBorder="1" applyAlignment="1">
      <alignment vertical="top"/>
    </xf>
    <xf numFmtId="0" fontId="2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left" vertical="center"/>
    </xf>
    <xf numFmtId="4" fontId="8" fillId="0" borderId="0" xfId="0" applyNumberFormat="1" applyFont="1" applyBorder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4" fontId="9" fillId="3" borderId="8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4" fontId="17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left" wrapText="1"/>
    </xf>
    <xf numFmtId="0" fontId="42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49" fontId="42" fillId="0" borderId="0" xfId="0" applyNumberFormat="1" applyFont="1" applyBorder="1" applyAlignment="1">
      <alignment horizontal="left" vertical="center" wrapText="1"/>
    </xf>
    <xf numFmtId="0" fontId="40" fillId="0" borderId="0" xfId="0" applyFont="1" applyBorder="1" applyAlignment="1">
      <alignment horizontal="center" vertical="center"/>
    </xf>
    <xf numFmtId="0" fontId="41" fillId="0" borderId="10" xfId="0" applyFont="1" applyBorder="1" applyAlignment="1">
      <alignment horizontal="left"/>
    </xf>
    <xf numFmtId="0" fontId="4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979797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9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0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1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3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4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5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F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6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10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7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3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4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5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6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7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8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451573111R00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2/973031336" TargetMode="External"/><Relationship Id="rId21" Type="http://schemas.openxmlformats.org/officeDocument/2006/relationships/hyperlink" Target="https://podminky.urs.cz/item/CS_URS_2022_02/231611114" TargetMode="External"/><Relationship Id="rId42" Type="http://schemas.openxmlformats.org/officeDocument/2006/relationships/hyperlink" Target="https://podminky.urs.cz/item/CS_URS_2022_02/311231115" TargetMode="External"/><Relationship Id="rId63" Type="http://schemas.openxmlformats.org/officeDocument/2006/relationships/hyperlink" Target="https://podminky.urs.cz/item/CS_URS_2022_02/622215124" TargetMode="External"/><Relationship Id="rId84" Type="http://schemas.openxmlformats.org/officeDocument/2006/relationships/hyperlink" Target="https://podminky.urs.cz/item/CS_URS_2022_02/634112113" TargetMode="External"/><Relationship Id="rId138" Type="http://schemas.openxmlformats.org/officeDocument/2006/relationships/hyperlink" Target="https://podminky.urs.cz/item/CS_URS_2022_02/712363115" TargetMode="External"/><Relationship Id="rId159" Type="http://schemas.openxmlformats.org/officeDocument/2006/relationships/hyperlink" Target="https://podminky.urs.cz/item/CS_URS_2022_02/763121421" TargetMode="External"/><Relationship Id="rId170" Type="http://schemas.openxmlformats.org/officeDocument/2006/relationships/hyperlink" Target="https://podminky.urs.cz/item/CS_URS_2022_02/763181311" TargetMode="External"/><Relationship Id="rId191" Type="http://schemas.openxmlformats.org/officeDocument/2006/relationships/hyperlink" Target="https://podminky.urs.cz/item/CS_URS_2022_02/766695212" TargetMode="External"/><Relationship Id="rId205" Type="http://schemas.openxmlformats.org/officeDocument/2006/relationships/hyperlink" Target="https://podminky.urs.cz/item/CS_URS_2022_02/771591247" TargetMode="External"/><Relationship Id="rId226" Type="http://schemas.openxmlformats.org/officeDocument/2006/relationships/hyperlink" Target="https://podminky.urs.cz/item/CS_URS_2022_02/783827401" TargetMode="External"/><Relationship Id="rId107" Type="http://schemas.openxmlformats.org/officeDocument/2006/relationships/hyperlink" Target="https://podminky.urs.cz/item/CS_URS_2022_02/965045113" TargetMode="External"/><Relationship Id="rId11" Type="http://schemas.openxmlformats.org/officeDocument/2006/relationships/hyperlink" Target="https://podminky.urs.cz/item/CS_URS_2022_02/162751117" TargetMode="External"/><Relationship Id="rId32" Type="http://schemas.openxmlformats.org/officeDocument/2006/relationships/hyperlink" Target="https://podminky.urs.cz/item/CS_URS_2022_02/275351122" TargetMode="External"/><Relationship Id="rId53" Type="http://schemas.openxmlformats.org/officeDocument/2006/relationships/hyperlink" Target="https://podminky.urs.cz/item/CS_URS_2022_02/434121416" TargetMode="External"/><Relationship Id="rId74" Type="http://schemas.openxmlformats.org/officeDocument/2006/relationships/hyperlink" Target="https://podminky.urs.cz/item/CS_URS_2022_02/631319013" TargetMode="External"/><Relationship Id="rId128" Type="http://schemas.openxmlformats.org/officeDocument/2006/relationships/hyperlink" Target="https://podminky.urs.cz/item/CS_URS_2022_02/998012023" TargetMode="External"/><Relationship Id="rId149" Type="http://schemas.openxmlformats.org/officeDocument/2006/relationships/hyperlink" Target="https://podminky.urs.cz/item/CS_URS_2022_02/762895000" TargetMode="External"/><Relationship Id="rId5" Type="http://schemas.openxmlformats.org/officeDocument/2006/relationships/hyperlink" Target="https://podminky.urs.cz/item/CS_URS_2022_02/131251204" TargetMode="External"/><Relationship Id="rId95" Type="http://schemas.openxmlformats.org/officeDocument/2006/relationships/hyperlink" Target="https://podminky.urs.cz/item/CS_URS_2022_02/944711814" TargetMode="External"/><Relationship Id="rId160" Type="http://schemas.openxmlformats.org/officeDocument/2006/relationships/hyperlink" Target="https://podminky.urs.cz/item/CS_URS_2022_02/763121422" TargetMode="External"/><Relationship Id="rId181" Type="http://schemas.openxmlformats.org/officeDocument/2006/relationships/hyperlink" Target="https://podminky.urs.cz/item/CS_URS_2022_02/766441812" TargetMode="External"/><Relationship Id="rId216" Type="http://schemas.openxmlformats.org/officeDocument/2006/relationships/hyperlink" Target="https://podminky.urs.cz/item/CS_URS_2022_02/781131207" TargetMode="External"/><Relationship Id="rId22" Type="http://schemas.openxmlformats.org/officeDocument/2006/relationships/hyperlink" Target="https://podminky.urs.cz/item/CS_URS_2022_02/239111112" TargetMode="External"/><Relationship Id="rId43" Type="http://schemas.openxmlformats.org/officeDocument/2006/relationships/hyperlink" Target="https://podminky.urs.cz/item/CS_URS_2022_02/311272221" TargetMode="External"/><Relationship Id="rId64" Type="http://schemas.openxmlformats.org/officeDocument/2006/relationships/hyperlink" Target="https://podminky.urs.cz/item/CS_URS_2022_02/622252001" TargetMode="External"/><Relationship Id="rId118" Type="http://schemas.openxmlformats.org/officeDocument/2006/relationships/hyperlink" Target="https://podminky.urs.cz/item/CS_URS_2022_02/977151127" TargetMode="External"/><Relationship Id="rId139" Type="http://schemas.openxmlformats.org/officeDocument/2006/relationships/hyperlink" Target="https://podminky.urs.cz/item/CS_URS_2022_02/712391171" TargetMode="External"/><Relationship Id="rId85" Type="http://schemas.openxmlformats.org/officeDocument/2006/relationships/hyperlink" Target="https://podminky.urs.cz/item/CS_URS_2022_02/634112115" TargetMode="External"/><Relationship Id="rId150" Type="http://schemas.openxmlformats.org/officeDocument/2006/relationships/hyperlink" Target="https://podminky.urs.cz/item/CS_URS_2022_02/998762203" TargetMode="External"/><Relationship Id="rId171" Type="http://schemas.openxmlformats.org/officeDocument/2006/relationships/hyperlink" Target="https://podminky.urs.cz/item/CS_URS_2022_02/763181312" TargetMode="External"/><Relationship Id="rId192" Type="http://schemas.openxmlformats.org/officeDocument/2006/relationships/hyperlink" Target="https://podminky.urs.cz/item/CS_URS_2022_02/767531111" TargetMode="External"/><Relationship Id="rId206" Type="http://schemas.openxmlformats.org/officeDocument/2006/relationships/hyperlink" Target="https://podminky.urs.cz/item/CS_URS_2022_02/998771203" TargetMode="External"/><Relationship Id="rId227" Type="http://schemas.openxmlformats.org/officeDocument/2006/relationships/hyperlink" Target="https://podminky.urs.cz/item/CS_URS_2022_02/783827425" TargetMode="External"/><Relationship Id="rId12" Type="http://schemas.openxmlformats.org/officeDocument/2006/relationships/hyperlink" Target="https://podminky.urs.cz/item/CS_URS_2022_02/162751119" TargetMode="External"/><Relationship Id="rId33" Type="http://schemas.openxmlformats.org/officeDocument/2006/relationships/hyperlink" Target="https://podminky.urs.cz/item/CS_URS_2022_02/275361821" TargetMode="External"/><Relationship Id="rId108" Type="http://schemas.openxmlformats.org/officeDocument/2006/relationships/hyperlink" Target="https://podminky.urs.cz/item/CS_URS_2022_02/965049112" TargetMode="External"/><Relationship Id="rId129" Type="http://schemas.openxmlformats.org/officeDocument/2006/relationships/hyperlink" Target="https://podminky.urs.cz/item/CS_URS_2022_02/711111001" TargetMode="External"/><Relationship Id="rId54" Type="http://schemas.openxmlformats.org/officeDocument/2006/relationships/hyperlink" Target="https://podminky.urs.cz/item/CS_URS_2022_02/612142001" TargetMode="External"/><Relationship Id="rId75" Type="http://schemas.openxmlformats.org/officeDocument/2006/relationships/hyperlink" Target="https://podminky.urs.cz/item/CS_URS_2022_02/631351101" TargetMode="External"/><Relationship Id="rId96" Type="http://schemas.openxmlformats.org/officeDocument/2006/relationships/hyperlink" Target="https://podminky.urs.cz/item/CS_URS_2022_02/946112117" TargetMode="External"/><Relationship Id="rId140" Type="http://schemas.openxmlformats.org/officeDocument/2006/relationships/hyperlink" Target="https://podminky.urs.cz/item/CS_URS_2022_02/998712203" TargetMode="External"/><Relationship Id="rId161" Type="http://schemas.openxmlformats.org/officeDocument/2006/relationships/hyperlink" Target="https://podminky.urs.cz/item/CS_URS_2022_02/763122406" TargetMode="External"/><Relationship Id="rId182" Type="http://schemas.openxmlformats.org/officeDocument/2006/relationships/hyperlink" Target="https://podminky.urs.cz/item/CS_URS_2022_02/766660001" TargetMode="External"/><Relationship Id="rId217" Type="http://schemas.openxmlformats.org/officeDocument/2006/relationships/hyperlink" Target="https://podminky.urs.cz/item/CS_URS_2022_02/781131237" TargetMode="External"/><Relationship Id="rId6" Type="http://schemas.openxmlformats.org/officeDocument/2006/relationships/hyperlink" Target="https://podminky.urs.cz/item/CS_URS_2022_02/151101201" TargetMode="External"/><Relationship Id="rId23" Type="http://schemas.openxmlformats.org/officeDocument/2006/relationships/hyperlink" Target="https://podminky.urs.cz/item/CS_URS_2022_02/239111113" TargetMode="External"/><Relationship Id="rId119" Type="http://schemas.openxmlformats.org/officeDocument/2006/relationships/hyperlink" Target="https://podminky.urs.cz/item/CS_URS_2022_02/977151223" TargetMode="External"/><Relationship Id="rId44" Type="http://schemas.openxmlformats.org/officeDocument/2006/relationships/hyperlink" Target="https://podminky.urs.cz/item/CS_URS_2022_02/389361001" TargetMode="External"/><Relationship Id="rId65" Type="http://schemas.openxmlformats.org/officeDocument/2006/relationships/hyperlink" Target="https://podminky.urs.cz/item/CS_URS_2022_02/622252002" TargetMode="External"/><Relationship Id="rId86" Type="http://schemas.openxmlformats.org/officeDocument/2006/relationships/hyperlink" Target="https://podminky.urs.cz/item/CS_URS_2022_02/634663111" TargetMode="External"/><Relationship Id="rId130" Type="http://schemas.openxmlformats.org/officeDocument/2006/relationships/hyperlink" Target="https://podminky.urs.cz/item/CS_URS_2022_02/711112001" TargetMode="External"/><Relationship Id="rId151" Type="http://schemas.openxmlformats.org/officeDocument/2006/relationships/hyperlink" Target="https://podminky.urs.cz/item/CS_URS_2022_02/763111314" TargetMode="External"/><Relationship Id="rId172" Type="http://schemas.openxmlformats.org/officeDocument/2006/relationships/hyperlink" Target="https://podminky.urs.cz/item/CS_URS_2022_02/998763403" TargetMode="External"/><Relationship Id="rId193" Type="http://schemas.openxmlformats.org/officeDocument/2006/relationships/hyperlink" Target="https://podminky.urs.cz/item/CS_URS_2022_02/767531121" TargetMode="External"/><Relationship Id="rId207" Type="http://schemas.openxmlformats.org/officeDocument/2006/relationships/hyperlink" Target="https://podminky.urs.cz/item/CS_URS_2022_02/775591191" TargetMode="External"/><Relationship Id="rId228" Type="http://schemas.openxmlformats.org/officeDocument/2006/relationships/hyperlink" Target="https://podminky.urs.cz/item/CS_URS_2022_02/784181101" TargetMode="External"/><Relationship Id="rId13" Type="http://schemas.openxmlformats.org/officeDocument/2006/relationships/hyperlink" Target="https://podminky.urs.cz/item/CS_URS_2022_02/167151111" TargetMode="External"/><Relationship Id="rId109" Type="http://schemas.openxmlformats.org/officeDocument/2006/relationships/hyperlink" Target="https://podminky.urs.cz/item/CS_URS_2022_02/965081213" TargetMode="External"/><Relationship Id="rId34" Type="http://schemas.openxmlformats.org/officeDocument/2006/relationships/hyperlink" Target="https://podminky.urs.cz/item/CS_URS_2022_02/279113134" TargetMode="External"/><Relationship Id="rId55" Type="http://schemas.openxmlformats.org/officeDocument/2006/relationships/hyperlink" Target="https://podminky.urs.cz/item/CS_URS_2022_02/612311131" TargetMode="External"/><Relationship Id="rId76" Type="http://schemas.openxmlformats.org/officeDocument/2006/relationships/hyperlink" Target="https://podminky.urs.cz/item/CS_URS_2022_02/631351102" TargetMode="External"/><Relationship Id="rId97" Type="http://schemas.openxmlformats.org/officeDocument/2006/relationships/hyperlink" Target="https://podminky.urs.cz/item/CS_URS_2022_02/946112217" TargetMode="External"/><Relationship Id="rId120" Type="http://schemas.openxmlformats.org/officeDocument/2006/relationships/hyperlink" Target="https://podminky.urs.cz/item/CS_URS_2022_02/981011411" TargetMode="External"/><Relationship Id="rId141" Type="http://schemas.openxmlformats.org/officeDocument/2006/relationships/hyperlink" Target="https://podminky.urs.cz/item/CS_URS_2022_02/713121111" TargetMode="External"/><Relationship Id="rId7" Type="http://schemas.openxmlformats.org/officeDocument/2006/relationships/hyperlink" Target="https://podminky.urs.cz/item/CS_URS_2022_02/151101211" TargetMode="External"/><Relationship Id="rId162" Type="http://schemas.openxmlformats.org/officeDocument/2006/relationships/hyperlink" Target="https://podminky.urs.cz/item/CS_URS_2022_02/763131411" TargetMode="External"/><Relationship Id="rId183" Type="http://schemas.openxmlformats.org/officeDocument/2006/relationships/hyperlink" Target="https://podminky.urs.cz/item/CS_URS_2022_02/766660002" TargetMode="External"/><Relationship Id="rId218" Type="http://schemas.openxmlformats.org/officeDocument/2006/relationships/hyperlink" Target="https://podminky.urs.cz/item/CS_URS_2022_02/781161021" TargetMode="External"/><Relationship Id="rId24" Type="http://schemas.openxmlformats.org/officeDocument/2006/relationships/hyperlink" Target="https://podminky.urs.cz/item/CS_URS_2022_02/271532211" TargetMode="External"/><Relationship Id="rId45" Type="http://schemas.openxmlformats.org/officeDocument/2006/relationships/hyperlink" Target="https://podminky.urs.cz/item/CS_URS_2022_02/389381001" TargetMode="External"/><Relationship Id="rId66" Type="http://schemas.openxmlformats.org/officeDocument/2006/relationships/hyperlink" Target="https://podminky.urs.cz/item/CS_URS_2022_02/622525104" TargetMode="External"/><Relationship Id="rId87" Type="http://schemas.openxmlformats.org/officeDocument/2006/relationships/hyperlink" Target="https://podminky.urs.cz/item/CS_URS_2022_02/634911122" TargetMode="External"/><Relationship Id="rId110" Type="http://schemas.openxmlformats.org/officeDocument/2006/relationships/hyperlink" Target="https://podminky.urs.cz/item/CS_URS_2022_02/965081611" TargetMode="External"/><Relationship Id="rId131" Type="http://schemas.openxmlformats.org/officeDocument/2006/relationships/hyperlink" Target="https://podminky.urs.cz/item/CS_URS_2022_02/711141559" TargetMode="External"/><Relationship Id="rId152" Type="http://schemas.openxmlformats.org/officeDocument/2006/relationships/hyperlink" Target="https://podminky.urs.cz/item/CS_URS_2022_02/763111333" TargetMode="External"/><Relationship Id="rId173" Type="http://schemas.openxmlformats.org/officeDocument/2006/relationships/hyperlink" Target="https://podminky.urs.cz/item/CS_URS_2022_02/764002851" TargetMode="External"/><Relationship Id="rId194" Type="http://schemas.openxmlformats.org/officeDocument/2006/relationships/hyperlink" Target="https://podminky.urs.cz/item/CS_URS_2022_02/767995116" TargetMode="External"/><Relationship Id="rId208" Type="http://schemas.openxmlformats.org/officeDocument/2006/relationships/hyperlink" Target="https://podminky.urs.cz/item/CS_URS_2022_02/998775203" TargetMode="External"/><Relationship Id="rId229" Type="http://schemas.openxmlformats.org/officeDocument/2006/relationships/hyperlink" Target="https://podminky.urs.cz/item/CS_URS_2022_02/784181105" TargetMode="External"/><Relationship Id="rId14" Type="http://schemas.openxmlformats.org/officeDocument/2006/relationships/hyperlink" Target="https://podminky.urs.cz/item/CS_URS_2022_02/171201221" TargetMode="External"/><Relationship Id="rId35" Type="http://schemas.openxmlformats.org/officeDocument/2006/relationships/hyperlink" Target="https://podminky.urs.cz/item/CS_URS_2022_02/279322511" TargetMode="External"/><Relationship Id="rId56" Type="http://schemas.openxmlformats.org/officeDocument/2006/relationships/hyperlink" Target="https://podminky.urs.cz/item/CS_URS_2022_02/612325223" TargetMode="External"/><Relationship Id="rId77" Type="http://schemas.openxmlformats.org/officeDocument/2006/relationships/hyperlink" Target="https://podminky.urs.cz/item/CS_URS_2022_02/632441218" TargetMode="External"/><Relationship Id="rId100" Type="http://schemas.openxmlformats.org/officeDocument/2006/relationships/hyperlink" Target="https://podminky.urs.cz/item/CS_URS_2022_02/952901111" TargetMode="External"/><Relationship Id="rId8" Type="http://schemas.openxmlformats.org/officeDocument/2006/relationships/hyperlink" Target="https://podminky.urs.cz/item/CS_URS_2022_02/151101301" TargetMode="External"/><Relationship Id="rId98" Type="http://schemas.openxmlformats.org/officeDocument/2006/relationships/hyperlink" Target="https://podminky.urs.cz/item/CS_URS_2022_02/946112817" TargetMode="External"/><Relationship Id="rId121" Type="http://schemas.openxmlformats.org/officeDocument/2006/relationships/hyperlink" Target="https://podminky.urs.cz/item/CS_URS_2022_02/997013114" TargetMode="External"/><Relationship Id="rId142" Type="http://schemas.openxmlformats.org/officeDocument/2006/relationships/hyperlink" Target="https://podminky.urs.cz/item/CS_URS_2022_02/713131143" TargetMode="External"/><Relationship Id="rId163" Type="http://schemas.openxmlformats.org/officeDocument/2006/relationships/hyperlink" Target="https://podminky.urs.cz/item/CS_URS_2022_02/763131432" TargetMode="External"/><Relationship Id="rId184" Type="http://schemas.openxmlformats.org/officeDocument/2006/relationships/hyperlink" Target="https://podminky.urs.cz/item/CS_URS_2022_02/766660012" TargetMode="External"/><Relationship Id="rId219" Type="http://schemas.openxmlformats.org/officeDocument/2006/relationships/hyperlink" Target="https://podminky.urs.cz/item/CS_URS_2022_02/781473920" TargetMode="External"/><Relationship Id="rId230" Type="http://schemas.openxmlformats.org/officeDocument/2006/relationships/hyperlink" Target="https://podminky.urs.cz/item/CS_URS_2022_02/784211101" TargetMode="External"/><Relationship Id="rId25" Type="http://schemas.openxmlformats.org/officeDocument/2006/relationships/hyperlink" Target="https://podminky.urs.cz/item/CS_URS_2022_02/271532213" TargetMode="External"/><Relationship Id="rId46" Type="http://schemas.openxmlformats.org/officeDocument/2006/relationships/hyperlink" Target="https://podminky.urs.cz/item/CS_URS_2022_02/411354317" TargetMode="External"/><Relationship Id="rId67" Type="http://schemas.openxmlformats.org/officeDocument/2006/relationships/hyperlink" Target="https://podminky.urs.cz/item/CS_URS_2022_02/622525105" TargetMode="External"/><Relationship Id="rId20" Type="http://schemas.openxmlformats.org/officeDocument/2006/relationships/hyperlink" Target="https://podminky.urs.cz/item/CS_URS_2022_02/231212213" TargetMode="External"/><Relationship Id="rId41" Type="http://schemas.openxmlformats.org/officeDocument/2006/relationships/hyperlink" Target="https://podminky.urs.cz/item/CS_URS_2022_02/310279842" TargetMode="External"/><Relationship Id="rId62" Type="http://schemas.openxmlformats.org/officeDocument/2006/relationships/hyperlink" Target="https://podminky.urs.cz/item/CS_URS_2022_02/622142001" TargetMode="External"/><Relationship Id="rId83" Type="http://schemas.openxmlformats.org/officeDocument/2006/relationships/hyperlink" Target="https://podminky.urs.cz/item/CS_URS_2022_02/633811111" TargetMode="External"/><Relationship Id="rId88" Type="http://schemas.openxmlformats.org/officeDocument/2006/relationships/hyperlink" Target="https://podminky.urs.cz/item/CS_URS_2022_02/634911123" TargetMode="External"/><Relationship Id="rId111" Type="http://schemas.openxmlformats.org/officeDocument/2006/relationships/hyperlink" Target="https://podminky.urs.cz/item/CS_URS_2022_02/966081123" TargetMode="External"/><Relationship Id="rId132" Type="http://schemas.openxmlformats.org/officeDocument/2006/relationships/hyperlink" Target="https://podminky.urs.cz/item/CS_URS_2022_02/711142559" TargetMode="External"/><Relationship Id="rId153" Type="http://schemas.openxmlformats.org/officeDocument/2006/relationships/hyperlink" Target="https://podminky.urs.cz/item/CS_URS_2022_02/763111417" TargetMode="External"/><Relationship Id="rId174" Type="http://schemas.openxmlformats.org/officeDocument/2006/relationships/hyperlink" Target="https://podminky.urs.cz/item/CS_URS_2022_02/764213456" TargetMode="External"/><Relationship Id="rId179" Type="http://schemas.openxmlformats.org/officeDocument/2006/relationships/hyperlink" Target="https://podminky.urs.cz/item/CS_URS_2022_02/764518422" TargetMode="External"/><Relationship Id="rId195" Type="http://schemas.openxmlformats.org/officeDocument/2006/relationships/hyperlink" Target="https://podminky.urs.cz/item/CS_URS_2022_02/998767203" TargetMode="External"/><Relationship Id="rId209" Type="http://schemas.openxmlformats.org/officeDocument/2006/relationships/hyperlink" Target="https://podminky.urs.cz/item/CS_URS_2022_02/776111311" TargetMode="External"/><Relationship Id="rId190" Type="http://schemas.openxmlformats.org/officeDocument/2006/relationships/hyperlink" Target="https://podminky.urs.cz/item/CS_URS_2022_02/766694115" TargetMode="External"/><Relationship Id="rId204" Type="http://schemas.openxmlformats.org/officeDocument/2006/relationships/hyperlink" Target="https://podminky.urs.cz/item/CS_URS_2022_02/771591237" TargetMode="External"/><Relationship Id="rId220" Type="http://schemas.openxmlformats.org/officeDocument/2006/relationships/hyperlink" Target="https://podminky.urs.cz/item/CS_URS_2022_02/781474154" TargetMode="External"/><Relationship Id="rId225" Type="http://schemas.openxmlformats.org/officeDocument/2006/relationships/hyperlink" Target="https://podminky.urs.cz/item/CS_URS_2022_02/783823135" TargetMode="External"/><Relationship Id="rId15" Type="http://schemas.openxmlformats.org/officeDocument/2006/relationships/hyperlink" Target="https://podminky.urs.cz/item/CS_URS_2022_02/171251201" TargetMode="External"/><Relationship Id="rId36" Type="http://schemas.openxmlformats.org/officeDocument/2006/relationships/hyperlink" Target="https://podminky.urs.cz/item/CS_URS_2022_02/279351121" TargetMode="External"/><Relationship Id="rId57" Type="http://schemas.openxmlformats.org/officeDocument/2006/relationships/hyperlink" Target="https://podminky.urs.cz/item/CS_URS_2022_02/612325225" TargetMode="External"/><Relationship Id="rId106" Type="http://schemas.openxmlformats.org/officeDocument/2006/relationships/hyperlink" Target="https://podminky.urs.cz/item/CS_URS_2022_02/965043441" TargetMode="External"/><Relationship Id="rId127" Type="http://schemas.openxmlformats.org/officeDocument/2006/relationships/hyperlink" Target="https://podminky.urs.cz/item/CS_URS_2022_02/997013655" TargetMode="External"/><Relationship Id="rId10" Type="http://schemas.openxmlformats.org/officeDocument/2006/relationships/hyperlink" Target="https://podminky.urs.cz/item/CS_URS_2022_02/162251102" TargetMode="External"/><Relationship Id="rId31" Type="http://schemas.openxmlformats.org/officeDocument/2006/relationships/hyperlink" Target="https://podminky.urs.cz/item/CS_URS_2022_02/275351121" TargetMode="External"/><Relationship Id="rId52" Type="http://schemas.openxmlformats.org/officeDocument/2006/relationships/hyperlink" Target="https://podminky.urs.cz/item/CS_URS_2022_02/431351122" TargetMode="External"/><Relationship Id="rId73" Type="http://schemas.openxmlformats.org/officeDocument/2006/relationships/hyperlink" Target="https://podminky.urs.cz/item/CS_URS_2022_02/631319012" TargetMode="External"/><Relationship Id="rId78" Type="http://schemas.openxmlformats.org/officeDocument/2006/relationships/hyperlink" Target="https://podminky.urs.cz/item/CS_URS_2022_02/632441220" TargetMode="External"/><Relationship Id="rId94" Type="http://schemas.openxmlformats.org/officeDocument/2006/relationships/hyperlink" Target="https://podminky.urs.cz/item/CS_URS_2022_02/944711214" TargetMode="External"/><Relationship Id="rId99" Type="http://schemas.openxmlformats.org/officeDocument/2006/relationships/hyperlink" Target="https://podminky.urs.cz/item/CS_URS_2022_02/949101111" TargetMode="External"/><Relationship Id="rId101" Type="http://schemas.openxmlformats.org/officeDocument/2006/relationships/hyperlink" Target="https://podminky.urs.cz/item/CS_URS_2022_02/952901114" TargetMode="External"/><Relationship Id="rId122" Type="http://schemas.openxmlformats.org/officeDocument/2006/relationships/hyperlink" Target="https://podminky.urs.cz/item/CS_URS_2022_02/997013501" TargetMode="External"/><Relationship Id="rId143" Type="http://schemas.openxmlformats.org/officeDocument/2006/relationships/hyperlink" Target="https://podminky.urs.cz/item/CS_URS_2022_02/713141152" TargetMode="External"/><Relationship Id="rId148" Type="http://schemas.openxmlformats.org/officeDocument/2006/relationships/hyperlink" Target="https://podminky.urs.cz/item/CS_URS_2022_02/762810153" TargetMode="External"/><Relationship Id="rId164" Type="http://schemas.openxmlformats.org/officeDocument/2006/relationships/hyperlink" Target="https://podminky.urs.cz/item/CS_URS_2022_02/763131471" TargetMode="External"/><Relationship Id="rId169" Type="http://schemas.openxmlformats.org/officeDocument/2006/relationships/hyperlink" Target="https://podminky.urs.cz/item/CS_URS_2022_02/763164555" TargetMode="External"/><Relationship Id="rId185" Type="http://schemas.openxmlformats.org/officeDocument/2006/relationships/hyperlink" Target="https://podminky.urs.cz/item/CS_URS_2022_02/766660021" TargetMode="External"/><Relationship Id="rId4" Type="http://schemas.openxmlformats.org/officeDocument/2006/relationships/hyperlink" Target="https://podminky.urs.cz/item/CS_URS_2022_02/122251105" TargetMode="External"/><Relationship Id="rId9" Type="http://schemas.openxmlformats.org/officeDocument/2006/relationships/hyperlink" Target="https://podminky.urs.cz/item/CS_URS_2022_02/151101311" TargetMode="External"/><Relationship Id="rId180" Type="http://schemas.openxmlformats.org/officeDocument/2006/relationships/hyperlink" Target="https://podminky.urs.cz/item/CS_URS_2022_02/998764203" TargetMode="External"/><Relationship Id="rId210" Type="http://schemas.openxmlformats.org/officeDocument/2006/relationships/hyperlink" Target="https://podminky.urs.cz/item/CS_URS_2022_02/776121111" TargetMode="External"/><Relationship Id="rId215" Type="http://schemas.openxmlformats.org/officeDocument/2006/relationships/hyperlink" Target="https://podminky.urs.cz/item/CS_URS_2022_02/781121011" TargetMode="External"/><Relationship Id="rId26" Type="http://schemas.openxmlformats.org/officeDocument/2006/relationships/hyperlink" Target="https://podminky.urs.cz/item/CS_URS_2022_02/273321311" TargetMode="External"/><Relationship Id="rId231" Type="http://schemas.openxmlformats.org/officeDocument/2006/relationships/hyperlink" Target="https://podminky.urs.cz/item/CS_URS_2022_02/784211105" TargetMode="External"/><Relationship Id="rId47" Type="http://schemas.openxmlformats.org/officeDocument/2006/relationships/hyperlink" Target="https://podminky.urs.cz/item/CS_URS_2022_02/411354318" TargetMode="External"/><Relationship Id="rId68" Type="http://schemas.openxmlformats.org/officeDocument/2006/relationships/hyperlink" Target="https://podminky.urs.cz/item/CS_URS_2021_01/622531021" TargetMode="External"/><Relationship Id="rId89" Type="http://schemas.openxmlformats.org/officeDocument/2006/relationships/hyperlink" Target="https://podminky.urs.cz/item/CS_URS_2022_02/642942611" TargetMode="External"/><Relationship Id="rId112" Type="http://schemas.openxmlformats.org/officeDocument/2006/relationships/hyperlink" Target="https://podminky.urs.cz/item/CS_URS_2022_02/968082015" TargetMode="External"/><Relationship Id="rId133" Type="http://schemas.openxmlformats.org/officeDocument/2006/relationships/hyperlink" Target="https://podminky.urs.cz/item/CS_URS_2022_02/711191001" TargetMode="External"/><Relationship Id="rId154" Type="http://schemas.openxmlformats.org/officeDocument/2006/relationships/hyperlink" Target="https://podminky.urs.cz/item/CS_URS_2022_02/763111437" TargetMode="External"/><Relationship Id="rId175" Type="http://schemas.openxmlformats.org/officeDocument/2006/relationships/hyperlink" Target="https://podminky.urs.cz/item/CS_URS_2022_02/764511403" TargetMode="External"/><Relationship Id="rId196" Type="http://schemas.openxmlformats.org/officeDocument/2006/relationships/hyperlink" Target="https://podminky.urs.cz/item/CS_URS_2022_02/771121011" TargetMode="External"/><Relationship Id="rId200" Type="http://schemas.openxmlformats.org/officeDocument/2006/relationships/hyperlink" Target="https://podminky.urs.cz/item/CS_URS_2022_02/771574154" TargetMode="External"/><Relationship Id="rId16" Type="http://schemas.openxmlformats.org/officeDocument/2006/relationships/hyperlink" Target="https://podminky.urs.cz/item/CS_URS_2022_02/174151101" TargetMode="External"/><Relationship Id="rId221" Type="http://schemas.openxmlformats.org/officeDocument/2006/relationships/hyperlink" Target="https://podminky.urs.cz/item/CS_URS_2022_02/781495115" TargetMode="External"/><Relationship Id="rId37" Type="http://schemas.openxmlformats.org/officeDocument/2006/relationships/hyperlink" Target="https://podminky.urs.cz/item/CS_URS_2022_02/279351122" TargetMode="External"/><Relationship Id="rId58" Type="http://schemas.openxmlformats.org/officeDocument/2006/relationships/hyperlink" Target="https://podminky.urs.cz/item/CS_URS_2022_02/612325302" TargetMode="External"/><Relationship Id="rId79" Type="http://schemas.openxmlformats.org/officeDocument/2006/relationships/hyperlink" Target="https://podminky.urs.cz/item/CS_URS_2022_02/632441292" TargetMode="External"/><Relationship Id="rId102" Type="http://schemas.openxmlformats.org/officeDocument/2006/relationships/hyperlink" Target="https://podminky.urs.cz/item/CS_URS_2022_02/953943211" TargetMode="External"/><Relationship Id="rId123" Type="http://schemas.openxmlformats.org/officeDocument/2006/relationships/hyperlink" Target="https://podminky.urs.cz/item/CS_URS_2022_02/997013509" TargetMode="External"/><Relationship Id="rId144" Type="http://schemas.openxmlformats.org/officeDocument/2006/relationships/hyperlink" Target="https://podminky.urs.cz/item/CS_URS_2022_02/713141262" TargetMode="External"/><Relationship Id="rId90" Type="http://schemas.openxmlformats.org/officeDocument/2006/relationships/hyperlink" Target="https://podminky.urs.cz/item/CS_URS_2022_02/941311112" TargetMode="External"/><Relationship Id="rId165" Type="http://schemas.openxmlformats.org/officeDocument/2006/relationships/hyperlink" Target="https://podminky.urs.cz/item/CS_URS_2022_02/763131751" TargetMode="External"/><Relationship Id="rId186" Type="http://schemas.openxmlformats.org/officeDocument/2006/relationships/hyperlink" Target="https://podminky.urs.cz/item/CS_URS_2022_02/766660022" TargetMode="External"/><Relationship Id="rId211" Type="http://schemas.openxmlformats.org/officeDocument/2006/relationships/hyperlink" Target="https://podminky.urs.cz/item/CS_URS_2022_02/776211111" TargetMode="External"/><Relationship Id="rId232" Type="http://schemas.openxmlformats.org/officeDocument/2006/relationships/hyperlink" Target="https://podminky.urs.cz/item/CS_URS_2022_02/786623027" TargetMode="External"/><Relationship Id="rId27" Type="http://schemas.openxmlformats.org/officeDocument/2006/relationships/hyperlink" Target="https://podminky.urs.cz/item/CS_URS_2022_02/273351121" TargetMode="External"/><Relationship Id="rId48" Type="http://schemas.openxmlformats.org/officeDocument/2006/relationships/hyperlink" Target="https://podminky.urs.cz/item/CS_URS_2022_02/413232231" TargetMode="External"/><Relationship Id="rId69" Type="http://schemas.openxmlformats.org/officeDocument/2006/relationships/hyperlink" Target="https://podminky.urs.cz/item/CS_URS_2022_02/629991011" TargetMode="External"/><Relationship Id="rId113" Type="http://schemas.openxmlformats.org/officeDocument/2006/relationships/hyperlink" Target="https://podminky.urs.cz/item/CS_URS_2022_02/968082016" TargetMode="External"/><Relationship Id="rId134" Type="http://schemas.openxmlformats.org/officeDocument/2006/relationships/hyperlink" Target="https://podminky.urs.cz/item/CS_URS_2022_02/998711203" TargetMode="External"/><Relationship Id="rId80" Type="http://schemas.openxmlformats.org/officeDocument/2006/relationships/hyperlink" Target="https://podminky.urs.cz/item/CS_URS_2022_02/632450133" TargetMode="External"/><Relationship Id="rId155" Type="http://schemas.openxmlformats.org/officeDocument/2006/relationships/hyperlink" Target="https://podminky.urs.cz/item/CS_URS_2022_02/763111468" TargetMode="External"/><Relationship Id="rId176" Type="http://schemas.openxmlformats.org/officeDocument/2006/relationships/hyperlink" Target="https://podminky.urs.cz/item/CS_URS_2022_02/764511404" TargetMode="External"/><Relationship Id="rId197" Type="http://schemas.openxmlformats.org/officeDocument/2006/relationships/hyperlink" Target="https://podminky.urs.cz/item/CS_URS_2022_02/771161011" TargetMode="External"/><Relationship Id="rId201" Type="http://schemas.openxmlformats.org/officeDocument/2006/relationships/hyperlink" Target="https://podminky.urs.cz/item/CS_URS_2022_02/771577111" TargetMode="External"/><Relationship Id="rId222" Type="http://schemas.openxmlformats.org/officeDocument/2006/relationships/hyperlink" Target="https://podminky.urs.cz/item/CS_URS_2022_02/998781203" TargetMode="External"/><Relationship Id="rId17" Type="http://schemas.openxmlformats.org/officeDocument/2006/relationships/hyperlink" Target="https://podminky.urs.cz/item/CS_URS_2022_02/226212311" TargetMode="External"/><Relationship Id="rId38" Type="http://schemas.openxmlformats.org/officeDocument/2006/relationships/hyperlink" Target="https://podminky.urs.cz/item/CS_URS_2022_02/279361821" TargetMode="External"/><Relationship Id="rId59" Type="http://schemas.openxmlformats.org/officeDocument/2006/relationships/hyperlink" Target="https://podminky.urs.cz/item/CS_URS_2022_02/612341121" TargetMode="External"/><Relationship Id="rId103" Type="http://schemas.openxmlformats.org/officeDocument/2006/relationships/hyperlink" Target="https://podminky.urs.cz/item/CS_URS_2022_02/961044111" TargetMode="External"/><Relationship Id="rId124" Type="http://schemas.openxmlformats.org/officeDocument/2006/relationships/hyperlink" Target="https://podminky.urs.cz/item/CS_URS_2022_02/997013601" TargetMode="External"/><Relationship Id="rId70" Type="http://schemas.openxmlformats.org/officeDocument/2006/relationships/hyperlink" Target="https://podminky.urs.cz/item/CS_URS_2022_02/631311124" TargetMode="External"/><Relationship Id="rId91" Type="http://schemas.openxmlformats.org/officeDocument/2006/relationships/hyperlink" Target="https://podminky.urs.cz/item/CS_URS_2022_02/941311211" TargetMode="External"/><Relationship Id="rId145" Type="http://schemas.openxmlformats.org/officeDocument/2006/relationships/hyperlink" Target="https://podminky.urs.cz/item/CS_URS_2022_02/713191133" TargetMode="External"/><Relationship Id="rId166" Type="http://schemas.openxmlformats.org/officeDocument/2006/relationships/hyperlink" Target="https://podminky.urs.cz/item/CS_URS_2022_02/763131752" TargetMode="External"/><Relationship Id="rId187" Type="http://schemas.openxmlformats.org/officeDocument/2006/relationships/hyperlink" Target="https://podminky.urs.cz/item/CS_URS_2022_02/766660031" TargetMode="External"/><Relationship Id="rId1" Type="http://schemas.openxmlformats.org/officeDocument/2006/relationships/hyperlink" Target="https://podminky.urs.cz/item/CS_URS_2022_02/113107223" TargetMode="External"/><Relationship Id="rId212" Type="http://schemas.openxmlformats.org/officeDocument/2006/relationships/hyperlink" Target="https://podminky.urs.cz/item/CS_URS_2022_02/776221111" TargetMode="External"/><Relationship Id="rId233" Type="http://schemas.openxmlformats.org/officeDocument/2006/relationships/hyperlink" Target="https://podminky.urs.cz/item/CS_URS_2022_02/HZS1302" TargetMode="External"/><Relationship Id="rId28" Type="http://schemas.openxmlformats.org/officeDocument/2006/relationships/hyperlink" Target="https://podminky.urs.cz/item/CS_URS_2022_02/273351122" TargetMode="External"/><Relationship Id="rId49" Type="http://schemas.openxmlformats.org/officeDocument/2006/relationships/hyperlink" Target="https://podminky.urs.cz/item/CS_URS_2022_02/430321313" TargetMode="External"/><Relationship Id="rId114" Type="http://schemas.openxmlformats.org/officeDocument/2006/relationships/hyperlink" Target="https://podminky.urs.cz/item/CS_URS_2022_02/968082017" TargetMode="External"/><Relationship Id="rId60" Type="http://schemas.openxmlformats.org/officeDocument/2006/relationships/hyperlink" Target="https://podminky.urs.cz/item/CS_URS_2022_02/613111001" TargetMode="External"/><Relationship Id="rId81" Type="http://schemas.openxmlformats.org/officeDocument/2006/relationships/hyperlink" Target="https://podminky.urs.cz/item/CS_URS_2022_02/632450134" TargetMode="External"/><Relationship Id="rId135" Type="http://schemas.openxmlformats.org/officeDocument/2006/relationships/hyperlink" Target="https://podminky.urs.cz/item/CS_URS_2022_02/712311101" TargetMode="External"/><Relationship Id="rId156" Type="http://schemas.openxmlformats.org/officeDocument/2006/relationships/hyperlink" Target="https://podminky.urs.cz/item/CS_URS_2022_02/763111621" TargetMode="External"/><Relationship Id="rId177" Type="http://schemas.openxmlformats.org/officeDocument/2006/relationships/hyperlink" Target="https://podminky.urs.cz/item/CS_URS_2022_02/764511444" TargetMode="External"/><Relationship Id="rId198" Type="http://schemas.openxmlformats.org/officeDocument/2006/relationships/hyperlink" Target="https://podminky.urs.cz/item/CS_URS_2022_02/771161021" TargetMode="External"/><Relationship Id="rId202" Type="http://schemas.openxmlformats.org/officeDocument/2006/relationships/hyperlink" Target="https://podminky.urs.cz/item/CS_URS_2022_02/771591115" TargetMode="External"/><Relationship Id="rId223" Type="http://schemas.openxmlformats.org/officeDocument/2006/relationships/hyperlink" Target="https://podminky.urs.cz/item/CS_URS_2022_02/783317101" TargetMode="External"/><Relationship Id="rId18" Type="http://schemas.openxmlformats.org/officeDocument/2006/relationships/hyperlink" Target="https://podminky.urs.cz/item/CS_URS_2022_02/226213311" TargetMode="External"/><Relationship Id="rId39" Type="http://schemas.openxmlformats.org/officeDocument/2006/relationships/hyperlink" Target="https://podminky.urs.cz/item/CS_URS_2022_02/291111111" TargetMode="External"/><Relationship Id="rId50" Type="http://schemas.openxmlformats.org/officeDocument/2006/relationships/hyperlink" Target="https://podminky.urs.cz/item/CS_URS_2022_02/430362021" TargetMode="External"/><Relationship Id="rId104" Type="http://schemas.openxmlformats.org/officeDocument/2006/relationships/hyperlink" Target="https://podminky.urs.cz/item/CS_URS_2022_02/962042321" TargetMode="External"/><Relationship Id="rId125" Type="http://schemas.openxmlformats.org/officeDocument/2006/relationships/hyperlink" Target="https://podminky.urs.cz/item/CS_URS_2022_02/997013602" TargetMode="External"/><Relationship Id="rId146" Type="http://schemas.openxmlformats.org/officeDocument/2006/relationships/hyperlink" Target="https://podminky.urs.cz/item/CS_URS_2022_02/998713203" TargetMode="External"/><Relationship Id="rId167" Type="http://schemas.openxmlformats.org/officeDocument/2006/relationships/hyperlink" Target="https://podminky.urs.cz/item/CS_URS_2022_02/763131911" TargetMode="External"/><Relationship Id="rId188" Type="http://schemas.openxmlformats.org/officeDocument/2006/relationships/hyperlink" Target="https://podminky.urs.cz/item/CS_URS_2022_02/766660720" TargetMode="External"/><Relationship Id="rId71" Type="http://schemas.openxmlformats.org/officeDocument/2006/relationships/hyperlink" Target="https://podminky.urs.cz/item/CS_URS_2022_02/631311125" TargetMode="External"/><Relationship Id="rId92" Type="http://schemas.openxmlformats.org/officeDocument/2006/relationships/hyperlink" Target="https://podminky.urs.cz/item/CS_URS_2022_02/941311812" TargetMode="External"/><Relationship Id="rId213" Type="http://schemas.openxmlformats.org/officeDocument/2006/relationships/hyperlink" Target="https://podminky.urs.cz/item/CS_URS_2022_02/998776203" TargetMode="External"/><Relationship Id="rId234" Type="http://schemas.openxmlformats.org/officeDocument/2006/relationships/drawing" Target="../drawings/drawing2.xml"/><Relationship Id="rId2" Type="http://schemas.openxmlformats.org/officeDocument/2006/relationships/hyperlink" Target="https://podminky.urs.cz/item/CS_URS_2022_02/115101201" TargetMode="External"/><Relationship Id="rId29" Type="http://schemas.openxmlformats.org/officeDocument/2006/relationships/hyperlink" Target="https://podminky.urs.cz/item/CS_URS_2022_02/273362021" TargetMode="External"/><Relationship Id="rId40" Type="http://schemas.openxmlformats.org/officeDocument/2006/relationships/hyperlink" Target="https://podminky.urs.cz/item/CS_URS_2022_02/310278842" TargetMode="External"/><Relationship Id="rId115" Type="http://schemas.openxmlformats.org/officeDocument/2006/relationships/hyperlink" Target="https://podminky.urs.cz/item/CS_URS_2022_02/971033251" TargetMode="External"/><Relationship Id="rId136" Type="http://schemas.openxmlformats.org/officeDocument/2006/relationships/hyperlink" Target="https://podminky.urs.cz/item/CS_URS_2022_02/712331111" TargetMode="External"/><Relationship Id="rId157" Type="http://schemas.openxmlformats.org/officeDocument/2006/relationships/hyperlink" Target="https://podminky.urs.cz/item/CS_URS_2022_02/763111722" TargetMode="External"/><Relationship Id="rId178" Type="http://schemas.openxmlformats.org/officeDocument/2006/relationships/hyperlink" Target="https://podminky.urs.cz/item/CS_URS_2022_02/764518402" TargetMode="External"/><Relationship Id="rId61" Type="http://schemas.openxmlformats.org/officeDocument/2006/relationships/hyperlink" Target="https://podminky.urs.cz/item/CS_URS_2022_02/619995001" TargetMode="External"/><Relationship Id="rId82" Type="http://schemas.openxmlformats.org/officeDocument/2006/relationships/hyperlink" Target="https://podminky.urs.cz/item/CS_URS_2022_02/632481213" TargetMode="External"/><Relationship Id="rId199" Type="http://schemas.openxmlformats.org/officeDocument/2006/relationships/hyperlink" Target="https://podminky.urs.cz/item/CS_URS_2022_02/771574153" TargetMode="External"/><Relationship Id="rId203" Type="http://schemas.openxmlformats.org/officeDocument/2006/relationships/hyperlink" Target="https://podminky.urs.cz/item/CS_URS_2022_02/771591207" TargetMode="External"/><Relationship Id="rId19" Type="http://schemas.openxmlformats.org/officeDocument/2006/relationships/hyperlink" Target="https://podminky.urs.cz/item/CS_URS_2022_02/231212212" TargetMode="External"/><Relationship Id="rId224" Type="http://schemas.openxmlformats.org/officeDocument/2006/relationships/hyperlink" Target="https://podminky.urs.cz/item/CS_URS_2022_02/783823101" TargetMode="External"/><Relationship Id="rId30" Type="http://schemas.openxmlformats.org/officeDocument/2006/relationships/hyperlink" Target="https://podminky.urs.cz/item/CS_URS_2022_02/275322511" TargetMode="External"/><Relationship Id="rId105" Type="http://schemas.openxmlformats.org/officeDocument/2006/relationships/hyperlink" Target="https://podminky.urs.cz/item/CS_URS_2022_02/963022819" TargetMode="External"/><Relationship Id="rId126" Type="http://schemas.openxmlformats.org/officeDocument/2006/relationships/hyperlink" Target="https://podminky.urs.cz/item/CS_URS_2022_02/997013631" TargetMode="External"/><Relationship Id="rId147" Type="http://schemas.openxmlformats.org/officeDocument/2006/relationships/hyperlink" Target="https://podminky.urs.cz/item/CS_URS_2022_02/751111811" TargetMode="External"/><Relationship Id="rId168" Type="http://schemas.openxmlformats.org/officeDocument/2006/relationships/hyperlink" Target="https://podminky.urs.cz/item/CS_URS_2022_02/763131912" TargetMode="External"/><Relationship Id="rId51" Type="http://schemas.openxmlformats.org/officeDocument/2006/relationships/hyperlink" Target="https://podminky.urs.cz/item/CS_URS_2022_02/431351121" TargetMode="External"/><Relationship Id="rId72" Type="http://schemas.openxmlformats.org/officeDocument/2006/relationships/hyperlink" Target="https://podminky.urs.cz/item/CS_URS_2022_02/631311135" TargetMode="External"/><Relationship Id="rId93" Type="http://schemas.openxmlformats.org/officeDocument/2006/relationships/hyperlink" Target="https://podminky.urs.cz/item/CS_URS_2022_02/944711114" TargetMode="External"/><Relationship Id="rId189" Type="http://schemas.openxmlformats.org/officeDocument/2006/relationships/hyperlink" Target="https://podminky.urs.cz/item/CS_URS_2022_02/766694113" TargetMode="External"/><Relationship Id="rId3" Type="http://schemas.openxmlformats.org/officeDocument/2006/relationships/hyperlink" Target="https://podminky.urs.cz/item/CS_URS_2022_02/121151124" TargetMode="External"/><Relationship Id="rId214" Type="http://schemas.openxmlformats.org/officeDocument/2006/relationships/hyperlink" Target="https://podminky.urs.cz/item/CS_URS_2022_02/998777203" TargetMode="External"/><Relationship Id="rId116" Type="http://schemas.openxmlformats.org/officeDocument/2006/relationships/hyperlink" Target="https://podminky.urs.cz/item/CS_URS_2022_02/971033261" TargetMode="External"/><Relationship Id="rId137" Type="http://schemas.openxmlformats.org/officeDocument/2006/relationships/hyperlink" Target="https://podminky.urs.cz/item/CS_URS_2022_02/712341559" TargetMode="External"/><Relationship Id="rId158" Type="http://schemas.openxmlformats.org/officeDocument/2006/relationships/hyperlink" Target="https://podminky.urs.cz/item/CS_URS_2022_02/7631141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13201112" TargetMode="External"/><Relationship Id="rId18" Type="http://schemas.openxmlformats.org/officeDocument/2006/relationships/hyperlink" Target="https://podminky.urs.cz/item/CS_URS_2022_02/162751119" TargetMode="External"/><Relationship Id="rId26" Type="http://schemas.openxmlformats.org/officeDocument/2006/relationships/hyperlink" Target="https://podminky.urs.cz/item/CS_URS_2022_02/181912112" TargetMode="External"/><Relationship Id="rId39" Type="http://schemas.openxmlformats.org/officeDocument/2006/relationships/hyperlink" Target="https://podminky.urs.cz/item/CS_URS_2022_02/916231213" TargetMode="External"/><Relationship Id="rId21" Type="http://schemas.openxmlformats.org/officeDocument/2006/relationships/hyperlink" Target="https://podminky.urs.cz/item/CS_URS_2022_02/171251201" TargetMode="External"/><Relationship Id="rId34" Type="http://schemas.openxmlformats.org/officeDocument/2006/relationships/hyperlink" Target="https://podminky.urs.cz/item/CS_URS_2022_02/564861111" TargetMode="External"/><Relationship Id="rId42" Type="http://schemas.openxmlformats.org/officeDocument/2006/relationships/hyperlink" Target="https://podminky.urs.cz/item/CS_URS_2022_02/966071721" TargetMode="External"/><Relationship Id="rId47" Type="http://schemas.openxmlformats.org/officeDocument/2006/relationships/hyperlink" Target="https://podminky.urs.cz/item/CS_URS_2022_02/979054451" TargetMode="External"/><Relationship Id="rId50" Type="http://schemas.openxmlformats.org/officeDocument/2006/relationships/hyperlink" Target="https://podminky.urs.cz/item/CS_URS_2022_02/997221561" TargetMode="External"/><Relationship Id="rId55" Type="http://schemas.openxmlformats.org/officeDocument/2006/relationships/hyperlink" Target="https://podminky.urs.cz/item/CS_URS_2022_02/997221625" TargetMode="External"/><Relationship Id="rId63" Type="http://schemas.openxmlformats.org/officeDocument/2006/relationships/hyperlink" Target="https://podminky.urs.cz/item/CS_URS_2022_02/783317101" TargetMode="External"/><Relationship Id="rId7" Type="http://schemas.openxmlformats.org/officeDocument/2006/relationships/hyperlink" Target="https://podminky.urs.cz/item/CS_URS_2022_02/113106132" TargetMode="External"/><Relationship Id="rId2" Type="http://schemas.openxmlformats.org/officeDocument/2006/relationships/hyperlink" Target="https://podminky.urs.cz/item/CS_URS_2022_02/112101103" TargetMode="External"/><Relationship Id="rId16" Type="http://schemas.openxmlformats.org/officeDocument/2006/relationships/hyperlink" Target="https://podminky.urs.cz/item/CS_URS_2022_02/162251102" TargetMode="External"/><Relationship Id="rId29" Type="http://schemas.openxmlformats.org/officeDocument/2006/relationships/hyperlink" Target="https://podminky.urs.cz/item/CS_URS_2022_02/274351121" TargetMode="External"/><Relationship Id="rId11" Type="http://schemas.openxmlformats.org/officeDocument/2006/relationships/hyperlink" Target="https://podminky.urs.cz/item/CS_URS_2022_02/113107163" TargetMode="External"/><Relationship Id="rId24" Type="http://schemas.openxmlformats.org/officeDocument/2006/relationships/hyperlink" Target="https://podminky.urs.cz/item/CS_URS_2022_02/181351115" TargetMode="External"/><Relationship Id="rId32" Type="http://schemas.openxmlformats.org/officeDocument/2006/relationships/hyperlink" Target="https://podminky.urs.cz/item/CS_URS_2022_02/564710011" TargetMode="External"/><Relationship Id="rId37" Type="http://schemas.openxmlformats.org/officeDocument/2006/relationships/hyperlink" Target="https://podminky.urs.cz/item/CS_URS_2022_02/596212212" TargetMode="External"/><Relationship Id="rId40" Type="http://schemas.openxmlformats.org/officeDocument/2006/relationships/hyperlink" Target="https://podminky.urs.cz/item/CS_URS_2022_02/961044111" TargetMode="External"/><Relationship Id="rId45" Type="http://schemas.openxmlformats.org/officeDocument/2006/relationships/hyperlink" Target="https://podminky.urs.cz/item/CS_URS_2022_02/966073811" TargetMode="External"/><Relationship Id="rId53" Type="http://schemas.openxmlformats.org/officeDocument/2006/relationships/hyperlink" Target="https://podminky.urs.cz/item/CS_URS_2022_02/997221612" TargetMode="External"/><Relationship Id="rId58" Type="http://schemas.openxmlformats.org/officeDocument/2006/relationships/hyperlink" Target="https://podminky.urs.cz/item/CS_URS_2022_02/998223011" TargetMode="External"/><Relationship Id="rId5" Type="http://schemas.openxmlformats.org/officeDocument/2006/relationships/hyperlink" Target="https://podminky.urs.cz/item/CS_URS_2022_02/112251103" TargetMode="External"/><Relationship Id="rId61" Type="http://schemas.openxmlformats.org/officeDocument/2006/relationships/hyperlink" Target="https://podminky.urs.cz/item/CS_URS_2022_02/783306807" TargetMode="External"/><Relationship Id="rId19" Type="http://schemas.openxmlformats.org/officeDocument/2006/relationships/hyperlink" Target="https://podminky.urs.cz/item/CS_URS_2022_02/167151101" TargetMode="External"/><Relationship Id="rId14" Type="http://schemas.openxmlformats.org/officeDocument/2006/relationships/hyperlink" Target="https://podminky.urs.cz/item/CS_URS_2022_02/121112003" TargetMode="External"/><Relationship Id="rId22" Type="http://schemas.openxmlformats.org/officeDocument/2006/relationships/hyperlink" Target="https://podminky.urs.cz/item/CS_URS_2022_02/174151101" TargetMode="External"/><Relationship Id="rId27" Type="http://schemas.openxmlformats.org/officeDocument/2006/relationships/hyperlink" Target="https://podminky.urs.cz/item/CS_URS_2022_02/184852143" TargetMode="External"/><Relationship Id="rId30" Type="http://schemas.openxmlformats.org/officeDocument/2006/relationships/hyperlink" Target="https://podminky.urs.cz/item/CS_URS_2022_02/274351122" TargetMode="External"/><Relationship Id="rId35" Type="http://schemas.openxmlformats.org/officeDocument/2006/relationships/hyperlink" Target="https://podminky.urs.cz/item/CS_URS_2022_02/596211111" TargetMode="External"/><Relationship Id="rId43" Type="http://schemas.openxmlformats.org/officeDocument/2006/relationships/hyperlink" Target="https://podminky.urs.cz/item/CS_URS_2022_02/966072811" TargetMode="External"/><Relationship Id="rId48" Type="http://schemas.openxmlformats.org/officeDocument/2006/relationships/hyperlink" Target="https://podminky.urs.cz/item/CS_URS_2022_02/997221551" TargetMode="External"/><Relationship Id="rId56" Type="http://schemas.openxmlformats.org/officeDocument/2006/relationships/hyperlink" Target="https://podminky.urs.cz/item/CS_URS_2022_02/997013631" TargetMode="External"/><Relationship Id="rId64" Type="http://schemas.openxmlformats.org/officeDocument/2006/relationships/drawing" Target="../drawings/drawing3.xml"/><Relationship Id="rId8" Type="http://schemas.openxmlformats.org/officeDocument/2006/relationships/hyperlink" Target="https://podminky.urs.cz/item/CS_URS_2022_02/113106144" TargetMode="External"/><Relationship Id="rId51" Type="http://schemas.openxmlformats.org/officeDocument/2006/relationships/hyperlink" Target="https://podminky.urs.cz/item/CS_URS_2022_02/997221569" TargetMode="External"/><Relationship Id="rId3" Type="http://schemas.openxmlformats.org/officeDocument/2006/relationships/hyperlink" Target="https://podminky.urs.cz/item/CS_URS_2022_02/112101121" TargetMode="External"/><Relationship Id="rId12" Type="http://schemas.openxmlformats.org/officeDocument/2006/relationships/hyperlink" Target="https://podminky.urs.cz/item/CS_URS_2022_02/113201111" TargetMode="External"/><Relationship Id="rId17" Type="http://schemas.openxmlformats.org/officeDocument/2006/relationships/hyperlink" Target="https://podminky.urs.cz/item/CS_URS_2022_02/162751117" TargetMode="External"/><Relationship Id="rId25" Type="http://schemas.openxmlformats.org/officeDocument/2006/relationships/hyperlink" Target="https://podminky.urs.cz/item/CS_URS_2022_02/181411131" TargetMode="External"/><Relationship Id="rId33" Type="http://schemas.openxmlformats.org/officeDocument/2006/relationships/hyperlink" Target="https://podminky.urs.cz/item/CS_URS_2022_02/564851111" TargetMode="External"/><Relationship Id="rId38" Type="http://schemas.openxmlformats.org/officeDocument/2006/relationships/hyperlink" Target="https://podminky.urs.cz/item/CS_URS_2022_02/916131213" TargetMode="External"/><Relationship Id="rId46" Type="http://schemas.openxmlformats.org/officeDocument/2006/relationships/hyperlink" Target="https://podminky.urs.cz/item/CS_URS_2022_02/979024442" TargetMode="External"/><Relationship Id="rId59" Type="http://schemas.openxmlformats.org/officeDocument/2006/relationships/hyperlink" Target="https://podminky.urs.cz/item/CS_URS_2022_02/998767201" TargetMode="External"/><Relationship Id="rId20" Type="http://schemas.openxmlformats.org/officeDocument/2006/relationships/hyperlink" Target="https://podminky.urs.cz/item/CS_URS_2022_02/171201221" TargetMode="External"/><Relationship Id="rId41" Type="http://schemas.openxmlformats.org/officeDocument/2006/relationships/hyperlink" Target="https://podminky.urs.cz/item/CS_URS_2022_02/962052211" TargetMode="External"/><Relationship Id="rId54" Type="http://schemas.openxmlformats.org/officeDocument/2006/relationships/hyperlink" Target="https://podminky.urs.cz/item/CS_URS_2022_02/997221615" TargetMode="External"/><Relationship Id="rId62" Type="http://schemas.openxmlformats.org/officeDocument/2006/relationships/hyperlink" Target="https://podminky.urs.cz/item/CS_URS_2022_02/783314101" TargetMode="External"/><Relationship Id="rId1" Type="http://schemas.openxmlformats.org/officeDocument/2006/relationships/hyperlink" Target="https://podminky.urs.cz/item/CS_URS_2022_02/111211101" TargetMode="External"/><Relationship Id="rId6" Type="http://schemas.openxmlformats.org/officeDocument/2006/relationships/hyperlink" Target="https://podminky.urs.cz/item/CS_URS_2022_02/113106123" TargetMode="External"/><Relationship Id="rId15" Type="http://schemas.openxmlformats.org/officeDocument/2006/relationships/hyperlink" Target="https://podminky.urs.cz/item/CS_URS_2022_02/132251102" TargetMode="External"/><Relationship Id="rId23" Type="http://schemas.openxmlformats.org/officeDocument/2006/relationships/hyperlink" Target="https://podminky.urs.cz/item/CS_URS_2022_02/181151321" TargetMode="External"/><Relationship Id="rId28" Type="http://schemas.openxmlformats.org/officeDocument/2006/relationships/hyperlink" Target="https://podminky.urs.cz/item/CS_URS_2022_02/274313611" TargetMode="External"/><Relationship Id="rId36" Type="http://schemas.openxmlformats.org/officeDocument/2006/relationships/hyperlink" Target="https://podminky.urs.cz/item/CS_URS_2022_02/596211112" TargetMode="External"/><Relationship Id="rId49" Type="http://schemas.openxmlformats.org/officeDocument/2006/relationships/hyperlink" Target="https://podminky.urs.cz/item/CS_URS_2022_02/997221559" TargetMode="External"/><Relationship Id="rId57" Type="http://schemas.openxmlformats.org/officeDocument/2006/relationships/hyperlink" Target="https://podminky.urs.cz/item/CS_URS_2022_02/997221655" TargetMode="External"/><Relationship Id="rId10" Type="http://schemas.openxmlformats.org/officeDocument/2006/relationships/hyperlink" Target="https://podminky.urs.cz/item/CS_URS_2022_02/113107162" TargetMode="External"/><Relationship Id="rId31" Type="http://schemas.openxmlformats.org/officeDocument/2006/relationships/hyperlink" Target="https://podminky.urs.cz/item/CS_URS_2022_02/564231111" TargetMode="External"/><Relationship Id="rId44" Type="http://schemas.openxmlformats.org/officeDocument/2006/relationships/hyperlink" Target="https://podminky.urs.cz/item/CS_URS_2022_02/966073810" TargetMode="External"/><Relationship Id="rId52" Type="http://schemas.openxmlformats.org/officeDocument/2006/relationships/hyperlink" Target="https://podminky.urs.cz/item/CS_URS_2022_02/997221611" TargetMode="External"/><Relationship Id="rId60" Type="http://schemas.openxmlformats.org/officeDocument/2006/relationships/hyperlink" Target="https://podminky.urs.cz/item/CS_URS_2022_02/783301311" TargetMode="External"/><Relationship Id="rId4" Type="http://schemas.openxmlformats.org/officeDocument/2006/relationships/hyperlink" Target="https://podminky.urs.cz/item/CS_URS_2022_02/112251101" TargetMode="External"/><Relationship Id="rId9" Type="http://schemas.openxmlformats.org/officeDocument/2006/relationships/hyperlink" Target="https://podminky.urs.cz/item/CS_URS_2022_02/11310627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45203000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2_02/013294000" TargetMode="External"/><Relationship Id="rId7" Type="http://schemas.openxmlformats.org/officeDocument/2006/relationships/hyperlink" Target="https://podminky.urs.cz/item/CS_URS_2022_02/039002000" TargetMode="External"/><Relationship Id="rId12" Type="http://schemas.openxmlformats.org/officeDocument/2006/relationships/hyperlink" Target="https://podminky.urs.cz/item/CS_URS_2022_02/094-002" TargetMode="External"/><Relationship Id="rId2" Type="http://schemas.openxmlformats.org/officeDocument/2006/relationships/hyperlink" Target="https://podminky.urs.cz/item/CS_URS_2022_02/013254000" TargetMode="External"/><Relationship Id="rId1" Type="http://schemas.openxmlformats.org/officeDocument/2006/relationships/hyperlink" Target="https://podminky.urs.cz/item/CS_URS_2022_02/012002000" TargetMode="External"/><Relationship Id="rId6" Type="http://schemas.openxmlformats.org/officeDocument/2006/relationships/hyperlink" Target="https://podminky.urs.cz/item/CS_URS_2022_02/035103001" TargetMode="External"/><Relationship Id="rId11" Type="http://schemas.openxmlformats.org/officeDocument/2006/relationships/hyperlink" Target="https://podminky.urs.cz/item/CS_URS_2022_02/094-001" TargetMode="External"/><Relationship Id="rId5" Type="http://schemas.openxmlformats.org/officeDocument/2006/relationships/hyperlink" Target="https://podminky.urs.cz/item/CS_URS_2022_02/030001000" TargetMode="External"/><Relationship Id="rId10" Type="http://schemas.openxmlformats.org/officeDocument/2006/relationships/hyperlink" Target="https://podminky.urs.cz/item/CS_URS_2022_02/094002000" TargetMode="External"/><Relationship Id="rId4" Type="http://schemas.openxmlformats.org/officeDocument/2006/relationships/hyperlink" Target="https://podminky.urs.cz/item/CS_URS_2022_02/020001000" TargetMode="External"/><Relationship Id="rId9" Type="http://schemas.openxmlformats.org/officeDocument/2006/relationships/hyperlink" Target="https://podminky.urs.cz/item/CS_URS_2022_02/072002000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HZS22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230170012R00" TargetMode="External"/><Relationship Id="rId13" Type="http://schemas.openxmlformats.org/officeDocument/2006/relationships/hyperlink" Target="https://podminky.urs.cz/item/CS_URS_2022_02/894412411R00" TargetMode="External"/><Relationship Id="rId3" Type="http://schemas.openxmlformats.org/officeDocument/2006/relationships/hyperlink" Target="https://podminky.urs.cz/item/CS_URS_2022_02/721194109R00" TargetMode="External"/><Relationship Id="rId7" Type="http://schemas.openxmlformats.org/officeDocument/2006/relationships/hyperlink" Target="https://podminky.urs.cz/item/CS_URS_2022_02/230170011R00" TargetMode="External"/><Relationship Id="rId12" Type="http://schemas.openxmlformats.org/officeDocument/2006/relationships/hyperlink" Target="https://podminky.urs.cz/item/CS_URS_2022_02/899311112R00" TargetMode="External"/><Relationship Id="rId17" Type="http://schemas.openxmlformats.org/officeDocument/2006/relationships/drawing" Target="../drawings/drawing6.xml"/><Relationship Id="rId2" Type="http://schemas.openxmlformats.org/officeDocument/2006/relationships/hyperlink" Target="https://podminky.urs.cz/item/CS_URS_2022_02/451573111R00" TargetMode="External"/><Relationship Id="rId16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273321311R00" TargetMode="External"/><Relationship Id="rId6" Type="http://schemas.openxmlformats.org/officeDocument/2006/relationships/hyperlink" Target="https://podminky.urs.cz/item/CS_URS_2022_02/721210812R00" TargetMode="External"/><Relationship Id="rId11" Type="http://schemas.openxmlformats.org/officeDocument/2006/relationships/hyperlink" Target="https://podminky.urs.cz/item/CS_URS_2022_02/998721101R00" TargetMode="External"/><Relationship Id="rId5" Type="http://schemas.openxmlformats.org/officeDocument/2006/relationships/hyperlink" Target="https://podminky.urs.cz/item/CS_URS_2022_02/721194104R00" TargetMode="External"/><Relationship Id="rId15" Type="http://schemas.openxmlformats.org/officeDocument/2006/relationships/hyperlink" Target="https://podminky.urs.cz/item/CS_URS_2022_02/HZS2492" TargetMode="External"/><Relationship Id="rId10" Type="http://schemas.openxmlformats.org/officeDocument/2006/relationships/hyperlink" Target="https://podminky.urs.cz/item/CS_URS_2022_02/899621111R00" TargetMode="External"/><Relationship Id="rId4" Type="http://schemas.openxmlformats.org/officeDocument/2006/relationships/hyperlink" Target="https://podminky.urs.cz/item/CS_URS_2022_02/721194105R00" TargetMode="External"/><Relationship Id="rId9" Type="http://schemas.openxmlformats.org/officeDocument/2006/relationships/hyperlink" Target="https://podminky.urs.cz/item/CS_URS_2022_02/230170013R00" TargetMode="External"/><Relationship Id="rId14" Type="http://schemas.openxmlformats.org/officeDocument/2006/relationships/hyperlink" Target="https://podminky.urs.cz/item/CS_URS_2022_02/HZS130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35159230R00" TargetMode="External"/><Relationship Id="rId13" Type="http://schemas.openxmlformats.org/officeDocument/2006/relationships/hyperlink" Target="https://podminky.urs.cz/item/CS_URS_2022_02/HZS2492" TargetMode="External"/><Relationship Id="rId3" Type="http://schemas.openxmlformats.org/officeDocument/2006/relationships/hyperlink" Target="https://podminky.urs.cz/item/CS_URS_2022_02/998733101R00" TargetMode="External"/><Relationship Id="rId7" Type="http://schemas.openxmlformats.org/officeDocument/2006/relationships/hyperlink" Target="https://podminky.urs.cz/item/CS_URS_2022_02/735159220R00" TargetMode="External"/><Relationship Id="rId12" Type="http://schemas.openxmlformats.org/officeDocument/2006/relationships/hyperlink" Target="https://podminky.urs.cz/item/CS_URS_2022_02/HZS2211" TargetMode="External"/><Relationship Id="rId2" Type="http://schemas.openxmlformats.org/officeDocument/2006/relationships/hyperlink" Target="https://podminky.urs.cz/item/CS_URS_2022_02/735191910R00" TargetMode="External"/><Relationship Id="rId1" Type="http://schemas.openxmlformats.org/officeDocument/2006/relationships/hyperlink" Target="https://podminky.urs.cz/item/CS_URS_2022_02/722181213RT9" TargetMode="External"/><Relationship Id="rId6" Type="http://schemas.openxmlformats.org/officeDocument/2006/relationships/hyperlink" Target="https://podminky.urs.cz/item/CS_URS_2022_02/735159210R00" TargetMode="External"/><Relationship Id="rId11" Type="http://schemas.openxmlformats.org/officeDocument/2006/relationships/hyperlink" Target="https://podminky.urs.cz/item/CS_URS_2022_02/998733101R00" TargetMode="External"/><Relationship Id="rId5" Type="http://schemas.openxmlformats.org/officeDocument/2006/relationships/hyperlink" Target="https://podminky.urs.cz/item/CS_URS_2022_02/998734101R00" TargetMode="External"/><Relationship Id="rId15" Type="http://schemas.openxmlformats.org/officeDocument/2006/relationships/drawing" Target="../drawings/drawing7.xml"/><Relationship Id="rId10" Type="http://schemas.openxmlformats.org/officeDocument/2006/relationships/hyperlink" Target="https://podminky.urs.cz/item/CS_URS_2022_02/998735101R00" TargetMode="External"/><Relationship Id="rId4" Type="http://schemas.openxmlformats.org/officeDocument/2006/relationships/hyperlink" Target="https://podminky.urs.cz/item/CS_URS_2022_02/734211113R00" TargetMode="External"/><Relationship Id="rId9" Type="http://schemas.openxmlformats.org/officeDocument/2006/relationships/hyperlink" Target="https://podminky.urs.cz/item/CS_URS_2022_02/735000912R00" TargetMode="External"/><Relationship Id="rId14" Type="http://schemas.openxmlformats.org/officeDocument/2006/relationships/hyperlink" Target="https://podminky.urs.cz/item/CS_URS_2022_02/030001000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podminky.urs.cz/item/CS_URS_2022_02/030001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5"/>
  <sheetViews>
    <sheetView showGridLines="0" tabSelected="1" zoomScaleNormal="100" workbookViewId="0">
      <selection activeCell="BE23" sqref="BE23"/>
    </sheetView>
  </sheetViews>
  <sheetFormatPr defaultColWidth="8.570312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 customWidth="1"/>
  </cols>
  <sheetData>
    <row r="1" spans="1:74">
      <c r="A1" s="1" t="s">
        <v>0</v>
      </c>
      <c r="AZ1" s="1" t="s">
        <v>1</v>
      </c>
      <c r="BA1" s="1" t="s">
        <v>2</v>
      </c>
      <c r="BB1" s="1"/>
      <c r="BT1" s="1" t="s">
        <v>3</v>
      </c>
      <c r="BU1" s="1" t="s">
        <v>3</v>
      </c>
      <c r="BV1" s="1" t="s">
        <v>4</v>
      </c>
    </row>
    <row r="2" spans="1:74" ht="36.9" customHeight="1">
      <c r="AR2" s="289" t="s">
        <v>5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2" t="s">
        <v>6</v>
      </c>
      <c r="BT2" s="2" t="s">
        <v>7</v>
      </c>
    </row>
    <row r="3" spans="1:74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" customHeight="1">
      <c r="B4" s="5"/>
      <c r="D4" s="6" t="s">
        <v>9</v>
      </c>
      <c r="AR4" s="5"/>
      <c r="AS4" s="7" t="s">
        <v>10</v>
      </c>
      <c r="BS4" s="2" t="s">
        <v>11</v>
      </c>
    </row>
    <row r="5" spans="1:74" ht="12" customHeight="1">
      <c r="B5" s="5"/>
      <c r="D5" s="8" t="s">
        <v>12</v>
      </c>
      <c r="K5" s="290" t="s">
        <v>13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R5" s="5"/>
      <c r="BS5" s="2" t="s">
        <v>6</v>
      </c>
    </row>
    <row r="6" spans="1:74" ht="36.9" customHeight="1">
      <c r="B6" s="5"/>
      <c r="D6" s="9" t="s">
        <v>14</v>
      </c>
      <c r="K6" s="291" t="s">
        <v>15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5"/>
      <c r="BS6" s="2" t="s">
        <v>6</v>
      </c>
    </row>
    <row r="7" spans="1:74" ht="12" customHeight="1">
      <c r="B7" s="5"/>
      <c r="D7" s="10" t="s">
        <v>16</v>
      </c>
      <c r="K7" s="11" t="s">
        <v>17</v>
      </c>
      <c r="AK7" s="10" t="s">
        <v>18</v>
      </c>
      <c r="AN7" s="11"/>
      <c r="AR7" s="5"/>
      <c r="BS7" s="2" t="s">
        <v>6</v>
      </c>
    </row>
    <row r="8" spans="1:74" ht="12" customHeight="1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6</v>
      </c>
    </row>
    <row r="9" spans="1:74" ht="14.4" customHeight="1">
      <c r="B9" s="5"/>
      <c r="AR9" s="5"/>
      <c r="BS9" s="2" t="s">
        <v>6</v>
      </c>
    </row>
    <row r="10" spans="1:74" ht="12" customHeight="1">
      <c r="B10" s="5"/>
      <c r="D10" s="10" t="s">
        <v>23</v>
      </c>
      <c r="AK10" s="10" t="s">
        <v>24</v>
      </c>
      <c r="AN10" s="11" t="s">
        <v>25</v>
      </c>
      <c r="AR10" s="5"/>
      <c r="BS10" s="2" t="s">
        <v>6</v>
      </c>
    </row>
    <row r="11" spans="1:74" ht="18.45" customHeight="1">
      <c r="B11" s="5"/>
      <c r="E11" s="11" t="s">
        <v>26</v>
      </c>
      <c r="AK11" s="10" t="s">
        <v>27</v>
      </c>
      <c r="AN11" s="11" t="s">
        <v>28</v>
      </c>
      <c r="AR11" s="5"/>
      <c r="BS11" s="2" t="s">
        <v>6</v>
      </c>
    </row>
    <row r="12" spans="1:74" ht="6.9" customHeight="1">
      <c r="B12" s="5"/>
      <c r="AR12" s="5"/>
      <c r="BS12" s="2" t="s">
        <v>6</v>
      </c>
    </row>
    <row r="13" spans="1:74" ht="12" customHeight="1">
      <c r="B13" s="5"/>
      <c r="D13" s="10" t="s">
        <v>29</v>
      </c>
      <c r="AK13" s="10" t="s">
        <v>24</v>
      </c>
      <c r="AN13" s="11"/>
      <c r="AR13" s="5"/>
      <c r="BS13" s="2" t="s">
        <v>6</v>
      </c>
    </row>
    <row r="14" spans="1:74" ht="13.2">
      <c r="B14" s="5"/>
      <c r="E14" s="11" t="s">
        <v>30</v>
      </c>
      <c r="AK14" s="10" t="s">
        <v>27</v>
      </c>
      <c r="AN14" s="11"/>
      <c r="AR14" s="5"/>
      <c r="BS14" s="2" t="s">
        <v>6</v>
      </c>
    </row>
    <row r="15" spans="1:74" ht="6.9" customHeight="1">
      <c r="B15" s="5"/>
      <c r="AR15" s="5"/>
      <c r="BS15" s="2" t="s">
        <v>3</v>
      </c>
    </row>
    <row r="16" spans="1:74" ht="12" customHeight="1">
      <c r="B16" s="5"/>
      <c r="D16" s="10" t="s">
        <v>31</v>
      </c>
      <c r="AK16" s="10" t="s">
        <v>24</v>
      </c>
      <c r="AN16" s="11" t="s">
        <v>32</v>
      </c>
      <c r="AR16" s="5"/>
      <c r="BS16" s="2" t="s">
        <v>3</v>
      </c>
    </row>
    <row r="17" spans="1:71" ht="18.45" customHeight="1">
      <c r="B17" s="5"/>
      <c r="E17" s="11" t="s">
        <v>33</v>
      </c>
      <c r="AK17" s="10" t="s">
        <v>27</v>
      </c>
      <c r="AN17" s="11" t="s">
        <v>34</v>
      </c>
      <c r="AR17" s="5"/>
      <c r="BS17" s="2" t="s">
        <v>35</v>
      </c>
    </row>
    <row r="18" spans="1:71" ht="6.9" customHeight="1">
      <c r="B18" s="5"/>
      <c r="AR18" s="5"/>
      <c r="BS18" s="2" t="s">
        <v>6</v>
      </c>
    </row>
    <row r="19" spans="1:71" ht="12" customHeight="1">
      <c r="B19" s="5"/>
      <c r="D19" s="10" t="s">
        <v>36</v>
      </c>
      <c r="AK19" s="10" t="s">
        <v>24</v>
      </c>
      <c r="AN19" s="11"/>
      <c r="AR19" s="5"/>
      <c r="BS19" s="2" t="s">
        <v>6</v>
      </c>
    </row>
    <row r="20" spans="1:71" ht="18.45" customHeight="1">
      <c r="B20" s="5"/>
      <c r="E20" s="11" t="s">
        <v>37</v>
      </c>
      <c r="AK20" s="10" t="s">
        <v>27</v>
      </c>
      <c r="AN20" s="11"/>
      <c r="AR20" s="5"/>
      <c r="BS20" s="2" t="s">
        <v>3</v>
      </c>
    </row>
    <row r="21" spans="1:71" ht="6.9" customHeight="1">
      <c r="B21" s="5"/>
      <c r="AR21" s="5"/>
    </row>
    <row r="22" spans="1:71" ht="12" customHeight="1">
      <c r="B22" s="5"/>
      <c r="D22" s="10" t="s">
        <v>38</v>
      </c>
      <c r="AR22" s="5"/>
    </row>
    <row r="23" spans="1:71" ht="68.400000000000006" customHeight="1">
      <c r="B23" s="5"/>
      <c r="E23" s="292" t="s">
        <v>4626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R23" s="5"/>
    </row>
    <row r="24" spans="1:71" ht="6.9" customHeight="1">
      <c r="B24" s="5"/>
      <c r="AR24" s="5"/>
    </row>
    <row r="25" spans="1:71" ht="6.9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5" customHeight="1">
      <c r="A26" s="13"/>
      <c r="B26" s="14"/>
      <c r="C26" s="13"/>
      <c r="D26" s="15" t="s">
        <v>39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293">
        <f>ROUND(AG54,2)</f>
        <v>0</v>
      </c>
      <c r="AL26" s="293"/>
      <c r="AM26" s="293"/>
      <c r="AN26" s="293"/>
      <c r="AO26" s="293"/>
      <c r="AP26" s="13"/>
      <c r="AQ26" s="13"/>
      <c r="AR26" s="14"/>
      <c r="BE26" s="13"/>
    </row>
    <row r="27" spans="1:7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3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294" t="s">
        <v>40</v>
      </c>
      <c r="M28" s="294"/>
      <c r="N28" s="294"/>
      <c r="O28" s="294"/>
      <c r="P28" s="294"/>
      <c r="Q28" s="13"/>
      <c r="R28" s="13"/>
      <c r="S28" s="13"/>
      <c r="T28" s="13"/>
      <c r="U28" s="13"/>
      <c r="V28" s="13"/>
      <c r="W28" s="294" t="s">
        <v>41</v>
      </c>
      <c r="X28" s="294"/>
      <c r="Y28" s="294"/>
      <c r="Z28" s="294"/>
      <c r="AA28" s="294"/>
      <c r="AB28" s="294"/>
      <c r="AC28" s="294"/>
      <c r="AD28" s="294"/>
      <c r="AE28" s="294"/>
      <c r="AF28" s="13"/>
      <c r="AG28" s="13"/>
      <c r="AH28" s="13"/>
      <c r="AI28" s="13"/>
      <c r="AJ28" s="13"/>
      <c r="AK28" s="294" t="s">
        <v>42</v>
      </c>
      <c r="AL28" s="294"/>
      <c r="AM28" s="294"/>
      <c r="AN28" s="294"/>
      <c r="AO28" s="294"/>
      <c r="AP28" s="13"/>
      <c r="AQ28" s="13"/>
      <c r="AR28" s="14"/>
      <c r="BE28" s="13"/>
    </row>
    <row r="29" spans="1:71" s="18" customFormat="1" ht="14.4" customHeight="1">
      <c r="B29" s="19"/>
      <c r="D29" s="10" t="s">
        <v>43</v>
      </c>
      <c r="F29" s="10" t="s">
        <v>44</v>
      </c>
      <c r="L29" s="295">
        <v>0.21</v>
      </c>
      <c r="M29" s="295"/>
      <c r="N29" s="295"/>
      <c r="O29" s="295"/>
      <c r="P29" s="295"/>
      <c r="W29" s="296">
        <f>ROUND(AZ54, 2)</f>
        <v>0</v>
      </c>
      <c r="X29" s="296"/>
      <c r="Y29" s="296"/>
      <c r="Z29" s="296"/>
      <c r="AA29" s="296"/>
      <c r="AB29" s="296"/>
      <c r="AC29" s="296"/>
      <c r="AD29" s="296"/>
      <c r="AE29" s="296"/>
      <c r="AK29" s="296">
        <f>ROUND(AV54, 2)</f>
        <v>0</v>
      </c>
      <c r="AL29" s="296"/>
      <c r="AM29" s="296"/>
      <c r="AN29" s="296"/>
      <c r="AO29" s="296"/>
      <c r="AR29" s="19"/>
    </row>
    <row r="30" spans="1:71" s="18" customFormat="1" ht="14.4" customHeight="1">
      <c r="B30" s="19"/>
      <c r="F30" s="10" t="s">
        <v>45</v>
      </c>
      <c r="L30" s="295">
        <v>0.15</v>
      </c>
      <c r="M30" s="295"/>
      <c r="N30" s="295"/>
      <c r="O30" s="295"/>
      <c r="P30" s="295"/>
      <c r="W30" s="296">
        <f>ROUND(BA54, 2)</f>
        <v>0</v>
      </c>
      <c r="X30" s="296"/>
      <c r="Y30" s="296"/>
      <c r="Z30" s="296"/>
      <c r="AA30" s="296"/>
      <c r="AB30" s="296"/>
      <c r="AC30" s="296"/>
      <c r="AD30" s="296"/>
      <c r="AE30" s="296"/>
      <c r="AK30" s="296">
        <f>ROUND(AW54, 2)</f>
        <v>0</v>
      </c>
      <c r="AL30" s="296"/>
      <c r="AM30" s="296"/>
      <c r="AN30" s="296"/>
      <c r="AO30" s="296"/>
      <c r="AR30" s="19"/>
    </row>
    <row r="31" spans="1:71" s="18" customFormat="1" ht="14.4" hidden="1" customHeight="1">
      <c r="B31" s="19"/>
      <c r="F31" s="10" t="s">
        <v>46</v>
      </c>
      <c r="L31" s="295">
        <v>0.21</v>
      </c>
      <c r="M31" s="295"/>
      <c r="N31" s="295"/>
      <c r="O31" s="295"/>
      <c r="P31" s="295"/>
      <c r="W31" s="296">
        <f>ROUND(BB54, 2)</f>
        <v>0</v>
      </c>
      <c r="X31" s="296"/>
      <c r="Y31" s="296"/>
      <c r="Z31" s="296"/>
      <c r="AA31" s="296"/>
      <c r="AB31" s="296"/>
      <c r="AC31" s="296"/>
      <c r="AD31" s="296"/>
      <c r="AE31" s="296"/>
      <c r="AK31" s="296">
        <v>0</v>
      </c>
      <c r="AL31" s="296"/>
      <c r="AM31" s="296"/>
      <c r="AN31" s="296"/>
      <c r="AO31" s="296"/>
      <c r="AR31" s="19"/>
    </row>
    <row r="32" spans="1:71" s="18" customFormat="1" ht="14.4" hidden="1" customHeight="1">
      <c r="B32" s="19"/>
      <c r="F32" s="10" t="s">
        <v>47</v>
      </c>
      <c r="L32" s="295">
        <v>0.15</v>
      </c>
      <c r="M32" s="295"/>
      <c r="N32" s="295"/>
      <c r="O32" s="295"/>
      <c r="P32" s="295"/>
      <c r="W32" s="296">
        <f>ROUND(BC54, 2)</f>
        <v>0</v>
      </c>
      <c r="X32" s="296"/>
      <c r="Y32" s="296"/>
      <c r="Z32" s="296"/>
      <c r="AA32" s="296"/>
      <c r="AB32" s="296"/>
      <c r="AC32" s="296"/>
      <c r="AD32" s="296"/>
      <c r="AE32" s="296"/>
      <c r="AK32" s="296">
        <v>0</v>
      </c>
      <c r="AL32" s="296"/>
      <c r="AM32" s="296"/>
      <c r="AN32" s="296"/>
      <c r="AO32" s="296"/>
      <c r="AR32" s="19"/>
    </row>
    <row r="33" spans="1:57" s="18" customFormat="1" ht="14.4" hidden="1" customHeight="1">
      <c r="B33" s="19"/>
      <c r="F33" s="10" t="s">
        <v>48</v>
      </c>
      <c r="L33" s="295">
        <v>0</v>
      </c>
      <c r="M33" s="295"/>
      <c r="N33" s="295"/>
      <c r="O33" s="295"/>
      <c r="P33" s="295"/>
      <c r="W33" s="296">
        <f>ROUND(BD54, 2)</f>
        <v>0</v>
      </c>
      <c r="X33" s="296"/>
      <c r="Y33" s="296"/>
      <c r="Z33" s="296"/>
      <c r="AA33" s="296"/>
      <c r="AB33" s="296"/>
      <c r="AC33" s="296"/>
      <c r="AD33" s="296"/>
      <c r="AE33" s="296"/>
      <c r="AK33" s="296">
        <v>0</v>
      </c>
      <c r="AL33" s="296"/>
      <c r="AM33" s="296"/>
      <c r="AN33" s="296"/>
      <c r="AO33" s="296"/>
      <c r="AR33" s="19"/>
    </row>
    <row r="34" spans="1:57" s="17" customFormat="1" ht="6.9" customHeight="1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5" customHeight="1">
      <c r="A35" s="13"/>
      <c r="B35" s="14"/>
      <c r="C35" s="20"/>
      <c r="D35" s="21" t="s">
        <v>49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50</v>
      </c>
      <c r="U35" s="22"/>
      <c r="V35" s="22"/>
      <c r="W35" s="22"/>
      <c r="X35" s="297" t="s">
        <v>51</v>
      </c>
      <c r="Y35" s="297"/>
      <c r="Z35" s="297"/>
      <c r="AA35" s="297"/>
      <c r="AB35" s="297"/>
      <c r="AC35" s="22"/>
      <c r="AD35" s="22"/>
      <c r="AE35" s="22"/>
      <c r="AF35" s="22"/>
      <c r="AG35" s="22"/>
      <c r="AH35" s="22"/>
      <c r="AI35" s="22"/>
      <c r="AJ35" s="22"/>
      <c r="AK35" s="298">
        <f>SUM(AK26:AK33)</f>
        <v>0</v>
      </c>
      <c r="AL35" s="298"/>
      <c r="AM35" s="298"/>
      <c r="AN35" s="298"/>
      <c r="AO35" s="298"/>
      <c r="AP35" s="20"/>
      <c r="AQ35" s="20"/>
      <c r="AR35" s="14"/>
      <c r="BE35" s="13"/>
    </row>
    <row r="36" spans="1:57" s="17" customFormat="1" ht="6.9" customHeight="1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" customHeight="1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" customHeight="1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" customHeight="1">
      <c r="A42" s="13"/>
      <c r="B42" s="14"/>
      <c r="C42" s="6" t="s">
        <v>52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" customHeight="1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>
      <c r="B44" s="29"/>
      <c r="C44" s="10" t="s">
        <v>12</v>
      </c>
      <c r="L44" s="28" t="str">
        <f>K5</f>
        <v>22-Chlebova</v>
      </c>
      <c r="AR44" s="29"/>
    </row>
    <row r="45" spans="1:57" s="30" customFormat="1" ht="36.9" customHeight="1">
      <c r="B45" s="31"/>
      <c r="C45" s="32" t="s">
        <v>14</v>
      </c>
      <c r="L45" s="299" t="str">
        <f>K6</f>
        <v>ZŠ a MŠ Chlebovice - tělocvična</v>
      </c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R45" s="31"/>
    </row>
    <row r="46" spans="1:57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>ul. Pod Kabáticí 107,193, Frýdek-Místek Chlebovice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300" t="str">
        <f>IF(AN8= "","",AN8)</f>
        <v>8. 7. 2022</v>
      </c>
      <c r="AN47" s="300"/>
      <c r="AO47" s="13"/>
      <c r="AP47" s="13"/>
      <c r="AQ47" s="13"/>
      <c r="AR47" s="14"/>
      <c r="BE47" s="13"/>
    </row>
    <row r="48" spans="1:57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15" customHeight="1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Frýdek-Místek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31</v>
      </c>
      <c r="AJ49" s="13"/>
      <c r="AK49" s="13"/>
      <c r="AL49" s="13"/>
      <c r="AM49" s="301" t="str">
        <f>IF(E17="","",E17)</f>
        <v>JANKO Projekt s.r.o.</v>
      </c>
      <c r="AN49" s="301"/>
      <c r="AO49" s="301"/>
      <c r="AP49" s="301"/>
      <c r="AQ49" s="13"/>
      <c r="AR49" s="14"/>
      <c r="AS49" s="302" t="s">
        <v>53</v>
      </c>
      <c r="AT49" s="302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15" customHeight="1">
      <c r="A50" s="13"/>
      <c r="B50" s="14"/>
      <c r="C50" s="10" t="s">
        <v>29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>Dle výběrového řízení investora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36</v>
      </c>
      <c r="AJ50" s="13"/>
      <c r="AK50" s="13"/>
      <c r="AL50" s="13"/>
      <c r="AM50" s="301" t="str">
        <f>IF(E20="","",E20)</f>
        <v>Katerinec</v>
      </c>
      <c r="AN50" s="301"/>
      <c r="AO50" s="301"/>
      <c r="AP50" s="301"/>
      <c r="AQ50" s="13"/>
      <c r="AR50" s="14"/>
      <c r="AS50" s="302"/>
      <c r="AT50" s="302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8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302"/>
      <c r="AT51" s="302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>
      <c r="A52" s="13"/>
      <c r="B52" s="14"/>
      <c r="C52" s="303" t="s">
        <v>54</v>
      </c>
      <c r="D52" s="303"/>
      <c r="E52" s="303"/>
      <c r="F52" s="303"/>
      <c r="G52" s="303"/>
      <c r="H52" s="38"/>
      <c r="I52" s="304" t="s">
        <v>55</v>
      </c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5" t="s">
        <v>56</v>
      </c>
      <c r="AH52" s="305"/>
      <c r="AI52" s="305"/>
      <c r="AJ52" s="305"/>
      <c r="AK52" s="305"/>
      <c r="AL52" s="305"/>
      <c r="AM52" s="305"/>
      <c r="AN52" s="304" t="s">
        <v>57</v>
      </c>
      <c r="AO52" s="304"/>
      <c r="AP52" s="304"/>
      <c r="AQ52" s="39" t="s">
        <v>58</v>
      </c>
      <c r="AR52" s="14"/>
      <c r="AS52" s="40" t="s">
        <v>59</v>
      </c>
      <c r="AT52" s="41" t="s">
        <v>60</v>
      </c>
      <c r="AU52" s="41" t="s">
        <v>61</v>
      </c>
      <c r="AV52" s="41" t="s">
        <v>62</v>
      </c>
      <c r="AW52" s="41" t="s">
        <v>63</v>
      </c>
      <c r="AX52" s="41" t="s">
        <v>64</v>
      </c>
      <c r="AY52" s="41" t="s">
        <v>65</v>
      </c>
      <c r="AZ52" s="41" t="s">
        <v>66</v>
      </c>
      <c r="BA52" s="41" t="s">
        <v>67</v>
      </c>
      <c r="BB52" s="41" t="s">
        <v>68</v>
      </c>
      <c r="BC52" s="41" t="s">
        <v>69</v>
      </c>
      <c r="BD52" s="42" t="s">
        <v>70</v>
      </c>
      <c r="BE52" s="13"/>
    </row>
    <row r="53" spans="1:91" s="17" customFormat="1" ht="10.8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" customHeight="1">
      <c r="B54" s="47"/>
      <c r="C54" s="48" t="s">
        <v>71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306">
        <f>ROUND(AG55+SUM(AG59:AG64)+AG72+AG73,2)</f>
        <v>0</v>
      </c>
      <c r="AH54" s="306"/>
      <c r="AI54" s="306"/>
      <c r="AJ54" s="306"/>
      <c r="AK54" s="306"/>
      <c r="AL54" s="306"/>
      <c r="AM54" s="306"/>
      <c r="AN54" s="307">
        <f t="shared" ref="AN54:AN73" si="0">SUM(AG54,AT54)</f>
        <v>0</v>
      </c>
      <c r="AO54" s="307"/>
      <c r="AP54" s="307"/>
      <c r="AQ54" s="50"/>
      <c r="AR54" s="47"/>
      <c r="AS54" s="51">
        <f>ROUND(AS55+SUM(AS59:AS64)+AS72+AS73,2)</f>
        <v>0</v>
      </c>
      <c r="AT54" s="52">
        <f t="shared" ref="AT54:AT73" si="1">ROUND(SUM(AV54:AW54),2)</f>
        <v>0</v>
      </c>
      <c r="AU54" s="53">
        <f>ROUND(AU55+SUM(AU59:AU64)+AU72+AU73,5)</f>
        <v>8920.2063699999999</v>
      </c>
      <c r="AV54" s="52">
        <f>ROUND(AZ54*L29,2)</f>
        <v>0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ROUND(AZ55+SUM(AZ59:AZ64)+AZ72+AZ73,2)</f>
        <v>0</v>
      </c>
      <c r="BA54" s="52">
        <f>ROUND(BA55+SUM(BA59:BA64)+BA72+BA73,2)</f>
        <v>0</v>
      </c>
      <c r="BB54" s="52">
        <f>ROUND(BB55+SUM(BB59:BB64)+BB72+BB73,2)</f>
        <v>0</v>
      </c>
      <c r="BC54" s="52">
        <f>ROUND(BC55+SUM(BC59:BC64)+BC72+BC73,2)</f>
        <v>0</v>
      </c>
      <c r="BD54" s="54">
        <f>ROUND(BD55+SUM(BD59:BD64)+BD72+BD73,2)</f>
        <v>0</v>
      </c>
      <c r="BS54" s="55" t="s">
        <v>72</v>
      </c>
      <c r="BT54" s="55" t="s">
        <v>73</v>
      </c>
      <c r="BU54" s="56" t="s">
        <v>74</v>
      </c>
      <c r="BV54" s="55" t="s">
        <v>75</v>
      </c>
      <c r="BW54" s="55" t="s">
        <v>4</v>
      </c>
      <c r="BX54" s="55" t="s">
        <v>76</v>
      </c>
      <c r="CL54" s="55" t="s">
        <v>17</v>
      </c>
    </row>
    <row r="55" spans="1:91" s="57" customFormat="1" ht="16.5" customHeight="1">
      <c r="B55" s="58"/>
      <c r="C55" s="59"/>
      <c r="D55" s="308" t="s">
        <v>77</v>
      </c>
      <c r="E55" s="308"/>
      <c r="F55" s="308"/>
      <c r="G55" s="308"/>
      <c r="H55" s="308"/>
      <c r="I55" s="60"/>
      <c r="J55" s="308" t="s">
        <v>78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9">
        <f>ROUND(SUM(AG56:AG58),2)</f>
        <v>0</v>
      </c>
      <c r="AH55" s="309"/>
      <c r="AI55" s="309"/>
      <c r="AJ55" s="309"/>
      <c r="AK55" s="309"/>
      <c r="AL55" s="309"/>
      <c r="AM55" s="309"/>
      <c r="AN55" s="310">
        <f t="shared" si="0"/>
        <v>0</v>
      </c>
      <c r="AO55" s="310"/>
      <c r="AP55" s="310"/>
      <c r="AQ55" s="61" t="s">
        <v>79</v>
      </c>
      <c r="AR55" s="58"/>
      <c r="AS55" s="62">
        <f>ROUND(SUM(AS56:AS58),2)</f>
        <v>0</v>
      </c>
      <c r="AT55" s="63">
        <f t="shared" si="1"/>
        <v>0</v>
      </c>
      <c r="AU55" s="64">
        <f>ROUND(SUM(AU56:AU58),5)</f>
        <v>8547.3287199999995</v>
      </c>
      <c r="AV55" s="63">
        <f>ROUND(AZ55*L29,2)</f>
        <v>0</v>
      </c>
      <c r="AW55" s="63">
        <f>ROUND(BA55*L30,2)</f>
        <v>0</v>
      </c>
      <c r="AX55" s="63">
        <f>ROUND(BB55*L29,2)</f>
        <v>0</v>
      </c>
      <c r="AY55" s="63">
        <f>ROUND(BC55*L30,2)</f>
        <v>0</v>
      </c>
      <c r="AZ55" s="63">
        <f>ROUND(SUM(AZ56:AZ58),2)</f>
        <v>0</v>
      </c>
      <c r="BA55" s="63">
        <f>ROUND(SUM(BA56:BA58),2)</f>
        <v>0</v>
      </c>
      <c r="BB55" s="63">
        <f>ROUND(SUM(BB56:BB58),2)</f>
        <v>0</v>
      </c>
      <c r="BC55" s="63">
        <f>ROUND(SUM(BC56:BC58),2)</f>
        <v>0</v>
      </c>
      <c r="BD55" s="65">
        <f>ROUND(SUM(BD56:BD58),2)</f>
        <v>0</v>
      </c>
      <c r="BS55" s="66" t="s">
        <v>72</v>
      </c>
      <c r="BT55" s="66" t="s">
        <v>80</v>
      </c>
      <c r="BU55" s="66" t="s">
        <v>74</v>
      </c>
      <c r="BV55" s="66" t="s">
        <v>75</v>
      </c>
      <c r="BW55" s="66" t="s">
        <v>81</v>
      </c>
      <c r="BX55" s="66" t="s">
        <v>4</v>
      </c>
      <c r="CL55" s="66" t="s">
        <v>17</v>
      </c>
      <c r="CM55" s="66" t="s">
        <v>82</v>
      </c>
    </row>
    <row r="56" spans="1:91" s="28" customFormat="1" ht="35.25" customHeight="1">
      <c r="A56" s="67" t="s">
        <v>83</v>
      </c>
      <c r="B56" s="29"/>
      <c r="C56" s="68"/>
      <c r="D56" s="68"/>
      <c r="E56" s="311" t="s">
        <v>84</v>
      </c>
      <c r="F56" s="311"/>
      <c r="G56" s="311"/>
      <c r="H56" s="311"/>
      <c r="I56" s="311"/>
      <c r="J56" s="68"/>
      <c r="K56" s="311" t="s">
        <v>85</v>
      </c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12">
        <f>'SO 01.1, SO 01.2 - Staveb...'!J32</f>
        <v>0</v>
      </c>
      <c r="AH56" s="312"/>
      <c r="AI56" s="312"/>
      <c r="AJ56" s="312"/>
      <c r="AK56" s="312"/>
      <c r="AL56" s="312"/>
      <c r="AM56" s="312"/>
      <c r="AN56" s="312">
        <f t="shared" si="0"/>
        <v>0</v>
      </c>
      <c r="AO56" s="312"/>
      <c r="AP56" s="312"/>
      <c r="AQ56" s="69" t="s">
        <v>86</v>
      </c>
      <c r="AR56" s="29"/>
      <c r="AS56" s="70">
        <v>0</v>
      </c>
      <c r="AT56" s="71">
        <f t="shared" si="1"/>
        <v>0</v>
      </c>
      <c r="AU56" s="72">
        <f>'SO 01.1, SO 01.2 - Staveb...'!P114</f>
        <v>7367.0450370000008</v>
      </c>
      <c r="AV56" s="71">
        <f>'SO 01.1, SO 01.2 - Staveb...'!J35</f>
        <v>0</v>
      </c>
      <c r="AW56" s="71">
        <f>'SO 01.1, SO 01.2 - Staveb...'!J36</f>
        <v>0</v>
      </c>
      <c r="AX56" s="71">
        <f>'SO 01.1, SO 01.2 - Staveb...'!J37</f>
        <v>0</v>
      </c>
      <c r="AY56" s="71">
        <f>'SO 01.1, SO 01.2 - Staveb...'!J38</f>
        <v>0</v>
      </c>
      <c r="AZ56" s="71">
        <f>'SO 01.1, SO 01.2 - Staveb...'!F35</f>
        <v>0</v>
      </c>
      <c r="BA56" s="71">
        <f>'SO 01.1, SO 01.2 - Staveb...'!F36</f>
        <v>0</v>
      </c>
      <c r="BB56" s="71">
        <f>'SO 01.1, SO 01.2 - Staveb...'!F37</f>
        <v>0</v>
      </c>
      <c r="BC56" s="71">
        <f>'SO 01.1, SO 01.2 - Staveb...'!F38</f>
        <v>0</v>
      </c>
      <c r="BD56" s="73">
        <f>'SO 01.1, SO 01.2 - Staveb...'!F39</f>
        <v>0</v>
      </c>
      <c r="BT56" s="11" t="s">
        <v>82</v>
      </c>
      <c r="BV56" s="11" t="s">
        <v>75</v>
      </c>
      <c r="BW56" s="11" t="s">
        <v>87</v>
      </c>
      <c r="BX56" s="11" t="s">
        <v>81</v>
      </c>
      <c r="CL56" s="11"/>
    </row>
    <row r="57" spans="1:91" s="28" customFormat="1" ht="16.5" customHeight="1">
      <c r="A57" s="67" t="s">
        <v>83</v>
      </c>
      <c r="B57" s="29"/>
      <c r="C57" s="68"/>
      <c r="D57" s="68"/>
      <c r="E57" s="311" t="s">
        <v>88</v>
      </c>
      <c r="F57" s="311"/>
      <c r="G57" s="311"/>
      <c r="H57" s="311"/>
      <c r="I57" s="311"/>
      <c r="J57" s="68"/>
      <c r="K57" s="311" t="s">
        <v>89</v>
      </c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  <c r="Z57" s="311"/>
      <c r="AA57" s="311"/>
      <c r="AB57" s="311"/>
      <c r="AC57" s="311"/>
      <c r="AD57" s="311"/>
      <c r="AE57" s="311"/>
      <c r="AF57" s="311"/>
      <c r="AG57" s="312">
        <f>'SO 01.6 - Zpevněné plochy...'!J32</f>
        <v>0</v>
      </c>
      <c r="AH57" s="312"/>
      <c r="AI57" s="312"/>
      <c r="AJ57" s="312"/>
      <c r="AK57" s="312"/>
      <c r="AL57" s="312"/>
      <c r="AM57" s="312"/>
      <c r="AN57" s="312">
        <f t="shared" si="0"/>
        <v>0</v>
      </c>
      <c r="AO57" s="312"/>
      <c r="AP57" s="312"/>
      <c r="AQ57" s="69" t="s">
        <v>86</v>
      </c>
      <c r="AR57" s="29"/>
      <c r="AS57" s="70">
        <v>0</v>
      </c>
      <c r="AT57" s="71">
        <f t="shared" si="1"/>
        <v>0</v>
      </c>
      <c r="AU57" s="72">
        <f>'SO 01.6 - Zpevněné plochy...'!P95</f>
        <v>1180.283684</v>
      </c>
      <c r="AV57" s="71">
        <f>'SO 01.6 - Zpevněné plochy...'!J35</f>
        <v>0</v>
      </c>
      <c r="AW57" s="71">
        <f>'SO 01.6 - Zpevněné plochy...'!J36</f>
        <v>0</v>
      </c>
      <c r="AX57" s="71">
        <f>'SO 01.6 - Zpevněné plochy...'!J37</f>
        <v>0</v>
      </c>
      <c r="AY57" s="71">
        <f>'SO 01.6 - Zpevněné plochy...'!J38</f>
        <v>0</v>
      </c>
      <c r="AZ57" s="71">
        <f>'SO 01.6 - Zpevněné plochy...'!F35</f>
        <v>0</v>
      </c>
      <c r="BA57" s="71">
        <f>'SO 01.6 - Zpevněné plochy...'!F36</f>
        <v>0</v>
      </c>
      <c r="BB57" s="71">
        <f>'SO 01.6 - Zpevněné plochy...'!F37</f>
        <v>0</v>
      </c>
      <c r="BC57" s="71">
        <f>'SO 01.6 - Zpevněné plochy...'!F38</f>
        <v>0</v>
      </c>
      <c r="BD57" s="73">
        <f>'SO 01.6 - Zpevněné plochy...'!F39</f>
        <v>0</v>
      </c>
      <c r="BT57" s="11" t="s">
        <v>82</v>
      </c>
      <c r="BV57" s="11" t="s">
        <v>75</v>
      </c>
      <c r="BW57" s="11" t="s">
        <v>90</v>
      </c>
      <c r="BX57" s="11" t="s">
        <v>81</v>
      </c>
      <c r="CL57" s="11"/>
    </row>
    <row r="58" spans="1:91" s="28" customFormat="1" ht="16.5" customHeight="1">
      <c r="A58" s="67" t="s">
        <v>83</v>
      </c>
      <c r="B58" s="29"/>
      <c r="C58" s="68"/>
      <c r="D58" s="68"/>
      <c r="E58" s="311" t="s">
        <v>91</v>
      </c>
      <c r="F58" s="311"/>
      <c r="G58" s="311"/>
      <c r="H58" s="311"/>
      <c r="I58" s="311"/>
      <c r="J58" s="68"/>
      <c r="K58" s="311" t="s">
        <v>92</v>
      </c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12">
        <f>'VRN - Vedlejší rozpočtové...'!J32</f>
        <v>0</v>
      </c>
      <c r="AH58" s="312"/>
      <c r="AI58" s="312"/>
      <c r="AJ58" s="312"/>
      <c r="AK58" s="312"/>
      <c r="AL58" s="312"/>
      <c r="AM58" s="312"/>
      <c r="AN58" s="312">
        <f t="shared" si="0"/>
        <v>0</v>
      </c>
      <c r="AO58" s="312"/>
      <c r="AP58" s="312"/>
      <c r="AQ58" s="69" t="s">
        <v>86</v>
      </c>
      <c r="AR58" s="29"/>
      <c r="AS58" s="70">
        <v>0</v>
      </c>
      <c r="AT58" s="71">
        <f t="shared" si="1"/>
        <v>0</v>
      </c>
      <c r="AU58" s="72">
        <f>'VRN - Vedlejší rozpočtové...'!P92</f>
        <v>0</v>
      </c>
      <c r="AV58" s="71">
        <f>'VRN - Vedlejší rozpočtové...'!J35</f>
        <v>0</v>
      </c>
      <c r="AW58" s="71">
        <f>'VRN - Vedlejší rozpočtové...'!J36</f>
        <v>0</v>
      </c>
      <c r="AX58" s="71">
        <f>'VRN - Vedlejší rozpočtové...'!J37</f>
        <v>0</v>
      </c>
      <c r="AY58" s="71">
        <f>'VRN - Vedlejší rozpočtové...'!J38</f>
        <v>0</v>
      </c>
      <c r="AZ58" s="71">
        <f>'VRN - Vedlejší rozpočtové...'!F35</f>
        <v>0</v>
      </c>
      <c r="BA58" s="71">
        <f>'VRN - Vedlejší rozpočtové...'!F36</f>
        <v>0</v>
      </c>
      <c r="BB58" s="71">
        <f>'VRN - Vedlejší rozpočtové...'!F37</f>
        <v>0</v>
      </c>
      <c r="BC58" s="71">
        <f>'VRN - Vedlejší rozpočtové...'!F38</f>
        <v>0</v>
      </c>
      <c r="BD58" s="73">
        <f>'VRN - Vedlejší rozpočtové...'!F39</f>
        <v>0</v>
      </c>
      <c r="BT58" s="11" t="s">
        <v>82</v>
      </c>
      <c r="BV58" s="11" t="s">
        <v>75</v>
      </c>
      <c r="BW58" s="11" t="s">
        <v>93</v>
      </c>
      <c r="BX58" s="11" t="s">
        <v>81</v>
      </c>
      <c r="CL58" s="11"/>
    </row>
    <row r="59" spans="1:91" s="57" customFormat="1" ht="16.5" customHeight="1">
      <c r="A59" s="67" t="s">
        <v>83</v>
      </c>
      <c r="B59" s="58"/>
      <c r="C59" s="59"/>
      <c r="D59" s="308" t="s">
        <v>94</v>
      </c>
      <c r="E59" s="308"/>
      <c r="F59" s="308"/>
      <c r="G59" s="308"/>
      <c r="H59" s="308"/>
      <c r="I59" s="60"/>
      <c r="J59" s="308" t="s">
        <v>95</v>
      </c>
      <c r="K59" s="308"/>
      <c r="L59" s="308"/>
      <c r="M59" s="308"/>
      <c r="N59" s="308"/>
      <c r="O59" s="308"/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  <c r="AA59" s="308"/>
      <c r="AB59" s="308"/>
      <c r="AC59" s="308"/>
      <c r="AD59" s="308"/>
      <c r="AE59" s="308"/>
      <c r="AF59" s="308"/>
      <c r="AG59" s="310">
        <f>'02 - SO 02 - Zdravoinstalace'!J30</f>
        <v>0</v>
      </c>
      <c r="AH59" s="310"/>
      <c r="AI59" s="310"/>
      <c r="AJ59" s="310"/>
      <c r="AK59" s="310"/>
      <c r="AL59" s="310"/>
      <c r="AM59" s="310"/>
      <c r="AN59" s="310">
        <f t="shared" si="0"/>
        <v>0</v>
      </c>
      <c r="AO59" s="310"/>
      <c r="AP59" s="310"/>
      <c r="AQ59" s="61" t="s">
        <v>79</v>
      </c>
      <c r="AR59" s="58"/>
      <c r="AS59" s="62">
        <v>0</v>
      </c>
      <c r="AT59" s="63">
        <f t="shared" si="1"/>
        <v>0</v>
      </c>
      <c r="AU59" s="64">
        <f>'02 - SO 02 - Zdravoinstalace'!P86</f>
        <v>16</v>
      </c>
      <c r="AV59" s="63">
        <f>'02 - SO 02 - Zdravoinstalace'!J33</f>
        <v>0</v>
      </c>
      <c r="AW59" s="63">
        <f>'02 - SO 02 - Zdravoinstalace'!J34</f>
        <v>0</v>
      </c>
      <c r="AX59" s="63">
        <f>'02 - SO 02 - Zdravoinstalace'!J35</f>
        <v>0</v>
      </c>
      <c r="AY59" s="63">
        <f>'02 - SO 02 - Zdravoinstalace'!J36</f>
        <v>0</v>
      </c>
      <c r="AZ59" s="63">
        <f>'02 - SO 02 - Zdravoinstalace'!F33</f>
        <v>0</v>
      </c>
      <c r="BA59" s="63">
        <f>'02 - SO 02 - Zdravoinstalace'!F34</f>
        <v>0</v>
      </c>
      <c r="BB59" s="63">
        <f>'02 - SO 02 - Zdravoinstalace'!F35</f>
        <v>0</v>
      </c>
      <c r="BC59" s="63">
        <f>'02 - SO 02 - Zdravoinstalace'!F36</f>
        <v>0</v>
      </c>
      <c r="BD59" s="65">
        <f>'02 - SO 02 - Zdravoinstalace'!F37</f>
        <v>0</v>
      </c>
      <c r="BT59" s="66" t="s">
        <v>80</v>
      </c>
      <c r="BV59" s="66" t="s">
        <v>75</v>
      </c>
      <c r="BW59" s="66" t="s">
        <v>96</v>
      </c>
      <c r="BX59" s="66" t="s">
        <v>4</v>
      </c>
      <c r="CL59" s="66"/>
      <c r="CM59" s="66" t="s">
        <v>82</v>
      </c>
    </row>
    <row r="60" spans="1:91" s="57" customFormat="1" ht="24.75" customHeight="1">
      <c r="A60" s="67" t="s">
        <v>83</v>
      </c>
      <c r="B60" s="58"/>
      <c r="C60" s="59"/>
      <c r="D60" s="308" t="s">
        <v>97</v>
      </c>
      <c r="E60" s="308"/>
      <c r="F60" s="308"/>
      <c r="G60" s="308"/>
      <c r="H60" s="308"/>
      <c r="I60" s="60"/>
      <c r="J60" s="308" t="s">
        <v>98</v>
      </c>
      <c r="K60" s="308"/>
      <c r="L60" s="308"/>
      <c r="M60" s="308"/>
      <c r="N60" s="308"/>
      <c r="O60" s="308"/>
      <c r="P60" s="308"/>
      <c r="Q60" s="308"/>
      <c r="R60" s="308"/>
      <c r="S60" s="308"/>
      <c r="T60" s="308"/>
      <c r="U60" s="308"/>
      <c r="V60" s="308"/>
      <c r="W60" s="308"/>
      <c r="X60" s="308"/>
      <c r="Y60" s="308"/>
      <c r="Z60" s="308"/>
      <c r="AA60" s="308"/>
      <c r="AB60" s="308"/>
      <c r="AC60" s="308"/>
      <c r="AD60" s="308"/>
      <c r="AE60" s="308"/>
      <c r="AF60" s="308"/>
      <c r="AG60" s="310">
        <f>'03 - SO 03  Splašková kan...'!J30</f>
        <v>0</v>
      </c>
      <c r="AH60" s="310"/>
      <c r="AI60" s="310"/>
      <c r="AJ60" s="310"/>
      <c r="AK60" s="310"/>
      <c r="AL60" s="310"/>
      <c r="AM60" s="310"/>
      <c r="AN60" s="310">
        <f t="shared" si="0"/>
        <v>0</v>
      </c>
      <c r="AO60" s="310"/>
      <c r="AP60" s="310"/>
      <c r="AQ60" s="61" t="s">
        <v>79</v>
      </c>
      <c r="AR60" s="58"/>
      <c r="AS60" s="62">
        <v>0</v>
      </c>
      <c r="AT60" s="63">
        <f t="shared" si="1"/>
        <v>0</v>
      </c>
      <c r="AU60" s="64">
        <f>'03 - SO 03  Splašková kan...'!P96</f>
        <v>85.058499999999995</v>
      </c>
      <c r="AV60" s="63">
        <f>'03 - SO 03  Splašková kan...'!J33</f>
        <v>0</v>
      </c>
      <c r="AW60" s="63">
        <f>'03 - SO 03  Splašková kan...'!J34</f>
        <v>0</v>
      </c>
      <c r="AX60" s="63">
        <f>'03 - SO 03  Splašková kan...'!J35</f>
        <v>0</v>
      </c>
      <c r="AY60" s="63">
        <f>'03 - SO 03  Splašková kan...'!J36</f>
        <v>0</v>
      </c>
      <c r="AZ60" s="63">
        <f>'03 - SO 03  Splašková kan...'!F33</f>
        <v>0</v>
      </c>
      <c r="BA60" s="63">
        <f>'03 - SO 03  Splašková kan...'!F34</f>
        <v>0</v>
      </c>
      <c r="BB60" s="63">
        <f>'03 - SO 03  Splašková kan...'!F35</f>
        <v>0</v>
      </c>
      <c r="BC60" s="63">
        <f>'03 - SO 03  Splašková kan...'!F36</f>
        <v>0</v>
      </c>
      <c r="BD60" s="65">
        <f>'03 - SO 03  Splašková kan...'!F37</f>
        <v>0</v>
      </c>
      <c r="BT60" s="66" t="s">
        <v>80</v>
      </c>
      <c r="BV60" s="66" t="s">
        <v>75</v>
      </c>
      <c r="BW60" s="66" t="s">
        <v>99</v>
      </c>
      <c r="BX60" s="66" t="s">
        <v>4</v>
      </c>
      <c r="CL60" s="66"/>
      <c r="CM60" s="66" t="s">
        <v>82</v>
      </c>
    </row>
    <row r="61" spans="1:91" s="57" customFormat="1" ht="16.5" customHeight="1">
      <c r="A61" s="67" t="s">
        <v>83</v>
      </c>
      <c r="B61" s="58"/>
      <c r="C61" s="59"/>
      <c r="D61" s="308" t="s">
        <v>100</v>
      </c>
      <c r="E61" s="308"/>
      <c r="F61" s="308"/>
      <c r="G61" s="308"/>
      <c r="H61" s="308"/>
      <c r="I61" s="60"/>
      <c r="J61" s="308" t="s">
        <v>101</v>
      </c>
      <c r="K61" s="308"/>
      <c r="L61" s="308"/>
      <c r="M61" s="308"/>
      <c r="N61" s="308"/>
      <c r="O61" s="308"/>
      <c r="P61" s="308"/>
      <c r="Q61" s="308"/>
      <c r="R61" s="308"/>
      <c r="S61" s="308"/>
      <c r="T61" s="308"/>
      <c r="U61" s="308"/>
      <c r="V61" s="308"/>
      <c r="W61" s="308"/>
      <c r="X61" s="308"/>
      <c r="Y61" s="308"/>
      <c r="Z61" s="308"/>
      <c r="AA61" s="308"/>
      <c r="AB61" s="308"/>
      <c r="AC61" s="308"/>
      <c r="AD61" s="308"/>
      <c r="AE61" s="308"/>
      <c r="AF61" s="308"/>
      <c r="AG61" s="310">
        <f>'04 - SO 04  Vytápění kotelny'!J30</f>
        <v>0</v>
      </c>
      <c r="AH61" s="310"/>
      <c r="AI61" s="310"/>
      <c r="AJ61" s="310"/>
      <c r="AK61" s="310"/>
      <c r="AL61" s="310"/>
      <c r="AM61" s="310"/>
      <c r="AN61" s="310">
        <f t="shared" si="0"/>
        <v>0</v>
      </c>
      <c r="AO61" s="310"/>
      <c r="AP61" s="310"/>
      <c r="AQ61" s="61" t="s">
        <v>79</v>
      </c>
      <c r="AR61" s="58"/>
      <c r="AS61" s="62">
        <v>0</v>
      </c>
      <c r="AT61" s="63">
        <f t="shared" si="1"/>
        <v>0</v>
      </c>
      <c r="AU61" s="64">
        <f>'04 - SO 04  Vytápění kotelny'!P94</f>
        <v>262.92939999999999</v>
      </c>
      <c r="AV61" s="63">
        <f>'04 - SO 04  Vytápění kotelny'!J33</f>
        <v>0</v>
      </c>
      <c r="AW61" s="63">
        <f>'04 - SO 04  Vytápění kotelny'!J34</f>
        <v>0</v>
      </c>
      <c r="AX61" s="63">
        <f>'04 - SO 04  Vytápění kotelny'!J35</f>
        <v>0</v>
      </c>
      <c r="AY61" s="63">
        <f>'04 - SO 04  Vytápění kotelny'!J36</f>
        <v>0</v>
      </c>
      <c r="AZ61" s="63">
        <f>'04 - SO 04  Vytápění kotelny'!F33</f>
        <v>0</v>
      </c>
      <c r="BA61" s="63">
        <f>'04 - SO 04  Vytápění kotelny'!F34</f>
        <v>0</v>
      </c>
      <c r="BB61" s="63">
        <f>'04 - SO 04  Vytápění kotelny'!F35</f>
        <v>0</v>
      </c>
      <c r="BC61" s="63">
        <f>'04 - SO 04  Vytápění kotelny'!F36</f>
        <v>0</v>
      </c>
      <c r="BD61" s="65">
        <f>'04 - SO 04  Vytápění kotelny'!F37</f>
        <v>0</v>
      </c>
      <c r="BT61" s="66" t="s">
        <v>80</v>
      </c>
      <c r="BV61" s="66" t="s">
        <v>75</v>
      </c>
      <c r="BW61" s="66" t="s">
        <v>102</v>
      </c>
      <c r="BX61" s="66" t="s">
        <v>4</v>
      </c>
      <c r="CL61" s="66"/>
      <c r="CM61" s="66" t="s">
        <v>82</v>
      </c>
    </row>
    <row r="62" spans="1:91" s="57" customFormat="1" ht="16.5" customHeight="1">
      <c r="A62" s="67" t="s">
        <v>83</v>
      </c>
      <c r="B62" s="58"/>
      <c r="C62" s="59"/>
      <c r="D62" s="308" t="s">
        <v>103</v>
      </c>
      <c r="E62" s="308"/>
      <c r="F62" s="308"/>
      <c r="G62" s="308"/>
      <c r="H62" s="308"/>
      <c r="I62" s="60"/>
      <c r="J62" s="308" t="s">
        <v>104</v>
      </c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310">
        <f>'05 - SO 05  Vnitřní plyno...'!J30</f>
        <v>0</v>
      </c>
      <c r="AH62" s="310"/>
      <c r="AI62" s="310"/>
      <c r="AJ62" s="310"/>
      <c r="AK62" s="310"/>
      <c r="AL62" s="310"/>
      <c r="AM62" s="310"/>
      <c r="AN62" s="310">
        <f t="shared" si="0"/>
        <v>0</v>
      </c>
      <c r="AO62" s="310"/>
      <c r="AP62" s="310"/>
      <c r="AQ62" s="61" t="s">
        <v>79</v>
      </c>
      <c r="AR62" s="58"/>
      <c r="AS62" s="62">
        <v>0</v>
      </c>
      <c r="AT62" s="63">
        <f t="shared" si="1"/>
        <v>0</v>
      </c>
      <c r="AU62" s="64">
        <f>'05 - SO 05  Vnitřní plyno...'!P98</f>
        <v>0</v>
      </c>
      <c r="AV62" s="63">
        <f>'05 - SO 05  Vnitřní plyno...'!J33</f>
        <v>0</v>
      </c>
      <c r="AW62" s="63">
        <f>'05 - SO 05  Vnitřní plyno...'!J34</f>
        <v>0</v>
      </c>
      <c r="AX62" s="63">
        <f>'05 - SO 05  Vnitřní plyno...'!J35</f>
        <v>0</v>
      </c>
      <c r="AY62" s="63">
        <f>'05 - SO 05  Vnitřní plyno...'!J36</f>
        <v>0</v>
      </c>
      <c r="AZ62" s="63">
        <f>'05 - SO 05  Vnitřní plyno...'!F33</f>
        <v>0</v>
      </c>
      <c r="BA62" s="63">
        <f>'05 - SO 05  Vnitřní plyno...'!F34</f>
        <v>0</v>
      </c>
      <c r="BB62" s="63">
        <f>'05 - SO 05  Vnitřní plyno...'!F35</f>
        <v>0</v>
      </c>
      <c r="BC62" s="63">
        <f>'05 - SO 05  Vnitřní plyno...'!F36</f>
        <v>0</v>
      </c>
      <c r="BD62" s="65">
        <f>'05 - SO 05  Vnitřní plyno...'!F37</f>
        <v>0</v>
      </c>
      <c r="BT62" s="66" t="s">
        <v>80</v>
      </c>
      <c r="BV62" s="66" t="s">
        <v>75</v>
      </c>
      <c r="BW62" s="66" t="s">
        <v>105</v>
      </c>
      <c r="BX62" s="66" t="s">
        <v>4</v>
      </c>
      <c r="CL62" s="66"/>
      <c r="CM62" s="66" t="s">
        <v>82</v>
      </c>
    </row>
    <row r="63" spans="1:91" s="57" customFormat="1" ht="16.5" customHeight="1">
      <c r="A63" s="67" t="s">
        <v>83</v>
      </c>
      <c r="B63" s="58"/>
      <c r="C63" s="59"/>
      <c r="D63" s="308" t="s">
        <v>106</v>
      </c>
      <c r="E63" s="308"/>
      <c r="F63" s="308"/>
      <c r="G63" s="308"/>
      <c r="H63" s="308"/>
      <c r="I63" s="60"/>
      <c r="J63" s="308" t="s">
        <v>107</v>
      </c>
      <c r="K63" s="308"/>
      <c r="L63" s="308"/>
      <c r="M63" s="308"/>
      <c r="N63" s="308"/>
      <c r="O63" s="308"/>
      <c r="P63" s="308"/>
      <c r="Q63" s="308"/>
      <c r="R63" s="308"/>
      <c r="S63" s="308"/>
      <c r="T63" s="308"/>
      <c r="U63" s="308"/>
      <c r="V63" s="308"/>
      <c r="W63" s="308"/>
      <c r="X63" s="308"/>
      <c r="Y63" s="308"/>
      <c r="Z63" s="308"/>
      <c r="AA63" s="308"/>
      <c r="AB63" s="308"/>
      <c r="AC63" s="308"/>
      <c r="AD63" s="308"/>
      <c r="AE63" s="308"/>
      <c r="AF63" s="308"/>
      <c r="AG63" s="310">
        <f>'06 - SO 06  Elektroinstal...'!J30</f>
        <v>0</v>
      </c>
      <c r="AH63" s="310"/>
      <c r="AI63" s="310"/>
      <c r="AJ63" s="310"/>
      <c r="AK63" s="310"/>
      <c r="AL63" s="310"/>
      <c r="AM63" s="310"/>
      <c r="AN63" s="310">
        <f t="shared" si="0"/>
        <v>0</v>
      </c>
      <c r="AO63" s="310"/>
      <c r="AP63" s="310"/>
      <c r="AQ63" s="61" t="s">
        <v>79</v>
      </c>
      <c r="AR63" s="58"/>
      <c r="AS63" s="62">
        <v>0</v>
      </c>
      <c r="AT63" s="63">
        <f t="shared" si="1"/>
        <v>0</v>
      </c>
      <c r="AU63" s="64">
        <f>'06 - SO 06  Elektroinstal...'!P92</f>
        <v>0</v>
      </c>
      <c r="AV63" s="63">
        <f>'06 - SO 06  Elektroinstal...'!J33</f>
        <v>0</v>
      </c>
      <c r="AW63" s="63">
        <f>'06 - SO 06  Elektroinstal...'!J34</f>
        <v>0</v>
      </c>
      <c r="AX63" s="63">
        <f>'06 - SO 06  Elektroinstal...'!J35</f>
        <v>0</v>
      </c>
      <c r="AY63" s="63">
        <f>'06 - SO 06  Elektroinstal...'!J36</f>
        <v>0</v>
      </c>
      <c r="AZ63" s="63">
        <f>'06 - SO 06  Elektroinstal...'!F33</f>
        <v>0</v>
      </c>
      <c r="BA63" s="63">
        <f>'06 - SO 06  Elektroinstal...'!F34</f>
        <v>0</v>
      </c>
      <c r="BB63" s="63">
        <f>'06 - SO 06  Elektroinstal...'!F35</f>
        <v>0</v>
      </c>
      <c r="BC63" s="63">
        <f>'06 - SO 06  Elektroinstal...'!F36</f>
        <v>0</v>
      </c>
      <c r="BD63" s="65">
        <f>'06 - SO 06  Elektroinstal...'!F37</f>
        <v>0</v>
      </c>
      <c r="BT63" s="66" t="s">
        <v>80</v>
      </c>
      <c r="BV63" s="66" t="s">
        <v>75</v>
      </c>
      <c r="BW63" s="66" t="s">
        <v>108</v>
      </c>
      <c r="BX63" s="66" t="s">
        <v>4</v>
      </c>
      <c r="CL63" s="66"/>
      <c r="CM63" s="66" t="s">
        <v>82</v>
      </c>
    </row>
    <row r="64" spans="1:91" s="57" customFormat="1" ht="16.5" customHeight="1">
      <c r="B64" s="58"/>
      <c r="C64" s="59"/>
      <c r="D64" s="308" t="s">
        <v>109</v>
      </c>
      <c r="E64" s="308"/>
      <c r="F64" s="308"/>
      <c r="G64" s="308"/>
      <c r="H64" s="308"/>
      <c r="I64" s="60"/>
      <c r="J64" s="308" t="s">
        <v>110</v>
      </c>
      <c r="K64" s="308"/>
      <c r="L64" s="308"/>
      <c r="M64" s="308"/>
      <c r="N64" s="308"/>
      <c r="O64" s="308"/>
      <c r="P64" s="308"/>
      <c r="Q64" s="308"/>
      <c r="R64" s="308"/>
      <c r="S64" s="308"/>
      <c r="T64" s="308"/>
      <c r="U64" s="308"/>
      <c r="V64" s="308"/>
      <c r="W64" s="308"/>
      <c r="X64" s="308"/>
      <c r="Y64" s="308"/>
      <c r="Z64" s="308"/>
      <c r="AA64" s="308"/>
      <c r="AB64" s="308"/>
      <c r="AC64" s="308"/>
      <c r="AD64" s="308"/>
      <c r="AE64" s="308"/>
      <c r="AF64" s="308"/>
      <c r="AG64" s="309">
        <f>ROUND(SUM(AG65:AG71),2)</f>
        <v>0</v>
      </c>
      <c r="AH64" s="309"/>
      <c r="AI64" s="309"/>
      <c r="AJ64" s="309"/>
      <c r="AK64" s="309"/>
      <c r="AL64" s="309"/>
      <c r="AM64" s="309"/>
      <c r="AN64" s="310">
        <f t="shared" si="0"/>
        <v>0</v>
      </c>
      <c r="AO64" s="310"/>
      <c r="AP64" s="310"/>
      <c r="AQ64" s="61" t="s">
        <v>79</v>
      </c>
      <c r="AR64" s="58"/>
      <c r="AS64" s="62">
        <f>ROUND(SUM(AS65:AS71),2)</f>
        <v>0</v>
      </c>
      <c r="AT64" s="63">
        <f t="shared" si="1"/>
        <v>0</v>
      </c>
      <c r="AU64" s="64">
        <f>ROUND(SUM(AU65:AU71),5)</f>
        <v>0</v>
      </c>
      <c r="AV64" s="63">
        <f>ROUND(AZ64*L29,2)</f>
        <v>0</v>
      </c>
      <c r="AW64" s="63">
        <f>ROUND(BA64*L30,2)</f>
        <v>0</v>
      </c>
      <c r="AX64" s="63">
        <f>ROUND(BB64*L29,2)</f>
        <v>0</v>
      </c>
      <c r="AY64" s="63">
        <f>ROUND(BC64*L30,2)</f>
        <v>0</v>
      </c>
      <c r="AZ64" s="63">
        <f>ROUND(SUM(AZ65:AZ71),2)</f>
        <v>0</v>
      </c>
      <c r="BA64" s="63">
        <f>ROUND(SUM(BA65:BA71),2)</f>
        <v>0</v>
      </c>
      <c r="BB64" s="63">
        <f>ROUND(SUM(BB65:BB71),2)</f>
        <v>0</v>
      </c>
      <c r="BC64" s="63">
        <f>ROUND(SUM(BC65:BC71),2)</f>
        <v>0</v>
      </c>
      <c r="BD64" s="65">
        <f>ROUND(SUM(BD65:BD71),2)</f>
        <v>0</v>
      </c>
      <c r="BS64" s="66" t="s">
        <v>72</v>
      </c>
      <c r="BT64" s="66" t="s">
        <v>80</v>
      </c>
      <c r="BU64" s="66" t="s">
        <v>74</v>
      </c>
      <c r="BV64" s="66" t="s">
        <v>75</v>
      </c>
      <c r="BW64" s="66" t="s">
        <v>111</v>
      </c>
      <c r="BX64" s="66" t="s">
        <v>4</v>
      </c>
      <c r="CL64" s="66"/>
      <c r="CM64" s="66" t="s">
        <v>82</v>
      </c>
    </row>
    <row r="65" spans="1:91" s="28" customFormat="1" ht="16.5" customHeight="1">
      <c r="A65" s="67" t="s">
        <v>83</v>
      </c>
      <c r="B65" s="29"/>
      <c r="C65" s="68"/>
      <c r="D65" s="68"/>
      <c r="E65" s="311" t="s">
        <v>112</v>
      </c>
      <c r="F65" s="311"/>
      <c r="G65" s="311"/>
      <c r="H65" s="311"/>
      <c r="I65" s="311"/>
      <c r="J65" s="68"/>
      <c r="K65" s="311" t="s">
        <v>113</v>
      </c>
      <c r="L65" s="311"/>
      <c r="M65" s="311"/>
      <c r="N65" s="311"/>
      <c r="O65" s="311"/>
      <c r="P65" s="311"/>
      <c r="Q65" s="311"/>
      <c r="R65" s="311"/>
      <c r="S65" s="311"/>
      <c r="T65" s="311"/>
      <c r="U65" s="311"/>
      <c r="V65" s="311"/>
      <c r="W65" s="311"/>
      <c r="X65" s="311"/>
      <c r="Y65" s="311"/>
      <c r="Z65" s="311"/>
      <c r="AA65" s="311"/>
      <c r="AB65" s="311"/>
      <c r="AC65" s="311"/>
      <c r="AD65" s="311"/>
      <c r="AE65" s="311"/>
      <c r="AF65" s="311"/>
      <c r="AG65" s="312">
        <f>'07.1 - ZAŘÍZENÍ Č.1 - VĚT...'!J32</f>
        <v>0</v>
      </c>
      <c r="AH65" s="312"/>
      <c r="AI65" s="312"/>
      <c r="AJ65" s="312"/>
      <c r="AK65" s="312"/>
      <c r="AL65" s="312"/>
      <c r="AM65" s="312"/>
      <c r="AN65" s="312">
        <f t="shared" si="0"/>
        <v>0</v>
      </c>
      <c r="AO65" s="312"/>
      <c r="AP65" s="312"/>
      <c r="AQ65" s="69" t="s">
        <v>86</v>
      </c>
      <c r="AR65" s="29"/>
      <c r="AS65" s="70">
        <v>0</v>
      </c>
      <c r="AT65" s="71">
        <f t="shared" si="1"/>
        <v>0</v>
      </c>
      <c r="AU65" s="72">
        <f>'07.1 - ZAŘÍZENÍ Č.1 - VĚT...'!P88</f>
        <v>0</v>
      </c>
      <c r="AV65" s="71">
        <f>'07.1 - ZAŘÍZENÍ Č.1 - VĚT...'!J35</f>
        <v>0</v>
      </c>
      <c r="AW65" s="71">
        <f>'07.1 - ZAŘÍZENÍ Č.1 - VĚT...'!J36</f>
        <v>0</v>
      </c>
      <c r="AX65" s="71">
        <f>'07.1 - ZAŘÍZENÍ Č.1 - VĚT...'!J37</f>
        <v>0</v>
      </c>
      <c r="AY65" s="71">
        <f>'07.1 - ZAŘÍZENÍ Č.1 - VĚT...'!J38</f>
        <v>0</v>
      </c>
      <c r="AZ65" s="71">
        <f>'07.1 - ZAŘÍZENÍ Č.1 - VĚT...'!F35</f>
        <v>0</v>
      </c>
      <c r="BA65" s="71">
        <f>'07.1 - ZAŘÍZENÍ Č.1 - VĚT...'!F36</f>
        <v>0</v>
      </c>
      <c r="BB65" s="71">
        <f>'07.1 - ZAŘÍZENÍ Č.1 - VĚT...'!F37</f>
        <v>0</v>
      </c>
      <c r="BC65" s="71">
        <f>'07.1 - ZAŘÍZENÍ Č.1 - VĚT...'!F38</f>
        <v>0</v>
      </c>
      <c r="BD65" s="73">
        <f>'07.1 - ZAŘÍZENÍ Č.1 - VĚT...'!F39</f>
        <v>0</v>
      </c>
      <c r="BT65" s="11" t="s">
        <v>82</v>
      </c>
      <c r="BV65" s="11" t="s">
        <v>75</v>
      </c>
      <c r="BW65" s="11" t="s">
        <v>114</v>
      </c>
      <c r="BX65" s="11" t="s">
        <v>111</v>
      </c>
      <c r="CL65" s="11"/>
    </row>
    <row r="66" spans="1:91" s="28" customFormat="1" ht="16.5" customHeight="1">
      <c r="A66" s="67" t="s">
        <v>83</v>
      </c>
      <c r="B66" s="29"/>
      <c r="C66" s="68"/>
      <c r="D66" s="68"/>
      <c r="E66" s="311" t="s">
        <v>115</v>
      </c>
      <c r="F66" s="311"/>
      <c r="G66" s="311"/>
      <c r="H66" s="311"/>
      <c r="I66" s="311"/>
      <c r="J66" s="68"/>
      <c r="K66" s="311" t="s">
        <v>116</v>
      </c>
      <c r="L66" s="311"/>
      <c r="M66" s="311"/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1"/>
      <c r="Z66" s="311"/>
      <c r="AA66" s="311"/>
      <c r="AB66" s="311"/>
      <c r="AC66" s="311"/>
      <c r="AD66" s="311"/>
      <c r="AE66" s="311"/>
      <c r="AF66" s="311"/>
      <c r="AG66" s="312">
        <f>'07.2 - ZAŘÍZENÍ Č.2 - VĚT...'!J32</f>
        <v>0</v>
      </c>
      <c r="AH66" s="312"/>
      <c r="AI66" s="312"/>
      <c r="AJ66" s="312"/>
      <c r="AK66" s="312"/>
      <c r="AL66" s="312"/>
      <c r="AM66" s="312"/>
      <c r="AN66" s="312">
        <f t="shared" si="0"/>
        <v>0</v>
      </c>
      <c r="AO66" s="312"/>
      <c r="AP66" s="312"/>
      <c r="AQ66" s="69" t="s">
        <v>86</v>
      </c>
      <c r="AR66" s="29"/>
      <c r="AS66" s="70">
        <v>0</v>
      </c>
      <c r="AT66" s="71">
        <f t="shared" si="1"/>
        <v>0</v>
      </c>
      <c r="AU66" s="72">
        <f>'07.2 - ZAŘÍZENÍ Č.2 - VĚT...'!P88</f>
        <v>0</v>
      </c>
      <c r="AV66" s="71">
        <f>'07.2 - ZAŘÍZENÍ Č.2 - VĚT...'!J35</f>
        <v>0</v>
      </c>
      <c r="AW66" s="71">
        <f>'07.2 - ZAŘÍZENÍ Č.2 - VĚT...'!J36</f>
        <v>0</v>
      </c>
      <c r="AX66" s="71">
        <f>'07.2 - ZAŘÍZENÍ Č.2 - VĚT...'!J37</f>
        <v>0</v>
      </c>
      <c r="AY66" s="71">
        <f>'07.2 - ZAŘÍZENÍ Č.2 - VĚT...'!J38</f>
        <v>0</v>
      </c>
      <c r="AZ66" s="71">
        <f>'07.2 - ZAŘÍZENÍ Č.2 - VĚT...'!F35</f>
        <v>0</v>
      </c>
      <c r="BA66" s="71">
        <f>'07.2 - ZAŘÍZENÍ Č.2 - VĚT...'!F36</f>
        <v>0</v>
      </c>
      <c r="BB66" s="71">
        <f>'07.2 - ZAŘÍZENÍ Č.2 - VĚT...'!F37</f>
        <v>0</v>
      </c>
      <c r="BC66" s="71">
        <f>'07.2 - ZAŘÍZENÍ Č.2 - VĚT...'!F38</f>
        <v>0</v>
      </c>
      <c r="BD66" s="73">
        <f>'07.2 - ZAŘÍZENÍ Č.2 - VĚT...'!F39</f>
        <v>0</v>
      </c>
      <c r="BT66" s="11" t="s">
        <v>82</v>
      </c>
      <c r="BV66" s="11" t="s">
        <v>75</v>
      </c>
      <c r="BW66" s="11" t="s">
        <v>117</v>
      </c>
      <c r="BX66" s="11" t="s">
        <v>111</v>
      </c>
      <c r="CL66" s="11"/>
    </row>
    <row r="67" spans="1:91" s="28" customFormat="1" ht="16.5" customHeight="1">
      <c r="A67" s="67" t="s">
        <v>83</v>
      </c>
      <c r="B67" s="29"/>
      <c r="C67" s="68"/>
      <c r="D67" s="68"/>
      <c r="E67" s="311" t="s">
        <v>118</v>
      </c>
      <c r="F67" s="311"/>
      <c r="G67" s="311"/>
      <c r="H67" s="311"/>
      <c r="I67" s="311"/>
      <c r="J67" s="68"/>
      <c r="K67" s="311" t="s">
        <v>119</v>
      </c>
      <c r="L67" s="311"/>
      <c r="M67" s="311"/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  <c r="Y67" s="311"/>
      <c r="Z67" s="311"/>
      <c r="AA67" s="311"/>
      <c r="AB67" s="311"/>
      <c r="AC67" s="311"/>
      <c r="AD67" s="311"/>
      <c r="AE67" s="311"/>
      <c r="AF67" s="311"/>
      <c r="AG67" s="312">
        <f>'07.3 - ZAŘÍZENÍ Č.3 - VĚT...'!J32</f>
        <v>0</v>
      </c>
      <c r="AH67" s="312"/>
      <c r="AI67" s="312"/>
      <c r="AJ67" s="312"/>
      <c r="AK67" s="312"/>
      <c r="AL67" s="312"/>
      <c r="AM67" s="312"/>
      <c r="AN67" s="312">
        <f t="shared" si="0"/>
        <v>0</v>
      </c>
      <c r="AO67" s="312"/>
      <c r="AP67" s="312"/>
      <c r="AQ67" s="69" t="s">
        <v>86</v>
      </c>
      <c r="AR67" s="29"/>
      <c r="AS67" s="70">
        <v>0</v>
      </c>
      <c r="AT67" s="71">
        <f t="shared" si="1"/>
        <v>0</v>
      </c>
      <c r="AU67" s="72">
        <f>'07.3 - ZAŘÍZENÍ Č.3 - VĚT...'!P88</f>
        <v>0</v>
      </c>
      <c r="AV67" s="71">
        <f>'07.3 - ZAŘÍZENÍ Č.3 - VĚT...'!J35</f>
        <v>0</v>
      </c>
      <c r="AW67" s="71">
        <f>'07.3 - ZAŘÍZENÍ Č.3 - VĚT...'!J36</f>
        <v>0</v>
      </c>
      <c r="AX67" s="71">
        <f>'07.3 - ZAŘÍZENÍ Č.3 - VĚT...'!J37</f>
        <v>0</v>
      </c>
      <c r="AY67" s="71">
        <f>'07.3 - ZAŘÍZENÍ Č.3 - VĚT...'!J38</f>
        <v>0</v>
      </c>
      <c r="AZ67" s="71">
        <f>'07.3 - ZAŘÍZENÍ Č.3 - VĚT...'!F35</f>
        <v>0</v>
      </c>
      <c r="BA67" s="71">
        <f>'07.3 - ZAŘÍZENÍ Č.3 - VĚT...'!F36</f>
        <v>0</v>
      </c>
      <c r="BB67" s="71">
        <f>'07.3 - ZAŘÍZENÍ Č.3 - VĚT...'!F37</f>
        <v>0</v>
      </c>
      <c r="BC67" s="71">
        <f>'07.3 - ZAŘÍZENÍ Č.3 - VĚT...'!F38</f>
        <v>0</v>
      </c>
      <c r="BD67" s="73">
        <f>'07.3 - ZAŘÍZENÍ Č.3 - VĚT...'!F39</f>
        <v>0</v>
      </c>
      <c r="BT67" s="11" t="s">
        <v>82</v>
      </c>
      <c r="BV67" s="11" t="s">
        <v>75</v>
      </c>
      <c r="BW67" s="11" t="s">
        <v>120</v>
      </c>
      <c r="BX67" s="11" t="s">
        <v>111</v>
      </c>
      <c r="CL67" s="11"/>
    </row>
    <row r="68" spans="1:91" s="28" customFormat="1" ht="16.5" customHeight="1">
      <c r="A68" s="67" t="s">
        <v>83</v>
      </c>
      <c r="B68" s="29"/>
      <c r="C68" s="68"/>
      <c r="D68" s="68"/>
      <c r="E68" s="311" t="s">
        <v>121</v>
      </c>
      <c r="F68" s="311"/>
      <c r="G68" s="311"/>
      <c r="H68" s="311"/>
      <c r="I68" s="311"/>
      <c r="J68" s="68"/>
      <c r="K68" s="311" t="s">
        <v>122</v>
      </c>
      <c r="L68" s="311"/>
      <c r="M68" s="311"/>
      <c r="N68" s="311"/>
      <c r="O68" s="311"/>
      <c r="P68" s="311"/>
      <c r="Q68" s="311"/>
      <c r="R68" s="311"/>
      <c r="S68" s="311"/>
      <c r="T68" s="311"/>
      <c r="U68" s="311"/>
      <c r="V68" s="311"/>
      <c r="W68" s="311"/>
      <c r="X68" s="311"/>
      <c r="Y68" s="311"/>
      <c r="Z68" s="311"/>
      <c r="AA68" s="311"/>
      <c r="AB68" s="311"/>
      <c r="AC68" s="311"/>
      <c r="AD68" s="311"/>
      <c r="AE68" s="311"/>
      <c r="AF68" s="311"/>
      <c r="AG68" s="312">
        <f>'07.4 - ZAŘÍZENÍ Č.4 - VĚT...'!J32</f>
        <v>0</v>
      </c>
      <c r="AH68" s="312"/>
      <c r="AI68" s="312"/>
      <c r="AJ68" s="312"/>
      <c r="AK68" s="312"/>
      <c r="AL68" s="312"/>
      <c r="AM68" s="312"/>
      <c r="AN68" s="312">
        <f t="shared" si="0"/>
        <v>0</v>
      </c>
      <c r="AO68" s="312"/>
      <c r="AP68" s="312"/>
      <c r="AQ68" s="69" t="s">
        <v>86</v>
      </c>
      <c r="AR68" s="29"/>
      <c r="AS68" s="70">
        <v>0</v>
      </c>
      <c r="AT68" s="71">
        <f t="shared" si="1"/>
        <v>0</v>
      </c>
      <c r="AU68" s="72">
        <f>'07.4 - ZAŘÍZENÍ Č.4 - VĚT...'!P88</f>
        <v>0</v>
      </c>
      <c r="AV68" s="71">
        <f>'07.4 - ZAŘÍZENÍ Č.4 - VĚT...'!J35</f>
        <v>0</v>
      </c>
      <c r="AW68" s="71">
        <f>'07.4 - ZAŘÍZENÍ Č.4 - VĚT...'!J36</f>
        <v>0</v>
      </c>
      <c r="AX68" s="71">
        <f>'07.4 - ZAŘÍZENÍ Č.4 - VĚT...'!J37</f>
        <v>0</v>
      </c>
      <c r="AY68" s="71">
        <f>'07.4 - ZAŘÍZENÍ Č.4 - VĚT...'!J38</f>
        <v>0</v>
      </c>
      <c r="AZ68" s="71">
        <f>'07.4 - ZAŘÍZENÍ Č.4 - VĚT...'!F35</f>
        <v>0</v>
      </c>
      <c r="BA68" s="71">
        <f>'07.4 - ZAŘÍZENÍ Č.4 - VĚT...'!F36</f>
        <v>0</v>
      </c>
      <c r="BB68" s="71">
        <f>'07.4 - ZAŘÍZENÍ Č.4 - VĚT...'!F37</f>
        <v>0</v>
      </c>
      <c r="BC68" s="71">
        <f>'07.4 - ZAŘÍZENÍ Č.4 - VĚT...'!F38</f>
        <v>0</v>
      </c>
      <c r="BD68" s="73">
        <f>'07.4 - ZAŘÍZENÍ Č.4 - VĚT...'!F39</f>
        <v>0</v>
      </c>
      <c r="BT68" s="11" t="s">
        <v>82</v>
      </c>
      <c r="BV68" s="11" t="s">
        <v>75</v>
      </c>
      <c r="BW68" s="11" t="s">
        <v>123</v>
      </c>
      <c r="BX68" s="11" t="s">
        <v>111</v>
      </c>
      <c r="CL68" s="11"/>
    </row>
    <row r="69" spans="1:91" s="28" customFormat="1" ht="16.5" customHeight="1">
      <c r="A69" s="67" t="s">
        <v>83</v>
      </c>
      <c r="B69" s="29"/>
      <c r="C69" s="68"/>
      <c r="D69" s="68"/>
      <c r="E69" s="311" t="s">
        <v>124</v>
      </c>
      <c r="F69" s="311"/>
      <c r="G69" s="311"/>
      <c r="H69" s="311"/>
      <c r="I69" s="311"/>
      <c r="J69" s="68"/>
      <c r="K69" s="311" t="s">
        <v>125</v>
      </c>
      <c r="L69" s="311"/>
      <c r="M69" s="311"/>
      <c r="N69" s="311"/>
      <c r="O69" s="311"/>
      <c r="P69" s="311"/>
      <c r="Q69" s="311"/>
      <c r="R69" s="311"/>
      <c r="S69" s="311"/>
      <c r="T69" s="311"/>
      <c r="U69" s="311"/>
      <c r="V69" s="311"/>
      <c r="W69" s="311"/>
      <c r="X69" s="311"/>
      <c r="Y69" s="311"/>
      <c r="Z69" s="311"/>
      <c r="AA69" s="311"/>
      <c r="AB69" s="311"/>
      <c r="AC69" s="311"/>
      <c r="AD69" s="311"/>
      <c r="AE69" s="311"/>
      <c r="AF69" s="311"/>
      <c r="AG69" s="312">
        <f>'07.5 - ZAŘÍZENÍ Č.5 - VĚT...'!J32</f>
        <v>0</v>
      </c>
      <c r="AH69" s="312"/>
      <c r="AI69" s="312"/>
      <c r="AJ69" s="312"/>
      <c r="AK69" s="312"/>
      <c r="AL69" s="312"/>
      <c r="AM69" s="312"/>
      <c r="AN69" s="312">
        <f t="shared" si="0"/>
        <v>0</v>
      </c>
      <c r="AO69" s="312"/>
      <c r="AP69" s="312"/>
      <c r="AQ69" s="69" t="s">
        <v>86</v>
      </c>
      <c r="AR69" s="29"/>
      <c r="AS69" s="70">
        <v>0</v>
      </c>
      <c r="AT69" s="71">
        <f t="shared" si="1"/>
        <v>0</v>
      </c>
      <c r="AU69" s="72">
        <f>'07.5 - ZAŘÍZENÍ Č.5 - VĚT...'!P88</f>
        <v>0</v>
      </c>
      <c r="AV69" s="71">
        <f>'07.5 - ZAŘÍZENÍ Č.5 - VĚT...'!J35</f>
        <v>0</v>
      </c>
      <c r="AW69" s="71">
        <f>'07.5 - ZAŘÍZENÍ Č.5 - VĚT...'!J36</f>
        <v>0</v>
      </c>
      <c r="AX69" s="71">
        <f>'07.5 - ZAŘÍZENÍ Č.5 - VĚT...'!J37</f>
        <v>0</v>
      </c>
      <c r="AY69" s="71">
        <f>'07.5 - ZAŘÍZENÍ Č.5 - VĚT...'!J38</f>
        <v>0</v>
      </c>
      <c r="AZ69" s="71">
        <f>'07.5 - ZAŘÍZENÍ Č.5 - VĚT...'!F35</f>
        <v>0</v>
      </c>
      <c r="BA69" s="71">
        <f>'07.5 - ZAŘÍZENÍ Č.5 - VĚT...'!F36</f>
        <v>0</v>
      </c>
      <c r="BB69" s="71">
        <f>'07.5 - ZAŘÍZENÍ Č.5 - VĚT...'!F37</f>
        <v>0</v>
      </c>
      <c r="BC69" s="71">
        <f>'07.5 - ZAŘÍZENÍ Č.5 - VĚT...'!F38</f>
        <v>0</v>
      </c>
      <c r="BD69" s="73">
        <f>'07.5 - ZAŘÍZENÍ Č.5 - VĚT...'!F39</f>
        <v>0</v>
      </c>
      <c r="BT69" s="11" t="s">
        <v>82</v>
      </c>
      <c r="BV69" s="11" t="s">
        <v>75</v>
      </c>
      <c r="BW69" s="11" t="s">
        <v>126</v>
      </c>
      <c r="BX69" s="11" t="s">
        <v>111</v>
      </c>
      <c r="CL69" s="11"/>
    </row>
    <row r="70" spans="1:91" s="28" customFormat="1" ht="16.5" customHeight="1">
      <c r="A70" s="67" t="s">
        <v>83</v>
      </c>
      <c r="B70" s="29"/>
      <c r="C70" s="68"/>
      <c r="D70" s="68"/>
      <c r="E70" s="311" t="s">
        <v>127</v>
      </c>
      <c r="F70" s="311"/>
      <c r="G70" s="311"/>
      <c r="H70" s="311"/>
      <c r="I70" s="311"/>
      <c r="J70" s="68"/>
      <c r="K70" s="311" t="s">
        <v>128</v>
      </c>
      <c r="L70" s="311"/>
      <c r="M70" s="311"/>
      <c r="N70" s="311"/>
      <c r="O70" s="311"/>
      <c r="P70" s="311"/>
      <c r="Q70" s="311"/>
      <c r="R70" s="311"/>
      <c r="S70" s="311"/>
      <c r="T70" s="311"/>
      <c r="U70" s="311"/>
      <c r="V70" s="311"/>
      <c r="W70" s="311"/>
      <c r="X70" s="311"/>
      <c r="Y70" s="311"/>
      <c r="Z70" s="311"/>
      <c r="AA70" s="311"/>
      <c r="AB70" s="311"/>
      <c r="AC70" s="311"/>
      <c r="AD70" s="311"/>
      <c r="AE70" s="311"/>
      <c r="AF70" s="311"/>
      <c r="AG70" s="312">
        <f>'07.6 - ZAŘÍZENÍ Č.6 - VĚT...'!J32</f>
        <v>0</v>
      </c>
      <c r="AH70" s="312"/>
      <c r="AI70" s="312"/>
      <c r="AJ70" s="312"/>
      <c r="AK70" s="312"/>
      <c r="AL70" s="312"/>
      <c r="AM70" s="312"/>
      <c r="AN70" s="312">
        <f t="shared" si="0"/>
        <v>0</v>
      </c>
      <c r="AO70" s="312"/>
      <c r="AP70" s="312"/>
      <c r="AQ70" s="69" t="s">
        <v>86</v>
      </c>
      <c r="AR70" s="29"/>
      <c r="AS70" s="70">
        <v>0</v>
      </c>
      <c r="AT70" s="71">
        <f t="shared" si="1"/>
        <v>0</v>
      </c>
      <c r="AU70" s="72">
        <f>'07.6 - ZAŘÍZENÍ Č.6 - VĚT...'!P88</f>
        <v>0</v>
      </c>
      <c r="AV70" s="71">
        <f>'07.6 - ZAŘÍZENÍ Č.6 - VĚT...'!J35</f>
        <v>0</v>
      </c>
      <c r="AW70" s="71">
        <f>'07.6 - ZAŘÍZENÍ Č.6 - VĚT...'!J36</f>
        <v>0</v>
      </c>
      <c r="AX70" s="71">
        <f>'07.6 - ZAŘÍZENÍ Č.6 - VĚT...'!J37</f>
        <v>0</v>
      </c>
      <c r="AY70" s="71">
        <f>'07.6 - ZAŘÍZENÍ Č.6 - VĚT...'!J38</f>
        <v>0</v>
      </c>
      <c r="AZ70" s="71">
        <f>'07.6 - ZAŘÍZENÍ Č.6 - VĚT...'!F35</f>
        <v>0</v>
      </c>
      <c r="BA70" s="71">
        <f>'07.6 - ZAŘÍZENÍ Č.6 - VĚT...'!F36</f>
        <v>0</v>
      </c>
      <c r="BB70" s="71">
        <f>'07.6 - ZAŘÍZENÍ Č.6 - VĚT...'!F37</f>
        <v>0</v>
      </c>
      <c r="BC70" s="71">
        <f>'07.6 - ZAŘÍZENÍ Č.6 - VĚT...'!F38</f>
        <v>0</v>
      </c>
      <c r="BD70" s="73">
        <f>'07.6 - ZAŘÍZENÍ Č.6 - VĚT...'!F39</f>
        <v>0</v>
      </c>
      <c r="BT70" s="11" t="s">
        <v>82</v>
      </c>
      <c r="BV70" s="11" t="s">
        <v>75</v>
      </c>
      <c r="BW70" s="11" t="s">
        <v>129</v>
      </c>
      <c r="BX70" s="11" t="s">
        <v>111</v>
      </c>
      <c r="CL70" s="11"/>
    </row>
    <row r="71" spans="1:91" s="28" customFormat="1" ht="16.5" customHeight="1">
      <c r="A71" s="67" t="s">
        <v>83</v>
      </c>
      <c r="B71" s="29"/>
      <c r="C71" s="68"/>
      <c r="D71" s="68"/>
      <c r="E71" s="311" t="s">
        <v>130</v>
      </c>
      <c r="F71" s="311"/>
      <c r="G71" s="311"/>
      <c r="H71" s="311"/>
      <c r="I71" s="311"/>
      <c r="J71" s="68"/>
      <c r="K71" s="311" t="s">
        <v>131</v>
      </c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1"/>
      <c r="Z71" s="311"/>
      <c r="AA71" s="311"/>
      <c r="AB71" s="311"/>
      <c r="AC71" s="311"/>
      <c r="AD71" s="311"/>
      <c r="AE71" s="311"/>
      <c r="AF71" s="311"/>
      <c r="AG71" s="312">
        <f>'07.7 - ZAŘÍZENÍ Č.7 - VĚT...'!J32</f>
        <v>0</v>
      </c>
      <c r="AH71" s="312"/>
      <c r="AI71" s="312"/>
      <c r="AJ71" s="312"/>
      <c r="AK71" s="312"/>
      <c r="AL71" s="312"/>
      <c r="AM71" s="312"/>
      <c r="AN71" s="312">
        <f t="shared" si="0"/>
        <v>0</v>
      </c>
      <c r="AO71" s="312"/>
      <c r="AP71" s="312"/>
      <c r="AQ71" s="69" t="s">
        <v>86</v>
      </c>
      <c r="AR71" s="29"/>
      <c r="AS71" s="70">
        <v>0</v>
      </c>
      <c r="AT71" s="71">
        <f t="shared" si="1"/>
        <v>0</v>
      </c>
      <c r="AU71" s="72">
        <f>'07.7 - ZAŘÍZENÍ Č.7 - VĚT...'!P88</f>
        <v>0</v>
      </c>
      <c r="AV71" s="71">
        <f>'07.7 - ZAŘÍZENÍ Č.7 - VĚT...'!J35</f>
        <v>0</v>
      </c>
      <c r="AW71" s="71">
        <f>'07.7 - ZAŘÍZENÍ Č.7 - VĚT...'!J36</f>
        <v>0</v>
      </c>
      <c r="AX71" s="71">
        <f>'07.7 - ZAŘÍZENÍ Č.7 - VĚT...'!J37</f>
        <v>0</v>
      </c>
      <c r="AY71" s="71">
        <f>'07.7 - ZAŘÍZENÍ Č.7 - VĚT...'!J38</f>
        <v>0</v>
      </c>
      <c r="AZ71" s="71">
        <f>'07.7 - ZAŘÍZENÍ Č.7 - VĚT...'!F35</f>
        <v>0</v>
      </c>
      <c r="BA71" s="71">
        <f>'07.7 - ZAŘÍZENÍ Č.7 - VĚT...'!F36</f>
        <v>0</v>
      </c>
      <c r="BB71" s="71">
        <f>'07.7 - ZAŘÍZENÍ Č.7 - VĚT...'!F37</f>
        <v>0</v>
      </c>
      <c r="BC71" s="71">
        <f>'07.7 - ZAŘÍZENÍ Č.7 - VĚT...'!F38</f>
        <v>0</v>
      </c>
      <c r="BD71" s="73">
        <f>'07.7 - ZAŘÍZENÍ Č.7 - VĚT...'!F39</f>
        <v>0</v>
      </c>
      <c r="BT71" s="11" t="s">
        <v>82</v>
      </c>
      <c r="BV71" s="11" t="s">
        <v>75</v>
      </c>
      <c r="BW71" s="11" t="s">
        <v>132</v>
      </c>
      <c r="BX71" s="11" t="s">
        <v>111</v>
      </c>
      <c r="CL71" s="11"/>
    </row>
    <row r="72" spans="1:91" s="57" customFormat="1" ht="16.5" customHeight="1">
      <c r="A72" s="67" t="s">
        <v>83</v>
      </c>
      <c r="B72" s="58"/>
      <c r="C72" s="59"/>
      <c r="D72" s="308" t="s">
        <v>133</v>
      </c>
      <c r="E72" s="308"/>
      <c r="F72" s="308"/>
      <c r="G72" s="308"/>
      <c r="H72" s="308"/>
      <c r="I72" s="60"/>
      <c r="J72" s="308" t="s">
        <v>134</v>
      </c>
      <c r="K72" s="308"/>
      <c r="L72" s="308"/>
      <c r="M72" s="308"/>
      <c r="N72" s="308"/>
      <c r="O72" s="308"/>
      <c r="P72" s="308"/>
      <c r="Q72" s="308"/>
      <c r="R72" s="308"/>
      <c r="S72" s="308"/>
      <c r="T72" s="308"/>
      <c r="U72" s="308"/>
      <c r="V72" s="308"/>
      <c r="W72" s="308"/>
      <c r="X72" s="308"/>
      <c r="Y72" s="308"/>
      <c r="Z72" s="308"/>
      <c r="AA72" s="308"/>
      <c r="AB72" s="308"/>
      <c r="AC72" s="308"/>
      <c r="AD72" s="308"/>
      <c r="AE72" s="308"/>
      <c r="AF72" s="308"/>
      <c r="AG72" s="310">
        <f>'08 - SO 08 Dešťová kanali...'!J30</f>
        <v>0</v>
      </c>
      <c r="AH72" s="310"/>
      <c r="AI72" s="310"/>
      <c r="AJ72" s="310"/>
      <c r="AK72" s="310"/>
      <c r="AL72" s="310"/>
      <c r="AM72" s="310"/>
      <c r="AN72" s="310">
        <f t="shared" si="0"/>
        <v>0</v>
      </c>
      <c r="AO72" s="310"/>
      <c r="AP72" s="310"/>
      <c r="AQ72" s="61" t="s">
        <v>79</v>
      </c>
      <c r="AR72" s="58"/>
      <c r="AS72" s="62">
        <v>0</v>
      </c>
      <c r="AT72" s="63">
        <f t="shared" si="1"/>
        <v>0</v>
      </c>
      <c r="AU72" s="64">
        <f>'08 - SO 08 Dešťová kanali...'!P94</f>
        <v>8.8897499999999994</v>
      </c>
      <c r="AV72" s="63">
        <f>'08 - SO 08 Dešťová kanali...'!J33</f>
        <v>0</v>
      </c>
      <c r="AW72" s="63">
        <f>'08 - SO 08 Dešťová kanali...'!J34</f>
        <v>0</v>
      </c>
      <c r="AX72" s="63">
        <f>'08 - SO 08 Dešťová kanali...'!J35</f>
        <v>0</v>
      </c>
      <c r="AY72" s="63">
        <f>'08 - SO 08 Dešťová kanali...'!J36</f>
        <v>0</v>
      </c>
      <c r="AZ72" s="63">
        <f>'08 - SO 08 Dešťová kanali...'!F33</f>
        <v>0</v>
      </c>
      <c r="BA72" s="63">
        <f>'08 - SO 08 Dešťová kanali...'!F34</f>
        <v>0</v>
      </c>
      <c r="BB72" s="63">
        <f>'08 - SO 08 Dešťová kanali...'!F35</f>
        <v>0</v>
      </c>
      <c r="BC72" s="63">
        <f>'08 - SO 08 Dešťová kanali...'!F36</f>
        <v>0</v>
      </c>
      <c r="BD72" s="65">
        <f>'08 - SO 08 Dešťová kanali...'!F37</f>
        <v>0</v>
      </c>
      <c r="BT72" s="66" t="s">
        <v>80</v>
      </c>
      <c r="BV72" s="66" t="s">
        <v>75</v>
      </c>
      <c r="BW72" s="66" t="s">
        <v>135</v>
      </c>
      <c r="BX72" s="66" t="s">
        <v>4</v>
      </c>
      <c r="CL72" s="66"/>
      <c r="CM72" s="66" t="s">
        <v>82</v>
      </c>
    </row>
    <row r="73" spans="1:91" s="57" customFormat="1" ht="16.5" customHeight="1">
      <c r="A73" s="67" t="s">
        <v>83</v>
      </c>
      <c r="B73" s="58"/>
      <c r="C73" s="59"/>
      <c r="D73" s="308" t="s">
        <v>136</v>
      </c>
      <c r="E73" s="308"/>
      <c r="F73" s="308"/>
      <c r="G73" s="308"/>
      <c r="H73" s="308"/>
      <c r="I73" s="60"/>
      <c r="J73" s="308" t="s">
        <v>137</v>
      </c>
      <c r="K73" s="308"/>
      <c r="L73" s="308"/>
      <c r="M73" s="308"/>
      <c r="N73" s="308"/>
      <c r="O73" s="308"/>
      <c r="P73" s="308"/>
      <c r="Q73" s="308"/>
      <c r="R73" s="308"/>
      <c r="S73" s="308"/>
      <c r="T73" s="308"/>
      <c r="U73" s="308"/>
      <c r="V73" s="308"/>
      <c r="W73" s="308"/>
      <c r="X73" s="308"/>
      <c r="Y73" s="308"/>
      <c r="Z73" s="308"/>
      <c r="AA73" s="308"/>
      <c r="AB73" s="308"/>
      <c r="AC73" s="308"/>
      <c r="AD73" s="308"/>
      <c r="AE73" s="308"/>
      <c r="AF73" s="308"/>
      <c r="AG73" s="310">
        <f>'09 - SO 09 Vybavení učebn...'!J30</f>
        <v>0</v>
      </c>
      <c r="AH73" s="310"/>
      <c r="AI73" s="310"/>
      <c r="AJ73" s="310"/>
      <c r="AK73" s="310"/>
      <c r="AL73" s="310"/>
      <c r="AM73" s="310"/>
      <c r="AN73" s="310">
        <f t="shared" si="0"/>
        <v>0</v>
      </c>
      <c r="AO73" s="310"/>
      <c r="AP73" s="310"/>
      <c r="AQ73" s="61" t="s">
        <v>79</v>
      </c>
      <c r="AR73" s="58"/>
      <c r="AS73" s="74">
        <v>0</v>
      </c>
      <c r="AT73" s="75">
        <f t="shared" si="1"/>
        <v>0</v>
      </c>
      <c r="AU73" s="76">
        <f>'09 - SO 09 Vybavení učebn...'!P89</f>
        <v>0</v>
      </c>
      <c r="AV73" s="75">
        <f>'09 - SO 09 Vybavení učebn...'!J33</f>
        <v>0</v>
      </c>
      <c r="AW73" s="75">
        <f>'09 - SO 09 Vybavení učebn...'!J34</f>
        <v>0</v>
      </c>
      <c r="AX73" s="75">
        <f>'09 - SO 09 Vybavení učebn...'!J35</f>
        <v>0</v>
      </c>
      <c r="AY73" s="75">
        <f>'09 - SO 09 Vybavení učebn...'!J36</f>
        <v>0</v>
      </c>
      <c r="AZ73" s="75">
        <f>'09 - SO 09 Vybavení učebn...'!F33</f>
        <v>0</v>
      </c>
      <c r="BA73" s="75">
        <f>'09 - SO 09 Vybavení učebn...'!F34</f>
        <v>0</v>
      </c>
      <c r="BB73" s="75">
        <f>'09 - SO 09 Vybavení učebn...'!F35</f>
        <v>0</v>
      </c>
      <c r="BC73" s="75">
        <f>'09 - SO 09 Vybavení učebn...'!F36</f>
        <v>0</v>
      </c>
      <c r="BD73" s="77">
        <f>'09 - SO 09 Vybavení učebn...'!F37</f>
        <v>0</v>
      </c>
      <c r="BT73" s="66" t="s">
        <v>80</v>
      </c>
      <c r="BV73" s="66" t="s">
        <v>75</v>
      </c>
      <c r="BW73" s="66" t="s">
        <v>138</v>
      </c>
      <c r="BX73" s="66" t="s">
        <v>4</v>
      </c>
      <c r="CL73" s="66"/>
      <c r="CM73" s="66" t="s">
        <v>82</v>
      </c>
    </row>
    <row r="74" spans="1:91" s="17" customFormat="1" ht="30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4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</row>
    <row r="75" spans="1:91" s="17" customFormat="1" ht="6.9" customHeight="1">
      <c r="A75" s="13"/>
      <c r="B75" s="24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14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</row>
  </sheetData>
  <mergeCells count="112">
    <mergeCell ref="E71:I71"/>
    <mergeCell ref="K71:AF71"/>
    <mergeCell ref="AG71:AM71"/>
    <mergeCell ref="AN71:AP71"/>
    <mergeCell ref="D72:H72"/>
    <mergeCell ref="J72:AF72"/>
    <mergeCell ref="AG72:AM72"/>
    <mergeCell ref="AN72:AP72"/>
    <mergeCell ref="D73:H73"/>
    <mergeCell ref="J73:AF73"/>
    <mergeCell ref="AG73:AM73"/>
    <mergeCell ref="AN73:AP73"/>
    <mergeCell ref="E68:I68"/>
    <mergeCell ref="K68:AF68"/>
    <mergeCell ref="AG68:AM68"/>
    <mergeCell ref="AN68:AP68"/>
    <mergeCell ref="E69:I69"/>
    <mergeCell ref="K69:AF69"/>
    <mergeCell ref="AG69:AM69"/>
    <mergeCell ref="AN69:AP69"/>
    <mergeCell ref="E70:I70"/>
    <mergeCell ref="K70:AF70"/>
    <mergeCell ref="AG70:AM70"/>
    <mergeCell ref="AN70:AP70"/>
    <mergeCell ref="E65:I65"/>
    <mergeCell ref="K65:AF65"/>
    <mergeCell ref="AG65:AM65"/>
    <mergeCell ref="AN65:AP65"/>
    <mergeCell ref="E66:I66"/>
    <mergeCell ref="K66:AF66"/>
    <mergeCell ref="AG66:AM66"/>
    <mergeCell ref="AN66:AP66"/>
    <mergeCell ref="E67:I67"/>
    <mergeCell ref="K67:AF67"/>
    <mergeCell ref="AG67:AM67"/>
    <mergeCell ref="AN67:AP67"/>
    <mergeCell ref="D62:H62"/>
    <mergeCell ref="J62:AF62"/>
    <mergeCell ref="AG62:AM62"/>
    <mergeCell ref="AN62:AP62"/>
    <mergeCell ref="D63:H63"/>
    <mergeCell ref="J63:AF63"/>
    <mergeCell ref="AG63:AM63"/>
    <mergeCell ref="AN63:AP63"/>
    <mergeCell ref="D64:H64"/>
    <mergeCell ref="J64:AF64"/>
    <mergeCell ref="AG64:AM64"/>
    <mergeCell ref="AN64:AP64"/>
    <mergeCell ref="D59:H59"/>
    <mergeCell ref="J59:AF59"/>
    <mergeCell ref="AG59:AM59"/>
    <mergeCell ref="AN59:AP59"/>
    <mergeCell ref="D60:H60"/>
    <mergeCell ref="J60:AF60"/>
    <mergeCell ref="AG60:AM60"/>
    <mergeCell ref="AN60:AP60"/>
    <mergeCell ref="D61:H61"/>
    <mergeCell ref="J61:AF61"/>
    <mergeCell ref="AG61:AM61"/>
    <mergeCell ref="AN61:AP61"/>
    <mergeCell ref="E56:I56"/>
    <mergeCell ref="K56:AF56"/>
    <mergeCell ref="AG56:AM56"/>
    <mergeCell ref="AN56:AP56"/>
    <mergeCell ref="E57:I57"/>
    <mergeCell ref="K57:AF57"/>
    <mergeCell ref="AG57:AM57"/>
    <mergeCell ref="AN57:AP57"/>
    <mergeCell ref="E58:I58"/>
    <mergeCell ref="K58:AF58"/>
    <mergeCell ref="AG58:AM58"/>
    <mergeCell ref="AN58:AP58"/>
    <mergeCell ref="C52:G52"/>
    <mergeCell ref="I52:AF52"/>
    <mergeCell ref="AG52:AM52"/>
    <mergeCell ref="AN52:AP52"/>
    <mergeCell ref="AG54:AM54"/>
    <mergeCell ref="AN54:AP54"/>
    <mergeCell ref="D55:H55"/>
    <mergeCell ref="J55:AF55"/>
    <mergeCell ref="AG55:AM55"/>
    <mergeCell ref="AN55:AP55"/>
    <mergeCell ref="L33:P33"/>
    <mergeCell ref="W33:AE33"/>
    <mergeCell ref="AK33:AO33"/>
    <mergeCell ref="X35:AB35"/>
    <mergeCell ref="AK35:AO35"/>
    <mergeCell ref="L45:AO45"/>
    <mergeCell ref="AM47:AN47"/>
    <mergeCell ref="AM49:AP49"/>
    <mergeCell ref="AS49:AT51"/>
    <mergeCell ref="AM50:AP50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</mergeCells>
  <hyperlinks>
    <hyperlink ref="A56" location="'SO 01.1, SO 01.2 - Staveb...'!C2" display="/" xr:uid="{00000000-0004-0000-0000-000000000000}"/>
    <hyperlink ref="A57" location="'SO 01.6 - Zpevněné plochy...'!C2" display="/" xr:uid="{00000000-0004-0000-0000-000001000000}"/>
    <hyperlink ref="A58" location="'VRN - Vedlejší rozpočtové...'!C2" display="/" xr:uid="{00000000-0004-0000-0000-000002000000}"/>
    <hyperlink ref="A59" location="'02 - SO 02 - Zdravoinstalace'!C2" display="/" xr:uid="{00000000-0004-0000-0000-000003000000}"/>
    <hyperlink ref="A60" location="'03 - SO 03  Splašková kan...'!C2" display="/" xr:uid="{00000000-0004-0000-0000-000004000000}"/>
    <hyperlink ref="A61" location="'04 - SO 04  Vytápění kotelny'!C2" display="/" xr:uid="{00000000-0004-0000-0000-000005000000}"/>
    <hyperlink ref="A62" location="'05 - SO 05  Vnitřní plyno...'!C2" display="/" xr:uid="{00000000-0004-0000-0000-000006000000}"/>
    <hyperlink ref="A63" location="'06 - SO 06  Elektroinstal...'!C2" display="/" xr:uid="{00000000-0004-0000-0000-000007000000}"/>
    <hyperlink ref="A65" location="'07.1 - ZAŘÍZENÍ Č.1 - VĚT...'!C2" display="/" xr:uid="{00000000-0004-0000-0000-000008000000}"/>
    <hyperlink ref="A66" location="'07.2 - ZAŘÍZENÍ Č.2 - VĚT...'!C2" display="/" xr:uid="{00000000-0004-0000-0000-000009000000}"/>
    <hyperlink ref="A67" location="'07.3 - ZAŘÍZENÍ Č.3 - VĚT...'!C2" display="/" xr:uid="{00000000-0004-0000-0000-00000A000000}"/>
    <hyperlink ref="A68" location="'07.4 - ZAŘÍZENÍ Č.4 - VĚT...'!C2" display="/" xr:uid="{00000000-0004-0000-0000-00000B000000}"/>
    <hyperlink ref="A69" location="'07.5 - ZAŘÍZENÍ Č.5 - VĚT...'!C2" display="/" xr:uid="{00000000-0004-0000-0000-00000C000000}"/>
    <hyperlink ref="A70" location="'07.6 - ZAŘÍZENÍ Č.6 - VĚT...'!C2" display="/" xr:uid="{00000000-0004-0000-0000-00000D000000}"/>
    <hyperlink ref="A71" location="'07.7 - ZAŘÍZENÍ Č.7 - VĚT...'!C2" display="/" xr:uid="{00000000-0004-0000-0000-00000E000000}"/>
    <hyperlink ref="A72" location="'08 - SO 08 Dešťová kanali...'!C2" display="/" xr:uid="{00000000-0004-0000-0000-00000F000000}"/>
    <hyperlink ref="A73" location="'09 - SO 09 Vybavení učebn...'!C2" display="/" xr:uid="{00000000-0004-0000-0000-000010000000}"/>
  </hyperlinks>
  <pageMargins left="0.39374999999999999" right="0.39374999999999999" top="0.39374999999999999" bottom="0.39374999999999999" header="0.51180555555555496" footer="0"/>
  <pageSetup paperSize="9" scale="68" firstPageNumber="0" fitToHeight="100" orientation="portrait" horizontalDpi="300" verticalDpi="300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14"/>
  <sheetViews>
    <sheetView showGridLines="0" zoomScaleNormal="100" workbookViewId="0">
      <selection activeCell="I114" sqref="I114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114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3900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3901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20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ROUND(J88,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ROUND((SUM(BE88:BE113)),  2)</f>
        <v>0</v>
      </c>
      <c r="G35" s="13"/>
      <c r="H35" s="13"/>
      <c r="I35" s="91">
        <v>0.21</v>
      </c>
      <c r="J35" s="90">
        <f>ROUND(((SUM(BE88:BE113))*I35),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ROUND((SUM(BF88:BF113)),  2)</f>
        <v>0</v>
      </c>
      <c r="G36" s="13"/>
      <c r="H36" s="13"/>
      <c r="I36" s="91">
        <v>0.15</v>
      </c>
      <c r="J36" s="90">
        <f>ROUND(((SUM(BF88:BF113))*I36),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ROUND((SUM(BG88:BG113)),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ROUND((SUM(BH88:BH113)),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ROUND((SUM(BI88:BI113)),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3900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07.1 - ZAŘÍZENÍ Č.1 - VĚTRÁNÍ TĚLOCVIČNY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Chlebovice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J88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158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1:31" s="68" customFormat="1" ht="19.95" customHeight="1">
      <c r="B65" s="107"/>
      <c r="D65" s="108" t="s">
        <v>3902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1:31" s="68" customFormat="1" ht="19.95" customHeight="1">
      <c r="B66" s="107"/>
      <c r="D66" s="108" t="s">
        <v>3903</v>
      </c>
      <c r="E66" s="109"/>
      <c r="F66" s="109"/>
      <c r="G66" s="109"/>
      <c r="H66" s="109"/>
      <c r="I66" s="109"/>
      <c r="J66" s="110">
        <f>J102</f>
        <v>0</v>
      </c>
      <c r="L66" s="107"/>
    </row>
    <row r="67" spans="1:31" s="17" customFormat="1" ht="21.9" customHeight="1">
      <c r="A67" s="13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8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6.9" customHeight="1">
      <c r="A68" s="13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8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72" spans="1:31" s="17" customFormat="1" ht="6.9" customHeight="1">
      <c r="A72" s="13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24.9" customHeight="1">
      <c r="A73" s="13"/>
      <c r="B73" s="14"/>
      <c r="C73" s="6" t="s">
        <v>178</v>
      </c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14</v>
      </c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6.5" customHeight="1">
      <c r="A76" s="13"/>
      <c r="B76" s="14"/>
      <c r="C76" s="13"/>
      <c r="D76" s="13"/>
      <c r="E76" s="313" t="str">
        <f>E7</f>
        <v>ZŠ a MŠ Chlebovice - tělocvična</v>
      </c>
      <c r="F76" s="313"/>
      <c r="G76" s="313"/>
      <c r="H76" s="3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2" customHeight="1">
      <c r="B77" s="5"/>
      <c r="C77" s="10" t="s">
        <v>140</v>
      </c>
      <c r="L77" s="5"/>
    </row>
    <row r="78" spans="1:31" s="17" customFormat="1" ht="16.5" customHeight="1">
      <c r="A78" s="13"/>
      <c r="B78" s="14"/>
      <c r="C78" s="13"/>
      <c r="D78" s="13"/>
      <c r="E78" s="313" t="s">
        <v>3900</v>
      </c>
      <c r="F78" s="313"/>
      <c r="G78" s="313"/>
      <c r="H78" s="3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>
      <c r="A79" s="13"/>
      <c r="B79" s="14"/>
      <c r="C79" s="10" t="s">
        <v>142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>
      <c r="A80" s="13"/>
      <c r="B80" s="14"/>
      <c r="C80" s="13"/>
      <c r="D80" s="13"/>
      <c r="E80" s="299" t="str">
        <f>E11</f>
        <v>07.1 - ZAŘÍZENÍ Č.1 - VĚTRÁNÍ TĚLOCVIČNY</v>
      </c>
      <c r="F80" s="299"/>
      <c r="G80" s="299"/>
      <c r="H80" s="299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>
      <c r="A82" s="13"/>
      <c r="B82" s="14"/>
      <c r="C82" s="10" t="s">
        <v>19</v>
      </c>
      <c r="D82" s="13"/>
      <c r="E82" s="13"/>
      <c r="F82" s="11" t="str">
        <f>F14</f>
        <v>ul. Pod Kabáticí 107,193, Frýdek-Místek Chlebovice</v>
      </c>
      <c r="G82" s="13"/>
      <c r="H82" s="13"/>
      <c r="I82" s="10" t="s">
        <v>21</v>
      </c>
      <c r="J82" s="81" t="str">
        <f>IF(J14="","",J14)</f>
        <v>8. 7. 2022</v>
      </c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5.15" customHeight="1">
      <c r="A84" s="13"/>
      <c r="B84" s="14"/>
      <c r="C84" s="10" t="s">
        <v>23</v>
      </c>
      <c r="D84" s="13"/>
      <c r="E84" s="13"/>
      <c r="F84" s="11" t="str">
        <f>E17</f>
        <v>Statutární město Frýdek-Místek</v>
      </c>
      <c r="G84" s="13"/>
      <c r="H84" s="13"/>
      <c r="I84" s="10" t="s">
        <v>31</v>
      </c>
      <c r="J84" s="98" t="str">
        <f>E23</f>
        <v>JANKO Projekt s.r.o.</v>
      </c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5.15" customHeight="1">
      <c r="A85" s="13"/>
      <c r="B85" s="14"/>
      <c r="C85" s="10" t="s">
        <v>29</v>
      </c>
      <c r="D85" s="13"/>
      <c r="E85" s="13"/>
      <c r="F85" s="11" t="str">
        <f>IF(E20="","",E20)</f>
        <v>Dle výběrového řízení investora</v>
      </c>
      <c r="G85" s="13"/>
      <c r="H85" s="13"/>
      <c r="I85" s="10" t="s">
        <v>36</v>
      </c>
      <c r="J85" s="98" t="str">
        <f>E26</f>
        <v>Katerinec</v>
      </c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18" customFormat="1" ht="29.25" customHeight="1">
      <c r="A87" s="111"/>
      <c r="B87" s="112"/>
      <c r="C87" s="113" t="s">
        <v>179</v>
      </c>
      <c r="D87" s="114" t="s">
        <v>58</v>
      </c>
      <c r="E87" s="114" t="s">
        <v>54</v>
      </c>
      <c r="F87" s="114" t="s">
        <v>55</v>
      </c>
      <c r="G87" s="114" t="s">
        <v>180</v>
      </c>
      <c r="H87" s="114" t="s">
        <v>181</v>
      </c>
      <c r="I87" s="114" t="s">
        <v>182</v>
      </c>
      <c r="J87" s="115" t="s">
        <v>147</v>
      </c>
      <c r="K87" s="116" t="s">
        <v>183</v>
      </c>
      <c r="L87" s="117"/>
      <c r="M87" s="40"/>
      <c r="N87" s="41" t="s">
        <v>43</v>
      </c>
      <c r="O87" s="41" t="s">
        <v>184</v>
      </c>
      <c r="P87" s="41" t="s">
        <v>185</v>
      </c>
      <c r="Q87" s="41" t="s">
        <v>186</v>
      </c>
      <c r="R87" s="41" t="s">
        <v>187</v>
      </c>
      <c r="S87" s="41" t="s">
        <v>188</v>
      </c>
      <c r="T87" s="42" t="s">
        <v>189</v>
      </c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65" s="17" customFormat="1" ht="22.8" customHeight="1">
      <c r="A88" s="13"/>
      <c r="B88" s="14"/>
      <c r="C88" s="48" t="s">
        <v>190</v>
      </c>
      <c r="D88" s="13"/>
      <c r="E88" s="13"/>
      <c r="F88" s="13"/>
      <c r="G88" s="13"/>
      <c r="H88" s="13"/>
      <c r="I88" s="13"/>
      <c r="J88" s="119">
        <f>BK88</f>
        <v>0</v>
      </c>
      <c r="K88" s="13"/>
      <c r="L88" s="14"/>
      <c r="M88" s="43"/>
      <c r="N88" s="34"/>
      <c r="O88" s="44"/>
      <c r="P88" s="120">
        <f>P89</f>
        <v>0</v>
      </c>
      <c r="Q88" s="44"/>
      <c r="R88" s="120">
        <f>R89</f>
        <v>0</v>
      </c>
      <c r="S88" s="44"/>
      <c r="T88" s="121">
        <f>T89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72</v>
      </c>
      <c r="AU88" s="2" t="s">
        <v>148</v>
      </c>
      <c r="BK88" s="122">
        <f>BK89</f>
        <v>0</v>
      </c>
    </row>
    <row r="89" spans="1:65" s="123" customFormat="1" ht="25.95" customHeight="1">
      <c r="B89" s="124"/>
      <c r="D89" s="125" t="s">
        <v>72</v>
      </c>
      <c r="E89" s="126" t="s">
        <v>1261</v>
      </c>
      <c r="F89" s="126" t="s">
        <v>1262</v>
      </c>
      <c r="J89" s="127">
        <f>BK89</f>
        <v>0</v>
      </c>
      <c r="L89" s="124"/>
      <c r="M89" s="128"/>
      <c r="N89" s="129"/>
      <c r="O89" s="129"/>
      <c r="P89" s="130">
        <f>P90+P102</f>
        <v>0</v>
      </c>
      <c r="Q89" s="129"/>
      <c r="R89" s="130">
        <f>R90+R102</f>
        <v>0</v>
      </c>
      <c r="S89" s="129"/>
      <c r="T89" s="131">
        <f>T90+T102</f>
        <v>0</v>
      </c>
      <c r="AR89" s="125" t="s">
        <v>82</v>
      </c>
      <c r="AT89" s="132" t="s">
        <v>72</v>
      </c>
      <c r="AU89" s="132" t="s">
        <v>73</v>
      </c>
      <c r="AY89" s="125" t="s">
        <v>193</v>
      </c>
      <c r="BK89" s="133">
        <f>BK90+BK102</f>
        <v>0</v>
      </c>
    </row>
    <row r="90" spans="1:65" s="123" customFormat="1" ht="22.8" customHeight="1">
      <c r="B90" s="124"/>
      <c r="D90" s="125" t="s">
        <v>72</v>
      </c>
      <c r="E90" s="134" t="s">
        <v>2857</v>
      </c>
      <c r="F90" s="134" t="s">
        <v>3904</v>
      </c>
      <c r="J90" s="135">
        <f>BK90</f>
        <v>0</v>
      </c>
      <c r="L90" s="124"/>
      <c r="M90" s="128"/>
      <c r="N90" s="129"/>
      <c r="O90" s="129"/>
      <c r="P90" s="130">
        <f>SUM(P91:P101)</f>
        <v>0</v>
      </c>
      <c r="Q90" s="129"/>
      <c r="R90" s="130">
        <f>SUM(R91:R101)</f>
        <v>0</v>
      </c>
      <c r="S90" s="129"/>
      <c r="T90" s="131">
        <f>SUM(T91:T101)</f>
        <v>0</v>
      </c>
      <c r="AR90" s="125" t="s">
        <v>82</v>
      </c>
      <c r="AT90" s="132" t="s">
        <v>72</v>
      </c>
      <c r="AU90" s="132" t="s">
        <v>80</v>
      </c>
      <c r="AY90" s="125" t="s">
        <v>193</v>
      </c>
      <c r="BK90" s="133">
        <f>SUM(BK91:BK101)</f>
        <v>0</v>
      </c>
    </row>
    <row r="91" spans="1:65" s="17" customFormat="1" ht="204.9" customHeight="1">
      <c r="A91" s="13"/>
      <c r="B91" s="136"/>
      <c r="C91" s="137" t="s">
        <v>80</v>
      </c>
      <c r="D91" s="137" t="s">
        <v>195</v>
      </c>
      <c r="E91" s="138" t="s">
        <v>3905</v>
      </c>
      <c r="F91" s="139" t="s">
        <v>3906</v>
      </c>
      <c r="G91" s="140" t="s">
        <v>3578</v>
      </c>
      <c r="H91" s="141">
        <v>1</v>
      </c>
      <c r="I91" s="142">
        <v>0</v>
      </c>
      <c r="J91" s="142">
        <f t="shared" ref="J91:J101" si="0">ROUND(I91*H91,2)</f>
        <v>0</v>
      </c>
      <c r="K91" s="143"/>
      <c r="L91" s="14"/>
      <c r="M91" s="144"/>
      <c r="N91" s="145" t="s">
        <v>44</v>
      </c>
      <c r="O91" s="146">
        <v>0</v>
      </c>
      <c r="P91" s="146">
        <f t="shared" ref="P91:P101" si="1">O91*H91</f>
        <v>0</v>
      </c>
      <c r="Q91" s="146">
        <v>0</v>
      </c>
      <c r="R91" s="146">
        <f t="shared" ref="R91:R101" si="2">Q91*H91</f>
        <v>0</v>
      </c>
      <c r="S91" s="146">
        <v>0</v>
      </c>
      <c r="T91" s="147">
        <f t="shared" ref="T91:T101" si="3">S91*H91</f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48" t="s">
        <v>283</v>
      </c>
      <c r="AT91" s="148" t="s">
        <v>195</v>
      </c>
      <c r="AU91" s="148" t="s">
        <v>82</v>
      </c>
      <c r="AY91" s="2" t="s">
        <v>193</v>
      </c>
      <c r="BE91" s="149">
        <f t="shared" ref="BE91:BE101" si="4">IF(N91="základní",J91,0)</f>
        <v>0</v>
      </c>
      <c r="BF91" s="149">
        <f t="shared" ref="BF91:BF101" si="5">IF(N91="snížená",J91,0)</f>
        <v>0</v>
      </c>
      <c r="BG91" s="149">
        <f t="shared" ref="BG91:BG101" si="6">IF(N91="zákl. přenesená",J91,0)</f>
        <v>0</v>
      </c>
      <c r="BH91" s="149">
        <f t="shared" ref="BH91:BH101" si="7">IF(N91="sníž. přenesená",J91,0)</f>
        <v>0</v>
      </c>
      <c r="BI91" s="149">
        <f t="shared" ref="BI91:BI101" si="8">IF(N91="nulová",J91,0)</f>
        <v>0</v>
      </c>
      <c r="BJ91" s="2" t="s">
        <v>80</v>
      </c>
      <c r="BK91" s="149">
        <f t="shared" ref="BK91:BK101" si="9">ROUND(I91*H91,2)</f>
        <v>0</v>
      </c>
      <c r="BL91" s="2" t="s">
        <v>283</v>
      </c>
      <c r="BM91" s="148" t="s">
        <v>82</v>
      </c>
    </row>
    <row r="92" spans="1:65" s="17" customFormat="1" ht="76.349999999999994" customHeight="1">
      <c r="A92" s="13"/>
      <c r="B92" s="136"/>
      <c r="C92" s="137" t="s">
        <v>82</v>
      </c>
      <c r="D92" s="137" t="s">
        <v>195</v>
      </c>
      <c r="E92" s="138" t="s">
        <v>3907</v>
      </c>
      <c r="F92" s="139" t="s">
        <v>3908</v>
      </c>
      <c r="G92" s="140" t="s">
        <v>3578</v>
      </c>
      <c r="H92" s="141">
        <v>4</v>
      </c>
      <c r="I92" s="142">
        <v>0</v>
      </c>
      <c r="J92" s="142">
        <f t="shared" si="0"/>
        <v>0</v>
      </c>
      <c r="K92" s="143"/>
      <c r="L92" s="14"/>
      <c r="M92" s="144"/>
      <c r="N92" s="145" t="s">
        <v>44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283</v>
      </c>
      <c r="AT92" s="148" t="s">
        <v>195</v>
      </c>
      <c r="AU92" s="148" t="s">
        <v>82</v>
      </c>
      <c r="AY92" s="2" t="s">
        <v>193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80</v>
      </c>
      <c r="BK92" s="149">
        <f t="shared" si="9"/>
        <v>0</v>
      </c>
      <c r="BL92" s="2" t="s">
        <v>283</v>
      </c>
      <c r="BM92" s="148" t="s">
        <v>199</v>
      </c>
    </row>
    <row r="93" spans="1:65" s="17" customFormat="1" ht="24.15" customHeight="1">
      <c r="A93" s="13"/>
      <c r="B93" s="136"/>
      <c r="C93" s="137" t="s">
        <v>213</v>
      </c>
      <c r="D93" s="137" t="s">
        <v>195</v>
      </c>
      <c r="E93" s="138" t="s">
        <v>3909</v>
      </c>
      <c r="F93" s="139" t="s">
        <v>3910</v>
      </c>
      <c r="G93" s="140" t="s">
        <v>3578</v>
      </c>
      <c r="H93" s="141">
        <v>1</v>
      </c>
      <c r="I93" s="142">
        <v>0</v>
      </c>
      <c r="J93" s="142">
        <f t="shared" si="0"/>
        <v>0</v>
      </c>
      <c r="K93" s="143"/>
      <c r="L93" s="14"/>
      <c r="M93" s="144"/>
      <c r="N93" s="145" t="s">
        <v>44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48" t="s">
        <v>283</v>
      </c>
      <c r="AT93" s="148" t="s">
        <v>195</v>
      </c>
      <c r="AU93" s="148" t="s">
        <v>82</v>
      </c>
      <c r="AY93" s="2" t="s">
        <v>193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80</v>
      </c>
      <c r="BK93" s="149">
        <f t="shared" si="9"/>
        <v>0</v>
      </c>
      <c r="BL93" s="2" t="s">
        <v>283</v>
      </c>
      <c r="BM93" s="148" t="s">
        <v>216</v>
      </c>
    </row>
    <row r="94" spans="1:65" s="17" customFormat="1" ht="37.799999999999997" customHeight="1">
      <c r="A94" s="13"/>
      <c r="B94" s="136"/>
      <c r="C94" s="137" t="s">
        <v>199</v>
      </c>
      <c r="D94" s="137" t="s">
        <v>195</v>
      </c>
      <c r="E94" s="138" t="s">
        <v>3911</v>
      </c>
      <c r="F94" s="139" t="s">
        <v>3912</v>
      </c>
      <c r="G94" s="140" t="s">
        <v>3578</v>
      </c>
      <c r="H94" s="141">
        <v>1</v>
      </c>
      <c r="I94" s="142">
        <v>0</v>
      </c>
      <c r="J94" s="142">
        <f t="shared" si="0"/>
        <v>0</v>
      </c>
      <c r="K94" s="143"/>
      <c r="L94" s="14"/>
      <c r="M94" s="144"/>
      <c r="N94" s="145" t="s">
        <v>44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283</v>
      </c>
      <c r="AT94" s="148" t="s">
        <v>195</v>
      </c>
      <c r="AU94" s="148" t="s">
        <v>82</v>
      </c>
      <c r="AY94" s="2" t="s">
        <v>193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80</v>
      </c>
      <c r="BK94" s="149">
        <f t="shared" si="9"/>
        <v>0</v>
      </c>
      <c r="BL94" s="2" t="s">
        <v>283</v>
      </c>
      <c r="BM94" s="148" t="s">
        <v>224</v>
      </c>
    </row>
    <row r="95" spans="1:65" s="17" customFormat="1" ht="37.799999999999997" customHeight="1">
      <c r="A95" s="13"/>
      <c r="B95" s="136"/>
      <c r="C95" s="137" t="s">
        <v>228</v>
      </c>
      <c r="D95" s="137" t="s">
        <v>195</v>
      </c>
      <c r="E95" s="138" t="s">
        <v>3913</v>
      </c>
      <c r="F95" s="139" t="s">
        <v>3914</v>
      </c>
      <c r="G95" s="140" t="s">
        <v>3578</v>
      </c>
      <c r="H95" s="141">
        <v>13</v>
      </c>
      <c r="I95" s="142">
        <v>0</v>
      </c>
      <c r="J95" s="142">
        <f t="shared" si="0"/>
        <v>0</v>
      </c>
      <c r="K95" s="143"/>
      <c r="L95" s="14"/>
      <c r="M95" s="144"/>
      <c r="N95" s="145" t="s">
        <v>44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283</v>
      </c>
      <c r="AT95" s="148" t="s">
        <v>195</v>
      </c>
      <c r="AU95" s="148" t="s">
        <v>82</v>
      </c>
      <c r="AY95" s="2" t="s">
        <v>193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80</v>
      </c>
      <c r="BK95" s="149">
        <f t="shared" si="9"/>
        <v>0</v>
      </c>
      <c r="BL95" s="2" t="s">
        <v>283</v>
      </c>
      <c r="BM95" s="148" t="s">
        <v>231</v>
      </c>
    </row>
    <row r="96" spans="1:65" s="17" customFormat="1" ht="37.799999999999997" customHeight="1">
      <c r="A96" s="13"/>
      <c r="B96" s="136"/>
      <c r="C96" s="137" t="s">
        <v>216</v>
      </c>
      <c r="D96" s="137" t="s">
        <v>195</v>
      </c>
      <c r="E96" s="138" t="s">
        <v>3915</v>
      </c>
      <c r="F96" s="139" t="s">
        <v>3916</v>
      </c>
      <c r="G96" s="140" t="s">
        <v>3578</v>
      </c>
      <c r="H96" s="141">
        <v>1</v>
      </c>
      <c r="I96" s="142">
        <v>0</v>
      </c>
      <c r="J96" s="142">
        <f t="shared" si="0"/>
        <v>0</v>
      </c>
      <c r="K96" s="143"/>
      <c r="L96" s="14"/>
      <c r="M96" s="144"/>
      <c r="N96" s="145" t="s">
        <v>44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283</v>
      </c>
      <c r="AT96" s="148" t="s">
        <v>195</v>
      </c>
      <c r="AU96" s="148" t="s">
        <v>82</v>
      </c>
      <c r="AY96" s="2" t="s">
        <v>193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80</v>
      </c>
      <c r="BK96" s="149">
        <f t="shared" si="9"/>
        <v>0</v>
      </c>
      <c r="BL96" s="2" t="s">
        <v>283</v>
      </c>
      <c r="BM96" s="148" t="s">
        <v>263</v>
      </c>
    </row>
    <row r="97" spans="1:65" s="17" customFormat="1" ht="24.15" customHeight="1">
      <c r="A97" s="13"/>
      <c r="B97" s="136"/>
      <c r="C97" s="137" t="s">
        <v>276</v>
      </c>
      <c r="D97" s="137" t="s">
        <v>195</v>
      </c>
      <c r="E97" s="138" t="s">
        <v>3917</v>
      </c>
      <c r="F97" s="139" t="s">
        <v>3918</v>
      </c>
      <c r="G97" s="140" t="s">
        <v>3919</v>
      </c>
      <c r="H97" s="141">
        <v>33</v>
      </c>
      <c r="I97" s="142">
        <v>0</v>
      </c>
      <c r="J97" s="142">
        <f t="shared" si="0"/>
        <v>0</v>
      </c>
      <c r="K97" s="143"/>
      <c r="L97" s="14"/>
      <c r="M97" s="144"/>
      <c r="N97" s="145" t="s">
        <v>44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283</v>
      </c>
      <c r="AT97" s="148" t="s">
        <v>195</v>
      </c>
      <c r="AU97" s="148" t="s">
        <v>82</v>
      </c>
      <c r="AY97" s="2" t="s">
        <v>193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80</v>
      </c>
      <c r="BK97" s="149">
        <f t="shared" si="9"/>
        <v>0</v>
      </c>
      <c r="BL97" s="2" t="s">
        <v>283</v>
      </c>
      <c r="BM97" s="148" t="s">
        <v>279</v>
      </c>
    </row>
    <row r="98" spans="1:65" s="17" customFormat="1" ht="24.15" customHeight="1">
      <c r="A98" s="13"/>
      <c r="B98" s="136"/>
      <c r="C98" s="137" t="s">
        <v>224</v>
      </c>
      <c r="D98" s="137" t="s">
        <v>195</v>
      </c>
      <c r="E98" s="138" t="s">
        <v>3920</v>
      </c>
      <c r="F98" s="139" t="s">
        <v>3921</v>
      </c>
      <c r="G98" s="140" t="s">
        <v>198</v>
      </c>
      <c r="H98" s="141">
        <v>40</v>
      </c>
      <c r="I98" s="142">
        <v>0</v>
      </c>
      <c r="J98" s="142">
        <f t="shared" si="0"/>
        <v>0</v>
      </c>
      <c r="K98" s="143"/>
      <c r="L98" s="14"/>
      <c r="M98" s="144"/>
      <c r="N98" s="145" t="s">
        <v>44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283</v>
      </c>
      <c r="AT98" s="148" t="s">
        <v>195</v>
      </c>
      <c r="AU98" s="148" t="s">
        <v>82</v>
      </c>
      <c r="AY98" s="2" t="s">
        <v>193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80</v>
      </c>
      <c r="BK98" s="149">
        <f t="shared" si="9"/>
        <v>0</v>
      </c>
      <c r="BL98" s="2" t="s">
        <v>283</v>
      </c>
      <c r="BM98" s="148" t="s">
        <v>283</v>
      </c>
    </row>
    <row r="99" spans="1:65" s="17" customFormat="1" ht="24.15" customHeight="1">
      <c r="A99" s="13"/>
      <c r="B99" s="136"/>
      <c r="C99" s="137" t="s">
        <v>286</v>
      </c>
      <c r="D99" s="137" t="s">
        <v>195</v>
      </c>
      <c r="E99" s="138" t="s">
        <v>3922</v>
      </c>
      <c r="F99" s="139" t="s">
        <v>3923</v>
      </c>
      <c r="G99" s="140" t="s">
        <v>198</v>
      </c>
      <c r="H99" s="141">
        <v>45</v>
      </c>
      <c r="I99" s="142">
        <v>0</v>
      </c>
      <c r="J99" s="142">
        <f t="shared" si="0"/>
        <v>0</v>
      </c>
      <c r="K99" s="143"/>
      <c r="L99" s="14"/>
      <c r="M99" s="144"/>
      <c r="N99" s="145" t="s">
        <v>44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283</v>
      </c>
      <c r="AT99" s="148" t="s">
        <v>195</v>
      </c>
      <c r="AU99" s="148" t="s">
        <v>82</v>
      </c>
      <c r="AY99" s="2" t="s">
        <v>193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80</v>
      </c>
      <c r="BK99" s="149">
        <f t="shared" si="9"/>
        <v>0</v>
      </c>
      <c r="BL99" s="2" t="s">
        <v>283</v>
      </c>
      <c r="BM99" s="148" t="s">
        <v>289</v>
      </c>
    </row>
    <row r="100" spans="1:65" s="17" customFormat="1" ht="24.15" customHeight="1">
      <c r="A100" s="13"/>
      <c r="B100" s="136"/>
      <c r="C100" s="137" t="s">
        <v>231</v>
      </c>
      <c r="D100" s="137" t="s">
        <v>195</v>
      </c>
      <c r="E100" s="138" t="s">
        <v>3924</v>
      </c>
      <c r="F100" s="139" t="s">
        <v>3925</v>
      </c>
      <c r="G100" s="140" t="s">
        <v>198</v>
      </c>
      <c r="H100" s="141">
        <v>63</v>
      </c>
      <c r="I100" s="142">
        <v>0</v>
      </c>
      <c r="J100" s="142">
        <f t="shared" si="0"/>
        <v>0</v>
      </c>
      <c r="K100" s="143"/>
      <c r="L100" s="14"/>
      <c r="M100" s="144"/>
      <c r="N100" s="145" t="s">
        <v>44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283</v>
      </c>
      <c r="AT100" s="148" t="s">
        <v>195</v>
      </c>
      <c r="AU100" s="148" t="s">
        <v>82</v>
      </c>
      <c r="AY100" s="2" t="s">
        <v>193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80</v>
      </c>
      <c r="BK100" s="149">
        <f t="shared" si="9"/>
        <v>0</v>
      </c>
      <c r="BL100" s="2" t="s">
        <v>283</v>
      </c>
      <c r="BM100" s="148" t="s">
        <v>293</v>
      </c>
    </row>
    <row r="101" spans="1:65" s="17" customFormat="1" ht="16.5" customHeight="1">
      <c r="A101" s="13"/>
      <c r="B101" s="136"/>
      <c r="C101" s="137" t="s">
        <v>296</v>
      </c>
      <c r="D101" s="137" t="s">
        <v>195</v>
      </c>
      <c r="E101" s="138" t="s">
        <v>3926</v>
      </c>
      <c r="F101" s="139" t="s">
        <v>3927</v>
      </c>
      <c r="G101" s="140" t="s">
        <v>1312</v>
      </c>
      <c r="H101" s="141">
        <v>200</v>
      </c>
      <c r="I101" s="142">
        <v>0</v>
      </c>
      <c r="J101" s="142">
        <f t="shared" si="0"/>
        <v>0</v>
      </c>
      <c r="K101" s="143"/>
      <c r="L101" s="14"/>
      <c r="M101" s="144"/>
      <c r="N101" s="145" t="s">
        <v>44</v>
      </c>
      <c r="O101" s="146">
        <v>0</v>
      </c>
      <c r="P101" s="146">
        <f t="shared" si="1"/>
        <v>0</v>
      </c>
      <c r="Q101" s="146">
        <v>0</v>
      </c>
      <c r="R101" s="146">
        <f t="shared" si="2"/>
        <v>0</v>
      </c>
      <c r="S101" s="146">
        <v>0</v>
      </c>
      <c r="T101" s="147">
        <f t="shared" si="3"/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283</v>
      </c>
      <c r="AT101" s="148" t="s">
        <v>195</v>
      </c>
      <c r="AU101" s="148" t="s">
        <v>82</v>
      </c>
      <c r="AY101" s="2" t="s">
        <v>193</v>
      </c>
      <c r="BE101" s="149">
        <f t="shared" si="4"/>
        <v>0</v>
      </c>
      <c r="BF101" s="149">
        <f t="shared" si="5"/>
        <v>0</v>
      </c>
      <c r="BG101" s="149">
        <f t="shared" si="6"/>
        <v>0</v>
      </c>
      <c r="BH101" s="149">
        <f t="shared" si="7"/>
        <v>0</v>
      </c>
      <c r="BI101" s="149">
        <f t="shared" si="8"/>
        <v>0</v>
      </c>
      <c r="BJ101" s="2" t="s">
        <v>80</v>
      </c>
      <c r="BK101" s="149">
        <f t="shared" si="9"/>
        <v>0</v>
      </c>
      <c r="BL101" s="2" t="s">
        <v>283</v>
      </c>
      <c r="BM101" s="148" t="s">
        <v>299</v>
      </c>
    </row>
    <row r="102" spans="1:65" s="123" customFormat="1" ht="22.8" customHeight="1">
      <c r="B102" s="124"/>
      <c r="D102" s="125" t="s">
        <v>72</v>
      </c>
      <c r="E102" s="134" t="s">
        <v>3928</v>
      </c>
      <c r="F102" s="134" t="s">
        <v>3929</v>
      </c>
      <c r="J102" s="135">
        <f>BK102</f>
        <v>0</v>
      </c>
      <c r="L102" s="124"/>
      <c r="M102" s="128"/>
      <c r="N102" s="129"/>
      <c r="O102" s="129"/>
      <c r="P102" s="130">
        <f>SUM(P103:P113)</f>
        <v>0</v>
      </c>
      <c r="Q102" s="129"/>
      <c r="R102" s="130">
        <f>SUM(R103:R113)</f>
        <v>0</v>
      </c>
      <c r="S102" s="129"/>
      <c r="T102" s="131">
        <f>SUM(T103:T113)</f>
        <v>0</v>
      </c>
      <c r="AR102" s="125" t="s">
        <v>82</v>
      </c>
      <c r="AT102" s="132" t="s">
        <v>72</v>
      </c>
      <c r="AU102" s="132" t="s">
        <v>80</v>
      </c>
      <c r="AY102" s="125" t="s">
        <v>193</v>
      </c>
      <c r="BK102" s="133">
        <f>SUM(BK103:BK113)</f>
        <v>0</v>
      </c>
    </row>
    <row r="103" spans="1:65" s="17" customFormat="1" ht="204.9" customHeight="1">
      <c r="A103" s="13"/>
      <c r="B103" s="136"/>
      <c r="C103" s="137" t="s">
        <v>263</v>
      </c>
      <c r="D103" s="137" t="s">
        <v>195</v>
      </c>
      <c r="E103" s="138" t="s">
        <v>3930</v>
      </c>
      <c r="F103" s="139" t="s">
        <v>3906</v>
      </c>
      <c r="G103" s="140" t="s">
        <v>3578</v>
      </c>
      <c r="H103" s="141">
        <v>1</v>
      </c>
      <c r="I103" s="142">
        <v>0</v>
      </c>
      <c r="J103" s="142">
        <f t="shared" ref="J103:J113" si="10">ROUND(I103*H103,2)</f>
        <v>0</v>
      </c>
      <c r="K103" s="143"/>
      <c r="L103" s="14"/>
      <c r="M103" s="144"/>
      <c r="N103" s="145" t="s">
        <v>44</v>
      </c>
      <c r="O103" s="146">
        <v>0</v>
      </c>
      <c r="P103" s="146">
        <f t="shared" ref="P103:P113" si="11">O103*H103</f>
        <v>0</v>
      </c>
      <c r="Q103" s="146">
        <v>0</v>
      </c>
      <c r="R103" s="146">
        <f t="shared" ref="R103:R113" si="12">Q103*H103</f>
        <v>0</v>
      </c>
      <c r="S103" s="146">
        <v>0</v>
      </c>
      <c r="T103" s="147">
        <f t="shared" ref="T103:T113" si="13"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283</v>
      </c>
      <c r="AT103" s="148" t="s">
        <v>195</v>
      </c>
      <c r="AU103" s="148" t="s">
        <v>82</v>
      </c>
      <c r="AY103" s="2" t="s">
        <v>193</v>
      </c>
      <c r="BE103" s="149">
        <f t="shared" ref="BE103:BE113" si="14">IF(N103="základní",J103,0)</f>
        <v>0</v>
      </c>
      <c r="BF103" s="149">
        <f t="shared" ref="BF103:BF113" si="15">IF(N103="snížená",J103,0)</f>
        <v>0</v>
      </c>
      <c r="BG103" s="149">
        <f t="shared" ref="BG103:BG113" si="16">IF(N103="zákl. přenesená",J103,0)</f>
        <v>0</v>
      </c>
      <c r="BH103" s="149">
        <f t="shared" ref="BH103:BH113" si="17">IF(N103="sníž. přenesená",J103,0)</f>
        <v>0</v>
      </c>
      <c r="BI103" s="149">
        <f t="shared" ref="BI103:BI113" si="18">IF(N103="nulová",J103,0)</f>
        <v>0</v>
      </c>
      <c r="BJ103" s="2" t="s">
        <v>80</v>
      </c>
      <c r="BK103" s="149">
        <f t="shared" ref="BK103:BK113" si="19">ROUND(I103*H103,2)</f>
        <v>0</v>
      </c>
      <c r="BL103" s="2" t="s">
        <v>283</v>
      </c>
      <c r="BM103" s="148" t="s">
        <v>3931</v>
      </c>
    </row>
    <row r="104" spans="1:65" s="17" customFormat="1" ht="76.349999999999994" customHeight="1">
      <c r="A104" s="13"/>
      <c r="B104" s="136"/>
      <c r="C104" s="137" t="s">
        <v>310</v>
      </c>
      <c r="D104" s="137" t="s">
        <v>195</v>
      </c>
      <c r="E104" s="138" t="s">
        <v>3932</v>
      </c>
      <c r="F104" s="139" t="s">
        <v>3908</v>
      </c>
      <c r="G104" s="140" t="s">
        <v>3578</v>
      </c>
      <c r="H104" s="141">
        <v>4</v>
      </c>
      <c r="I104" s="142">
        <v>0</v>
      </c>
      <c r="J104" s="142">
        <f t="shared" si="10"/>
        <v>0</v>
      </c>
      <c r="K104" s="143"/>
      <c r="L104" s="14"/>
      <c r="M104" s="144"/>
      <c r="N104" s="145" t="s">
        <v>44</v>
      </c>
      <c r="O104" s="146">
        <v>0</v>
      </c>
      <c r="P104" s="146">
        <f t="shared" si="11"/>
        <v>0</v>
      </c>
      <c r="Q104" s="146">
        <v>0</v>
      </c>
      <c r="R104" s="146">
        <f t="shared" si="12"/>
        <v>0</v>
      </c>
      <c r="S104" s="146">
        <v>0</v>
      </c>
      <c r="T104" s="147">
        <f t="shared" si="1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283</v>
      </c>
      <c r="AT104" s="148" t="s">
        <v>195</v>
      </c>
      <c r="AU104" s="148" t="s">
        <v>82</v>
      </c>
      <c r="AY104" s="2" t="s">
        <v>193</v>
      </c>
      <c r="BE104" s="149">
        <f t="shared" si="14"/>
        <v>0</v>
      </c>
      <c r="BF104" s="149">
        <f t="shared" si="15"/>
        <v>0</v>
      </c>
      <c r="BG104" s="149">
        <f t="shared" si="16"/>
        <v>0</v>
      </c>
      <c r="BH104" s="149">
        <f t="shared" si="17"/>
        <v>0</v>
      </c>
      <c r="BI104" s="149">
        <f t="shared" si="18"/>
        <v>0</v>
      </c>
      <c r="BJ104" s="2" t="s">
        <v>80</v>
      </c>
      <c r="BK104" s="149">
        <f t="shared" si="19"/>
        <v>0</v>
      </c>
      <c r="BL104" s="2" t="s">
        <v>283</v>
      </c>
      <c r="BM104" s="148" t="s">
        <v>3933</v>
      </c>
    </row>
    <row r="105" spans="1:65" s="17" customFormat="1" ht="24.15" customHeight="1">
      <c r="A105" s="13"/>
      <c r="B105" s="136"/>
      <c r="C105" s="137" t="s">
        <v>279</v>
      </c>
      <c r="D105" s="137" t="s">
        <v>195</v>
      </c>
      <c r="E105" s="138" t="s">
        <v>3934</v>
      </c>
      <c r="F105" s="139" t="s">
        <v>3910</v>
      </c>
      <c r="G105" s="140" t="s">
        <v>3578</v>
      </c>
      <c r="H105" s="141">
        <v>1</v>
      </c>
      <c r="I105" s="142">
        <v>0</v>
      </c>
      <c r="J105" s="142">
        <f t="shared" si="10"/>
        <v>0</v>
      </c>
      <c r="K105" s="143"/>
      <c r="L105" s="14"/>
      <c r="M105" s="144"/>
      <c r="N105" s="145" t="s">
        <v>44</v>
      </c>
      <c r="O105" s="146">
        <v>0</v>
      </c>
      <c r="P105" s="146">
        <f t="shared" si="11"/>
        <v>0</v>
      </c>
      <c r="Q105" s="146">
        <v>0</v>
      </c>
      <c r="R105" s="146">
        <f t="shared" si="12"/>
        <v>0</v>
      </c>
      <c r="S105" s="146">
        <v>0</v>
      </c>
      <c r="T105" s="147">
        <f t="shared" si="1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283</v>
      </c>
      <c r="AT105" s="148" t="s">
        <v>195</v>
      </c>
      <c r="AU105" s="148" t="s">
        <v>82</v>
      </c>
      <c r="AY105" s="2" t="s">
        <v>193</v>
      </c>
      <c r="BE105" s="149">
        <f t="shared" si="14"/>
        <v>0</v>
      </c>
      <c r="BF105" s="149">
        <f t="shared" si="15"/>
        <v>0</v>
      </c>
      <c r="BG105" s="149">
        <f t="shared" si="16"/>
        <v>0</v>
      </c>
      <c r="BH105" s="149">
        <f t="shared" si="17"/>
        <v>0</v>
      </c>
      <c r="BI105" s="149">
        <f t="shared" si="18"/>
        <v>0</v>
      </c>
      <c r="BJ105" s="2" t="s">
        <v>80</v>
      </c>
      <c r="BK105" s="149">
        <f t="shared" si="19"/>
        <v>0</v>
      </c>
      <c r="BL105" s="2" t="s">
        <v>283</v>
      </c>
      <c r="BM105" s="148" t="s">
        <v>3935</v>
      </c>
    </row>
    <row r="106" spans="1:65" s="17" customFormat="1" ht="37.799999999999997" customHeight="1">
      <c r="A106" s="13"/>
      <c r="B106" s="136"/>
      <c r="C106" s="137" t="s">
        <v>8</v>
      </c>
      <c r="D106" s="137" t="s">
        <v>195</v>
      </c>
      <c r="E106" s="138" t="s">
        <v>3936</v>
      </c>
      <c r="F106" s="139" t="s">
        <v>3912</v>
      </c>
      <c r="G106" s="140" t="s">
        <v>3578</v>
      </c>
      <c r="H106" s="141">
        <v>1</v>
      </c>
      <c r="I106" s="142">
        <v>0</v>
      </c>
      <c r="J106" s="142">
        <f t="shared" si="10"/>
        <v>0</v>
      </c>
      <c r="K106" s="143"/>
      <c r="L106" s="14"/>
      <c r="M106" s="144"/>
      <c r="N106" s="145" t="s">
        <v>44</v>
      </c>
      <c r="O106" s="146">
        <v>0</v>
      </c>
      <c r="P106" s="146">
        <f t="shared" si="11"/>
        <v>0</v>
      </c>
      <c r="Q106" s="146">
        <v>0</v>
      </c>
      <c r="R106" s="146">
        <f t="shared" si="12"/>
        <v>0</v>
      </c>
      <c r="S106" s="146">
        <v>0</v>
      </c>
      <c r="T106" s="147">
        <f t="shared" si="1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283</v>
      </c>
      <c r="AT106" s="148" t="s">
        <v>195</v>
      </c>
      <c r="AU106" s="148" t="s">
        <v>82</v>
      </c>
      <c r="AY106" s="2" t="s">
        <v>193</v>
      </c>
      <c r="BE106" s="149">
        <f t="shared" si="14"/>
        <v>0</v>
      </c>
      <c r="BF106" s="149">
        <f t="shared" si="15"/>
        <v>0</v>
      </c>
      <c r="BG106" s="149">
        <f t="shared" si="16"/>
        <v>0</v>
      </c>
      <c r="BH106" s="149">
        <f t="shared" si="17"/>
        <v>0</v>
      </c>
      <c r="BI106" s="149">
        <f t="shared" si="18"/>
        <v>0</v>
      </c>
      <c r="BJ106" s="2" t="s">
        <v>80</v>
      </c>
      <c r="BK106" s="149">
        <f t="shared" si="19"/>
        <v>0</v>
      </c>
      <c r="BL106" s="2" t="s">
        <v>283</v>
      </c>
      <c r="BM106" s="148" t="s">
        <v>3937</v>
      </c>
    </row>
    <row r="107" spans="1:65" s="17" customFormat="1" ht="37.799999999999997" customHeight="1">
      <c r="A107" s="13"/>
      <c r="B107" s="136"/>
      <c r="C107" s="137" t="s">
        <v>283</v>
      </c>
      <c r="D107" s="137" t="s">
        <v>195</v>
      </c>
      <c r="E107" s="138" t="s">
        <v>3938</v>
      </c>
      <c r="F107" s="139" t="s">
        <v>3914</v>
      </c>
      <c r="G107" s="140" t="s">
        <v>3578</v>
      </c>
      <c r="H107" s="141">
        <v>13</v>
      </c>
      <c r="I107" s="142">
        <v>0</v>
      </c>
      <c r="J107" s="142">
        <f t="shared" si="10"/>
        <v>0</v>
      </c>
      <c r="K107" s="143"/>
      <c r="L107" s="14"/>
      <c r="M107" s="144"/>
      <c r="N107" s="145" t="s">
        <v>44</v>
      </c>
      <c r="O107" s="146">
        <v>0</v>
      </c>
      <c r="P107" s="146">
        <f t="shared" si="11"/>
        <v>0</v>
      </c>
      <c r="Q107" s="146">
        <v>0</v>
      </c>
      <c r="R107" s="146">
        <f t="shared" si="12"/>
        <v>0</v>
      </c>
      <c r="S107" s="146">
        <v>0</v>
      </c>
      <c r="T107" s="147">
        <f t="shared" si="1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283</v>
      </c>
      <c r="AT107" s="148" t="s">
        <v>195</v>
      </c>
      <c r="AU107" s="148" t="s">
        <v>82</v>
      </c>
      <c r="AY107" s="2" t="s">
        <v>193</v>
      </c>
      <c r="BE107" s="149">
        <f t="shared" si="14"/>
        <v>0</v>
      </c>
      <c r="BF107" s="149">
        <f t="shared" si="15"/>
        <v>0</v>
      </c>
      <c r="BG107" s="149">
        <f t="shared" si="16"/>
        <v>0</v>
      </c>
      <c r="BH107" s="149">
        <f t="shared" si="17"/>
        <v>0</v>
      </c>
      <c r="BI107" s="149">
        <f t="shared" si="18"/>
        <v>0</v>
      </c>
      <c r="BJ107" s="2" t="s">
        <v>80</v>
      </c>
      <c r="BK107" s="149">
        <f t="shared" si="19"/>
        <v>0</v>
      </c>
      <c r="BL107" s="2" t="s">
        <v>283</v>
      </c>
      <c r="BM107" s="148" t="s">
        <v>3939</v>
      </c>
    </row>
    <row r="108" spans="1:65" s="17" customFormat="1" ht="37.799999999999997" customHeight="1">
      <c r="A108" s="13"/>
      <c r="B108" s="136"/>
      <c r="C108" s="137" t="s">
        <v>350</v>
      </c>
      <c r="D108" s="137" t="s">
        <v>195</v>
      </c>
      <c r="E108" s="138" t="s">
        <v>3940</v>
      </c>
      <c r="F108" s="139" t="s">
        <v>3916</v>
      </c>
      <c r="G108" s="140" t="s">
        <v>3578</v>
      </c>
      <c r="H108" s="141">
        <v>1</v>
      </c>
      <c r="I108" s="142">
        <v>0</v>
      </c>
      <c r="J108" s="142">
        <f t="shared" si="10"/>
        <v>0</v>
      </c>
      <c r="K108" s="143"/>
      <c r="L108" s="14"/>
      <c r="M108" s="144"/>
      <c r="N108" s="145" t="s">
        <v>44</v>
      </c>
      <c r="O108" s="146">
        <v>0</v>
      </c>
      <c r="P108" s="146">
        <f t="shared" si="11"/>
        <v>0</v>
      </c>
      <c r="Q108" s="146">
        <v>0</v>
      </c>
      <c r="R108" s="146">
        <f t="shared" si="12"/>
        <v>0</v>
      </c>
      <c r="S108" s="146">
        <v>0</v>
      </c>
      <c r="T108" s="147">
        <f t="shared" si="1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283</v>
      </c>
      <c r="AT108" s="148" t="s">
        <v>195</v>
      </c>
      <c r="AU108" s="148" t="s">
        <v>82</v>
      </c>
      <c r="AY108" s="2" t="s">
        <v>193</v>
      </c>
      <c r="BE108" s="149">
        <f t="shared" si="14"/>
        <v>0</v>
      </c>
      <c r="BF108" s="149">
        <f t="shared" si="15"/>
        <v>0</v>
      </c>
      <c r="BG108" s="149">
        <f t="shared" si="16"/>
        <v>0</v>
      </c>
      <c r="BH108" s="149">
        <f t="shared" si="17"/>
        <v>0</v>
      </c>
      <c r="BI108" s="149">
        <f t="shared" si="18"/>
        <v>0</v>
      </c>
      <c r="BJ108" s="2" t="s">
        <v>80</v>
      </c>
      <c r="BK108" s="149">
        <f t="shared" si="19"/>
        <v>0</v>
      </c>
      <c r="BL108" s="2" t="s">
        <v>283</v>
      </c>
      <c r="BM108" s="148" t="s">
        <v>3941</v>
      </c>
    </row>
    <row r="109" spans="1:65" s="17" customFormat="1" ht="24.15" customHeight="1">
      <c r="A109" s="13"/>
      <c r="B109" s="136"/>
      <c r="C109" s="137" t="s">
        <v>289</v>
      </c>
      <c r="D109" s="137" t="s">
        <v>195</v>
      </c>
      <c r="E109" s="138" t="s">
        <v>3942</v>
      </c>
      <c r="F109" s="139" t="s">
        <v>3918</v>
      </c>
      <c r="G109" s="140" t="s">
        <v>3919</v>
      </c>
      <c r="H109" s="141">
        <v>33</v>
      </c>
      <c r="I109" s="142">
        <v>0</v>
      </c>
      <c r="J109" s="142">
        <f t="shared" si="10"/>
        <v>0</v>
      </c>
      <c r="K109" s="143"/>
      <c r="L109" s="14"/>
      <c r="M109" s="144"/>
      <c r="N109" s="145" t="s">
        <v>44</v>
      </c>
      <c r="O109" s="146">
        <v>0</v>
      </c>
      <c r="P109" s="146">
        <f t="shared" si="11"/>
        <v>0</v>
      </c>
      <c r="Q109" s="146">
        <v>0</v>
      </c>
      <c r="R109" s="146">
        <f t="shared" si="12"/>
        <v>0</v>
      </c>
      <c r="S109" s="146">
        <v>0</v>
      </c>
      <c r="T109" s="147">
        <f t="shared" si="1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283</v>
      </c>
      <c r="AT109" s="148" t="s">
        <v>195</v>
      </c>
      <c r="AU109" s="148" t="s">
        <v>82</v>
      </c>
      <c r="AY109" s="2" t="s">
        <v>193</v>
      </c>
      <c r="BE109" s="149">
        <f t="shared" si="14"/>
        <v>0</v>
      </c>
      <c r="BF109" s="149">
        <f t="shared" si="15"/>
        <v>0</v>
      </c>
      <c r="BG109" s="149">
        <f t="shared" si="16"/>
        <v>0</v>
      </c>
      <c r="BH109" s="149">
        <f t="shared" si="17"/>
        <v>0</v>
      </c>
      <c r="BI109" s="149">
        <f t="shared" si="18"/>
        <v>0</v>
      </c>
      <c r="BJ109" s="2" t="s">
        <v>80</v>
      </c>
      <c r="BK109" s="149">
        <f t="shared" si="19"/>
        <v>0</v>
      </c>
      <c r="BL109" s="2" t="s">
        <v>283</v>
      </c>
      <c r="BM109" s="148" t="s">
        <v>3943</v>
      </c>
    </row>
    <row r="110" spans="1:65" s="17" customFormat="1" ht="24.15" customHeight="1">
      <c r="A110" s="13"/>
      <c r="B110" s="136"/>
      <c r="C110" s="137" t="s">
        <v>366</v>
      </c>
      <c r="D110" s="137" t="s">
        <v>195</v>
      </c>
      <c r="E110" s="138" t="s">
        <v>3944</v>
      </c>
      <c r="F110" s="139" t="s">
        <v>3921</v>
      </c>
      <c r="G110" s="140" t="s">
        <v>198</v>
      </c>
      <c r="H110" s="141">
        <v>40</v>
      </c>
      <c r="I110" s="142">
        <v>0</v>
      </c>
      <c r="J110" s="142">
        <f t="shared" si="10"/>
        <v>0</v>
      </c>
      <c r="K110" s="143"/>
      <c r="L110" s="14"/>
      <c r="M110" s="144"/>
      <c r="N110" s="145" t="s">
        <v>44</v>
      </c>
      <c r="O110" s="146">
        <v>0</v>
      </c>
      <c r="P110" s="146">
        <f t="shared" si="11"/>
        <v>0</v>
      </c>
      <c r="Q110" s="146">
        <v>0</v>
      </c>
      <c r="R110" s="146">
        <f t="shared" si="12"/>
        <v>0</v>
      </c>
      <c r="S110" s="146">
        <v>0</v>
      </c>
      <c r="T110" s="147">
        <f t="shared" si="13"/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283</v>
      </c>
      <c r="AT110" s="148" t="s">
        <v>195</v>
      </c>
      <c r="AU110" s="148" t="s">
        <v>82</v>
      </c>
      <c r="AY110" s="2" t="s">
        <v>193</v>
      </c>
      <c r="BE110" s="149">
        <f t="shared" si="14"/>
        <v>0</v>
      </c>
      <c r="BF110" s="149">
        <f t="shared" si="15"/>
        <v>0</v>
      </c>
      <c r="BG110" s="149">
        <f t="shared" si="16"/>
        <v>0</v>
      </c>
      <c r="BH110" s="149">
        <f t="shared" si="17"/>
        <v>0</v>
      </c>
      <c r="BI110" s="149">
        <f t="shared" si="18"/>
        <v>0</v>
      </c>
      <c r="BJ110" s="2" t="s">
        <v>80</v>
      </c>
      <c r="BK110" s="149">
        <f t="shared" si="19"/>
        <v>0</v>
      </c>
      <c r="BL110" s="2" t="s">
        <v>283</v>
      </c>
      <c r="BM110" s="148" t="s">
        <v>3945</v>
      </c>
    </row>
    <row r="111" spans="1:65" s="17" customFormat="1" ht="24.15" customHeight="1">
      <c r="A111" s="13"/>
      <c r="B111" s="136"/>
      <c r="C111" s="137" t="s">
        <v>293</v>
      </c>
      <c r="D111" s="137" t="s">
        <v>195</v>
      </c>
      <c r="E111" s="138" t="s">
        <v>3946</v>
      </c>
      <c r="F111" s="139" t="s">
        <v>3923</v>
      </c>
      <c r="G111" s="140" t="s">
        <v>198</v>
      </c>
      <c r="H111" s="141">
        <v>45</v>
      </c>
      <c r="I111" s="142">
        <v>0</v>
      </c>
      <c r="J111" s="142">
        <f t="shared" si="10"/>
        <v>0</v>
      </c>
      <c r="K111" s="143"/>
      <c r="L111" s="14"/>
      <c r="M111" s="144"/>
      <c r="N111" s="145" t="s">
        <v>44</v>
      </c>
      <c r="O111" s="146">
        <v>0</v>
      </c>
      <c r="P111" s="146">
        <f t="shared" si="11"/>
        <v>0</v>
      </c>
      <c r="Q111" s="146">
        <v>0</v>
      </c>
      <c r="R111" s="146">
        <f t="shared" si="12"/>
        <v>0</v>
      </c>
      <c r="S111" s="146">
        <v>0</v>
      </c>
      <c r="T111" s="147">
        <f t="shared" si="13"/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283</v>
      </c>
      <c r="AT111" s="148" t="s">
        <v>195</v>
      </c>
      <c r="AU111" s="148" t="s">
        <v>82</v>
      </c>
      <c r="AY111" s="2" t="s">
        <v>193</v>
      </c>
      <c r="BE111" s="149">
        <f t="shared" si="14"/>
        <v>0</v>
      </c>
      <c r="BF111" s="149">
        <f t="shared" si="15"/>
        <v>0</v>
      </c>
      <c r="BG111" s="149">
        <f t="shared" si="16"/>
        <v>0</v>
      </c>
      <c r="BH111" s="149">
        <f t="shared" si="17"/>
        <v>0</v>
      </c>
      <c r="BI111" s="149">
        <f t="shared" si="18"/>
        <v>0</v>
      </c>
      <c r="BJ111" s="2" t="s">
        <v>80</v>
      </c>
      <c r="BK111" s="149">
        <f t="shared" si="19"/>
        <v>0</v>
      </c>
      <c r="BL111" s="2" t="s">
        <v>283</v>
      </c>
      <c r="BM111" s="148" t="s">
        <v>3947</v>
      </c>
    </row>
    <row r="112" spans="1:65" s="17" customFormat="1" ht="24.15" customHeight="1">
      <c r="A112" s="13"/>
      <c r="B112" s="136"/>
      <c r="C112" s="137" t="s">
        <v>7</v>
      </c>
      <c r="D112" s="137" t="s">
        <v>195</v>
      </c>
      <c r="E112" s="138" t="s">
        <v>3948</v>
      </c>
      <c r="F112" s="139" t="s">
        <v>3925</v>
      </c>
      <c r="G112" s="140" t="s">
        <v>198</v>
      </c>
      <c r="H112" s="141">
        <v>63</v>
      </c>
      <c r="I112" s="142">
        <v>0</v>
      </c>
      <c r="J112" s="142">
        <f t="shared" si="10"/>
        <v>0</v>
      </c>
      <c r="K112" s="143"/>
      <c r="L112" s="14"/>
      <c r="M112" s="144"/>
      <c r="N112" s="145" t="s">
        <v>44</v>
      </c>
      <c r="O112" s="146">
        <v>0</v>
      </c>
      <c r="P112" s="146">
        <f t="shared" si="11"/>
        <v>0</v>
      </c>
      <c r="Q112" s="146">
        <v>0</v>
      </c>
      <c r="R112" s="146">
        <f t="shared" si="12"/>
        <v>0</v>
      </c>
      <c r="S112" s="146">
        <v>0</v>
      </c>
      <c r="T112" s="147">
        <f t="shared" si="1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283</v>
      </c>
      <c r="AT112" s="148" t="s">
        <v>195</v>
      </c>
      <c r="AU112" s="148" t="s">
        <v>82</v>
      </c>
      <c r="AY112" s="2" t="s">
        <v>193</v>
      </c>
      <c r="BE112" s="149">
        <f t="shared" si="14"/>
        <v>0</v>
      </c>
      <c r="BF112" s="149">
        <f t="shared" si="15"/>
        <v>0</v>
      </c>
      <c r="BG112" s="149">
        <f t="shared" si="16"/>
        <v>0</v>
      </c>
      <c r="BH112" s="149">
        <f t="shared" si="17"/>
        <v>0</v>
      </c>
      <c r="BI112" s="149">
        <f t="shared" si="18"/>
        <v>0</v>
      </c>
      <c r="BJ112" s="2" t="s">
        <v>80</v>
      </c>
      <c r="BK112" s="149">
        <f t="shared" si="19"/>
        <v>0</v>
      </c>
      <c r="BL112" s="2" t="s">
        <v>283</v>
      </c>
      <c r="BM112" s="148" t="s">
        <v>3949</v>
      </c>
    </row>
    <row r="113" spans="1:65" s="17" customFormat="1" ht="16.5" customHeight="1">
      <c r="A113" s="13"/>
      <c r="B113" s="136"/>
      <c r="C113" s="137" t="s">
        <v>299</v>
      </c>
      <c r="D113" s="137" t="s">
        <v>195</v>
      </c>
      <c r="E113" s="138" t="s">
        <v>3950</v>
      </c>
      <c r="F113" s="139" t="s">
        <v>3927</v>
      </c>
      <c r="G113" s="140" t="s">
        <v>1312</v>
      </c>
      <c r="H113" s="141">
        <v>200</v>
      </c>
      <c r="I113" s="142">
        <v>0</v>
      </c>
      <c r="J113" s="142">
        <f t="shared" si="10"/>
        <v>0</v>
      </c>
      <c r="K113" s="143"/>
      <c r="L113" s="14"/>
      <c r="M113" s="203"/>
      <c r="N113" s="204" t="s">
        <v>44</v>
      </c>
      <c r="O113" s="205">
        <v>0</v>
      </c>
      <c r="P113" s="205">
        <f t="shared" si="11"/>
        <v>0</v>
      </c>
      <c r="Q113" s="205">
        <v>0</v>
      </c>
      <c r="R113" s="205">
        <f t="shared" si="12"/>
        <v>0</v>
      </c>
      <c r="S113" s="205">
        <v>0</v>
      </c>
      <c r="T113" s="206">
        <f t="shared" si="1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283</v>
      </c>
      <c r="AT113" s="148" t="s">
        <v>195</v>
      </c>
      <c r="AU113" s="148" t="s">
        <v>82</v>
      </c>
      <c r="AY113" s="2" t="s">
        <v>193</v>
      </c>
      <c r="BE113" s="149">
        <f t="shared" si="14"/>
        <v>0</v>
      </c>
      <c r="BF113" s="149">
        <f t="shared" si="15"/>
        <v>0</v>
      </c>
      <c r="BG113" s="149">
        <f t="shared" si="16"/>
        <v>0</v>
      </c>
      <c r="BH113" s="149">
        <f t="shared" si="17"/>
        <v>0</v>
      </c>
      <c r="BI113" s="149">
        <f t="shared" si="18"/>
        <v>0</v>
      </c>
      <c r="BJ113" s="2" t="s">
        <v>80</v>
      </c>
      <c r="BK113" s="149">
        <f t="shared" si="19"/>
        <v>0</v>
      </c>
      <c r="BL113" s="2" t="s">
        <v>283</v>
      </c>
      <c r="BM113" s="148" t="s">
        <v>3951</v>
      </c>
    </row>
    <row r="114" spans="1:65" s="17" customFormat="1" ht="6.9" customHeight="1">
      <c r="A114" s="13"/>
      <c r="B114" s="24"/>
      <c r="C114" s="25"/>
      <c r="D114" s="25"/>
      <c r="E114" s="25"/>
      <c r="F114" s="25"/>
      <c r="G114" s="25"/>
      <c r="H114" s="25"/>
      <c r="I114" s="25"/>
      <c r="J114" s="25"/>
      <c r="K114" s="25"/>
      <c r="L114" s="14"/>
      <c r="M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</sheetData>
  <autoFilter ref="C87:K113" xr:uid="{00000000-0009-0000-0000-000009000000}"/>
  <mergeCells count="11">
    <mergeCell ref="E80:H80"/>
    <mergeCell ref="E50:H50"/>
    <mergeCell ref="E52:H52"/>
    <mergeCell ref="E54:H54"/>
    <mergeCell ref="E76:H76"/>
    <mergeCell ref="E78:H78"/>
    <mergeCell ref="L2:V2"/>
    <mergeCell ref="E7:H7"/>
    <mergeCell ref="E9:H9"/>
    <mergeCell ref="E11:H11"/>
    <mergeCell ref="E29:H29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130"/>
  <sheetViews>
    <sheetView showGridLines="0" zoomScaleNormal="100" workbookViewId="0">
      <selection activeCell="I130" sqref="I130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117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3900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3952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20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ROUND(J88,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ROUND((SUM(BE88:BE129)),  2)</f>
        <v>0</v>
      </c>
      <c r="G35" s="13"/>
      <c r="H35" s="13"/>
      <c r="I35" s="91">
        <v>0.21</v>
      </c>
      <c r="J35" s="90">
        <f>ROUND(((SUM(BE88:BE129))*I35),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ROUND((SUM(BF88:BF129)),  2)</f>
        <v>0</v>
      </c>
      <c r="G36" s="13"/>
      <c r="H36" s="13"/>
      <c r="I36" s="91">
        <v>0.15</v>
      </c>
      <c r="J36" s="90">
        <f>ROUND(((SUM(BF88:BF129))*I36),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ROUND((SUM(BG88:BG129)),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ROUND((SUM(BH88:BH129)),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ROUND((SUM(BI88:BI129)),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3900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07.2 - ZAŘÍZENÍ Č.2 - VĚTRÁNÍ TĚLOCVIČNY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Chlebovice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J88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158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1:31" s="68" customFormat="1" ht="19.95" customHeight="1">
      <c r="B65" s="107"/>
      <c r="D65" s="108" t="s">
        <v>3953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1:31" s="68" customFormat="1" ht="19.95" customHeight="1">
      <c r="B66" s="107"/>
      <c r="D66" s="108" t="s">
        <v>3954</v>
      </c>
      <c r="E66" s="109"/>
      <c r="F66" s="109"/>
      <c r="G66" s="109"/>
      <c r="H66" s="109"/>
      <c r="I66" s="109"/>
      <c r="J66" s="110">
        <f>J110</f>
        <v>0</v>
      </c>
      <c r="L66" s="107"/>
    </row>
    <row r="67" spans="1:31" s="17" customFormat="1" ht="21.9" customHeight="1">
      <c r="A67" s="13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8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6.9" customHeight="1">
      <c r="A68" s="13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8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72" spans="1:31" s="17" customFormat="1" ht="6.9" customHeight="1">
      <c r="A72" s="13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24.9" customHeight="1">
      <c r="A73" s="13"/>
      <c r="B73" s="14"/>
      <c r="C73" s="6" t="s">
        <v>178</v>
      </c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14</v>
      </c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6.5" customHeight="1">
      <c r="A76" s="13"/>
      <c r="B76" s="14"/>
      <c r="C76" s="13"/>
      <c r="D76" s="13"/>
      <c r="E76" s="313" t="str">
        <f>E7</f>
        <v>ZŠ a MŠ Chlebovice - tělocvična</v>
      </c>
      <c r="F76" s="313"/>
      <c r="G76" s="313"/>
      <c r="H76" s="3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2" customHeight="1">
      <c r="B77" s="5"/>
      <c r="C77" s="10" t="s">
        <v>140</v>
      </c>
      <c r="L77" s="5"/>
    </row>
    <row r="78" spans="1:31" s="17" customFormat="1" ht="16.5" customHeight="1">
      <c r="A78" s="13"/>
      <c r="B78" s="14"/>
      <c r="C78" s="13"/>
      <c r="D78" s="13"/>
      <c r="E78" s="313" t="s">
        <v>3900</v>
      </c>
      <c r="F78" s="313"/>
      <c r="G78" s="313"/>
      <c r="H78" s="3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>
      <c r="A79" s="13"/>
      <c r="B79" s="14"/>
      <c r="C79" s="10" t="s">
        <v>142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>
      <c r="A80" s="13"/>
      <c r="B80" s="14"/>
      <c r="C80" s="13"/>
      <c r="D80" s="13"/>
      <c r="E80" s="299" t="str">
        <f>E11</f>
        <v>07.2 - ZAŘÍZENÍ Č.2 - VĚTRÁNÍ TĚLOCVIČNY</v>
      </c>
      <c r="F80" s="299"/>
      <c r="G80" s="299"/>
      <c r="H80" s="299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>
      <c r="A82" s="13"/>
      <c r="B82" s="14"/>
      <c r="C82" s="10" t="s">
        <v>19</v>
      </c>
      <c r="D82" s="13"/>
      <c r="E82" s="13"/>
      <c r="F82" s="11" t="str">
        <f>F14</f>
        <v>ul. Pod Kabáticí 107,193, Frýdek-Místek Chlebovice</v>
      </c>
      <c r="G82" s="13"/>
      <c r="H82" s="13"/>
      <c r="I82" s="10" t="s">
        <v>21</v>
      </c>
      <c r="J82" s="81" t="str">
        <f>IF(J14="","",J14)</f>
        <v>8. 7. 2022</v>
      </c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5.15" customHeight="1">
      <c r="A84" s="13"/>
      <c r="B84" s="14"/>
      <c r="C84" s="10" t="s">
        <v>23</v>
      </c>
      <c r="D84" s="13"/>
      <c r="E84" s="13"/>
      <c r="F84" s="11" t="str">
        <f>E17</f>
        <v>Statutární město Frýdek-Místek</v>
      </c>
      <c r="G84" s="13"/>
      <c r="H84" s="13"/>
      <c r="I84" s="10" t="s">
        <v>31</v>
      </c>
      <c r="J84" s="98" t="str">
        <f>E23</f>
        <v>JANKO Projekt s.r.o.</v>
      </c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5.15" customHeight="1">
      <c r="A85" s="13"/>
      <c r="B85" s="14"/>
      <c r="C85" s="10" t="s">
        <v>29</v>
      </c>
      <c r="D85" s="13"/>
      <c r="E85" s="13"/>
      <c r="F85" s="11" t="str">
        <f>IF(E20="","",E20)</f>
        <v>Dle výběrového řízení investora</v>
      </c>
      <c r="G85" s="13"/>
      <c r="H85" s="13"/>
      <c r="I85" s="10" t="s">
        <v>36</v>
      </c>
      <c r="J85" s="98" t="str">
        <f>E26</f>
        <v>Katerinec</v>
      </c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18" customFormat="1" ht="29.25" customHeight="1">
      <c r="A87" s="111"/>
      <c r="B87" s="112"/>
      <c r="C87" s="113" t="s">
        <v>179</v>
      </c>
      <c r="D87" s="114" t="s">
        <v>58</v>
      </c>
      <c r="E87" s="114" t="s">
        <v>54</v>
      </c>
      <c r="F87" s="114" t="s">
        <v>55</v>
      </c>
      <c r="G87" s="114" t="s">
        <v>180</v>
      </c>
      <c r="H87" s="114" t="s">
        <v>181</v>
      </c>
      <c r="I87" s="114" t="s">
        <v>182</v>
      </c>
      <c r="J87" s="115" t="s">
        <v>147</v>
      </c>
      <c r="K87" s="116" t="s">
        <v>183</v>
      </c>
      <c r="L87" s="117"/>
      <c r="M87" s="40"/>
      <c r="N87" s="41" t="s">
        <v>43</v>
      </c>
      <c r="O87" s="41" t="s">
        <v>184</v>
      </c>
      <c r="P87" s="41" t="s">
        <v>185</v>
      </c>
      <c r="Q87" s="41" t="s">
        <v>186</v>
      </c>
      <c r="R87" s="41" t="s">
        <v>187</v>
      </c>
      <c r="S87" s="41" t="s">
        <v>188</v>
      </c>
      <c r="T87" s="42" t="s">
        <v>189</v>
      </c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65" s="17" customFormat="1" ht="22.8" customHeight="1">
      <c r="A88" s="13"/>
      <c r="B88" s="14"/>
      <c r="C88" s="48" t="s">
        <v>190</v>
      </c>
      <c r="D88" s="13"/>
      <c r="E88" s="13"/>
      <c r="F88" s="13"/>
      <c r="G88" s="13"/>
      <c r="H88" s="13"/>
      <c r="I88" s="13"/>
      <c r="J88" s="119">
        <f>BK88</f>
        <v>0</v>
      </c>
      <c r="K88" s="13"/>
      <c r="L88" s="14"/>
      <c r="M88" s="43"/>
      <c r="N88" s="34"/>
      <c r="O88" s="44"/>
      <c r="P88" s="120">
        <f>P89</f>
        <v>0</v>
      </c>
      <c r="Q88" s="44"/>
      <c r="R88" s="120">
        <f>R89</f>
        <v>0</v>
      </c>
      <c r="S88" s="44"/>
      <c r="T88" s="121">
        <f>T89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72</v>
      </c>
      <c r="AU88" s="2" t="s">
        <v>148</v>
      </c>
      <c r="BK88" s="122">
        <f>BK89</f>
        <v>0</v>
      </c>
    </row>
    <row r="89" spans="1:65" s="123" customFormat="1" ht="25.95" customHeight="1">
      <c r="B89" s="124"/>
      <c r="D89" s="125" t="s">
        <v>72</v>
      </c>
      <c r="E89" s="126" t="s">
        <v>1261</v>
      </c>
      <c r="F89" s="126" t="s">
        <v>1262</v>
      </c>
      <c r="J89" s="127">
        <f>BK89</f>
        <v>0</v>
      </c>
      <c r="L89" s="124"/>
      <c r="M89" s="128"/>
      <c r="N89" s="129"/>
      <c r="O89" s="129"/>
      <c r="P89" s="130">
        <f>P90+P110</f>
        <v>0</v>
      </c>
      <c r="Q89" s="129"/>
      <c r="R89" s="130">
        <f>R90+R110</f>
        <v>0</v>
      </c>
      <c r="S89" s="129"/>
      <c r="T89" s="131">
        <f>T90+T110</f>
        <v>0</v>
      </c>
      <c r="AR89" s="125" t="s">
        <v>82</v>
      </c>
      <c r="AT89" s="132" t="s">
        <v>72</v>
      </c>
      <c r="AU89" s="132" t="s">
        <v>73</v>
      </c>
      <c r="AY89" s="125" t="s">
        <v>193</v>
      </c>
      <c r="BK89" s="133">
        <f>BK90+BK110</f>
        <v>0</v>
      </c>
    </row>
    <row r="90" spans="1:65" s="123" customFormat="1" ht="22.8" customHeight="1">
      <c r="B90" s="124"/>
      <c r="D90" s="125" t="s">
        <v>72</v>
      </c>
      <c r="E90" s="134" t="s">
        <v>2857</v>
      </c>
      <c r="F90" s="134" t="s">
        <v>3955</v>
      </c>
      <c r="J90" s="135">
        <f>BK90</f>
        <v>0</v>
      </c>
      <c r="L90" s="124"/>
      <c r="M90" s="128"/>
      <c r="N90" s="129"/>
      <c r="O90" s="129"/>
      <c r="P90" s="130">
        <f>SUM(P91:P109)</f>
        <v>0</v>
      </c>
      <c r="Q90" s="129"/>
      <c r="R90" s="130">
        <f>SUM(R91:R109)</f>
        <v>0</v>
      </c>
      <c r="S90" s="129"/>
      <c r="T90" s="131">
        <f>SUM(T91:T109)</f>
        <v>0</v>
      </c>
      <c r="AR90" s="125" t="s">
        <v>80</v>
      </c>
      <c r="AT90" s="132" t="s">
        <v>72</v>
      </c>
      <c r="AU90" s="132" t="s">
        <v>80</v>
      </c>
      <c r="AY90" s="125" t="s">
        <v>193</v>
      </c>
      <c r="BK90" s="133">
        <f>SUM(BK91:BK109)</f>
        <v>0</v>
      </c>
    </row>
    <row r="91" spans="1:65" s="17" customFormat="1" ht="194.4" customHeight="1">
      <c r="A91" s="13"/>
      <c r="B91" s="136"/>
      <c r="C91" s="137" t="s">
        <v>80</v>
      </c>
      <c r="D91" s="137" t="s">
        <v>195</v>
      </c>
      <c r="E91" s="138" t="s">
        <v>3956</v>
      </c>
      <c r="F91" s="139" t="s">
        <v>3957</v>
      </c>
      <c r="G91" s="140" t="s">
        <v>3578</v>
      </c>
      <c r="H91" s="141">
        <v>1</v>
      </c>
      <c r="I91" s="142">
        <v>0</v>
      </c>
      <c r="J91" s="142">
        <f t="shared" ref="J91:J109" si="0">ROUND(I91*H91,2)</f>
        <v>0</v>
      </c>
      <c r="K91" s="143"/>
      <c r="L91" s="14"/>
      <c r="M91" s="144"/>
      <c r="N91" s="145" t="s">
        <v>44</v>
      </c>
      <c r="O91" s="146">
        <v>0</v>
      </c>
      <c r="P91" s="146">
        <f t="shared" ref="P91:P109" si="1">O91*H91</f>
        <v>0</v>
      </c>
      <c r="Q91" s="146">
        <v>0</v>
      </c>
      <c r="R91" s="146">
        <f t="shared" ref="R91:R109" si="2">Q91*H91</f>
        <v>0</v>
      </c>
      <c r="S91" s="146">
        <v>0</v>
      </c>
      <c r="T91" s="147">
        <f t="shared" ref="T91:T109" si="3">S91*H91</f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48" t="s">
        <v>283</v>
      </c>
      <c r="AT91" s="148" t="s">
        <v>195</v>
      </c>
      <c r="AU91" s="148" t="s">
        <v>82</v>
      </c>
      <c r="AY91" s="2" t="s">
        <v>193</v>
      </c>
      <c r="BE91" s="149">
        <f t="shared" ref="BE91:BE109" si="4">IF(N91="základní",J91,0)</f>
        <v>0</v>
      </c>
      <c r="BF91" s="149">
        <f t="shared" ref="BF91:BF109" si="5">IF(N91="snížená",J91,0)</f>
        <v>0</v>
      </c>
      <c r="BG91" s="149">
        <f t="shared" ref="BG91:BG109" si="6">IF(N91="zákl. přenesená",J91,0)</f>
        <v>0</v>
      </c>
      <c r="BH91" s="149">
        <f t="shared" ref="BH91:BH109" si="7">IF(N91="sníž. přenesená",J91,0)</f>
        <v>0</v>
      </c>
      <c r="BI91" s="149">
        <f t="shared" ref="BI91:BI109" si="8">IF(N91="nulová",J91,0)</f>
        <v>0</v>
      </c>
      <c r="BJ91" s="2" t="s">
        <v>80</v>
      </c>
      <c r="BK91" s="149">
        <f t="shared" ref="BK91:BK109" si="9">ROUND(I91*H91,2)</f>
        <v>0</v>
      </c>
      <c r="BL91" s="2" t="s">
        <v>283</v>
      </c>
      <c r="BM91" s="148" t="s">
        <v>82</v>
      </c>
    </row>
    <row r="92" spans="1:65" s="17" customFormat="1" ht="78" customHeight="1">
      <c r="A92" s="13"/>
      <c r="B92" s="136"/>
      <c r="C92" s="137" t="s">
        <v>82</v>
      </c>
      <c r="D92" s="137" t="s">
        <v>195</v>
      </c>
      <c r="E92" s="138" t="s">
        <v>3958</v>
      </c>
      <c r="F92" s="139" t="s">
        <v>3959</v>
      </c>
      <c r="G92" s="140" t="s">
        <v>3578</v>
      </c>
      <c r="H92" s="141">
        <v>4</v>
      </c>
      <c r="I92" s="142">
        <v>0</v>
      </c>
      <c r="J92" s="142">
        <f t="shared" si="0"/>
        <v>0</v>
      </c>
      <c r="K92" s="143"/>
      <c r="L92" s="14"/>
      <c r="M92" s="144"/>
      <c r="N92" s="145" t="s">
        <v>44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283</v>
      </c>
      <c r="AT92" s="148" t="s">
        <v>195</v>
      </c>
      <c r="AU92" s="148" t="s">
        <v>82</v>
      </c>
      <c r="AY92" s="2" t="s">
        <v>193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80</v>
      </c>
      <c r="BK92" s="149">
        <f t="shared" si="9"/>
        <v>0</v>
      </c>
      <c r="BL92" s="2" t="s">
        <v>283</v>
      </c>
      <c r="BM92" s="148" t="s">
        <v>199</v>
      </c>
    </row>
    <row r="93" spans="1:65" s="17" customFormat="1" ht="24.15" customHeight="1">
      <c r="A93" s="13"/>
      <c r="B93" s="136"/>
      <c r="C93" s="137" t="s">
        <v>213</v>
      </c>
      <c r="D93" s="137" t="s">
        <v>195</v>
      </c>
      <c r="E93" s="138" t="s">
        <v>3960</v>
      </c>
      <c r="F93" s="139" t="s">
        <v>3961</v>
      </c>
      <c r="G93" s="140" t="s">
        <v>3578</v>
      </c>
      <c r="H93" s="141">
        <v>1</v>
      </c>
      <c r="I93" s="142">
        <v>0</v>
      </c>
      <c r="J93" s="142">
        <f t="shared" si="0"/>
        <v>0</v>
      </c>
      <c r="K93" s="143"/>
      <c r="L93" s="14"/>
      <c r="M93" s="144"/>
      <c r="N93" s="145" t="s">
        <v>44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48" t="s">
        <v>283</v>
      </c>
      <c r="AT93" s="148" t="s">
        <v>195</v>
      </c>
      <c r="AU93" s="148" t="s">
        <v>82</v>
      </c>
      <c r="AY93" s="2" t="s">
        <v>193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80</v>
      </c>
      <c r="BK93" s="149">
        <f t="shared" si="9"/>
        <v>0</v>
      </c>
      <c r="BL93" s="2" t="s">
        <v>283</v>
      </c>
      <c r="BM93" s="148" t="s">
        <v>216</v>
      </c>
    </row>
    <row r="94" spans="1:65" s="17" customFormat="1" ht="33" customHeight="1">
      <c r="A94" s="13"/>
      <c r="B94" s="136"/>
      <c r="C94" s="137" t="s">
        <v>199</v>
      </c>
      <c r="D94" s="137" t="s">
        <v>195</v>
      </c>
      <c r="E94" s="138" t="s">
        <v>3962</v>
      </c>
      <c r="F94" s="139" t="s">
        <v>3963</v>
      </c>
      <c r="G94" s="140" t="s">
        <v>3578</v>
      </c>
      <c r="H94" s="141">
        <v>1</v>
      </c>
      <c r="I94" s="142">
        <v>0</v>
      </c>
      <c r="J94" s="142">
        <f t="shared" si="0"/>
        <v>0</v>
      </c>
      <c r="K94" s="143"/>
      <c r="L94" s="14"/>
      <c r="M94" s="144"/>
      <c r="N94" s="145" t="s">
        <v>44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283</v>
      </c>
      <c r="AT94" s="148" t="s">
        <v>195</v>
      </c>
      <c r="AU94" s="148" t="s">
        <v>82</v>
      </c>
      <c r="AY94" s="2" t="s">
        <v>193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80</v>
      </c>
      <c r="BK94" s="149">
        <f t="shared" si="9"/>
        <v>0</v>
      </c>
      <c r="BL94" s="2" t="s">
        <v>283</v>
      </c>
      <c r="BM94" s="148" t="s">
        <v>224</v>
      </c>
    </row>
    <row r="95" spans="1:65" s="17" customFormat="1" ht="44.25" customHeight="1">
      <c r="A95" s="13"/>
      <c r="B95" s="136"/>
      <c r="C95" s="137" t="s">
        <v>228</v>
      </c>
      <c r="D95" s="137" t="s">
        <v>195</v>
      </c>
      <c r="E95" s="138" t="s">
        <v>3964</v>
      </c>
      <c r="F95" s="139" t="s">
        <v>3965</v>
      </c>
      <c r="G95" s="140" t="s">
        <v>3578</v>
      </c>
      <c r="H95" s="141">
        <v>4</v>
      </c>
      <c r="I95" s="142">
        <v>0</v>
      </c>
      <c r="J95" s="142">
        <f t="shared" si="0"/>
        <v>0</v>
      </c>
      <c r="K95" s="143"/>
      <c r="L95" s="14"/>
      <c r="M95" s="144"/>
      <c r="N95" s="145" t="s">
        <v>44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283</v>
      </c>
      <c r="AT95" s="148" t="s">
        <v>195</v>
      </c>
      <c r="AU95" s="148" t="s">
        <v>82</v>
      </c>
      <c r="AY95" s="2" t="s">
        <v>193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80</v>
      </c>
      <c r="BK95" s="149">
        <f t="shared" si="9"/>
        <v>0</v>
      </c>
      <c r="BL95" s="2" t="s">
        <v>283</v>
      </c>
      <c r="BM95" s="148" t="s">
        <v>231</v>
      </c>
    </row>
    <row r="96" spans="1:65" s="17" customFormat="1" ht="44.25" customHeight="1">
      <c r="A96" s="13"/>
      <c r="B96" s="136"/>
      <c r="C96" s="137" t="s">
        <v>216</v>
      </c>
      <c r="D96" s="137" t="s">
        <v>195</v>
      </c>
      <c r="E96" s="138" t="s">
        <v>3966</v>
      </c>
      <c r="F96" s="139" t="s">
        <v>3967</v>
      </c>
      <c r="G96" s="140" t="s">
        <v>3578</v>
      </c>
      <c r="H96" s="141">
        <v>2</v>
      </c>
      <c r="I96" s="142">
        <v>0</v>
      </c>
      <c r="J96" s="142">
        <f t="shared" si="0"/>
        <v>0</v>
      </c>
      <c r="K96" s="143"/>
      <c r="L96" s="14"/>
      <c r="M96" s="144"/>
      <c r="N96" s="145" t="s">
        <v>44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283</v>
      </c>
      <c r="AT96" s="148" t="s">
        <v>195</v>
      </c>
      <c r="AU96" s="148" t="s">
        <v>82</v>
      </c>
      <c r="AY96" s="2" t="s">
        <v>193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80</v>
      </c>
      <c r="BK96" s="149">
        <f t="shared" si="9"/>
        <v>0</v>
      </c>
      <c r="BL96" s="2" t="s">
        <v>283</v>
      </c>
      <c r="BM96" s="148" t="s">
        <v>263</v>
      </c>
    </row>
    <row r="97" spans="1:65" s="17" customFormat="1" ht="24.15" customHeight="1">
      <c r="A97" s="13"/>
      <c r="B97" s="136"/>
      <c r="C97" s="137" t="s">
        <v>276</v>
      </c>
      <c r="D97" s="137" t="s">
        <v>195</v>
      </c>
      <c r="E97" s="138" t="s">
        <v>3968</v>
      </c>
      <c r="F97" s="139" t="s">
        <v>3969</v>
      </c>
      <c r="G97" s="140" t="s">
        <v>3578</v>
      </c>
      <c r="H97" s="141">
        <v>7</v>
      </c>
      <c r="I97" s="142">
        <v>0</v>
      </c>
      <c r="J97" s="142">
        <f t="shared" si="0"/>
        <v>0</v>
      </c>
      <c r="K97" s="143"/>
      <c r="L97" s="14"/>
      <c r="M97" s="144"/>
      <c r="N97" s="145" t="s">
        <v>44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283</v>
      </c>
      <c r="AT97" s="148" t="s">
        <v>195</v>
      </c>
      <c r="AU97" s="148" t="s">
        <v>82</v>
      </c>
      <c r="AY97" s="2" t="s">
        <v>193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80</v>
      </c>
      <c r="BK97" s="149">
        <f t="shared" si="9"/>
        <v>0</v>
      </c>
      <c r="BL97" s="2" t="s">
        <v>283</v>
      </c>
      <c r="BM97" s="148" t="s">
        <v>279</v>
      </c>
    </row>
    <row r="98" spans="1:65" s="17" customFormat="1" ht="24.15" customHeight="1">
      <c r="A98" s="13"/>
      <c r="B98" s="136"/>
      <c r="C98" s="137" t="s">
        <v>224</v>
      </c>
      <c r="D98" s="137" t="s">
        <v>195</v>
      </c>
      <c r="E98" s="138" t="s">
        <v>3970</v>
      </c>
      <c r="F98" s="139" t="s">
        <v>3971</v>
      </c>
      <c r="G98" s="140" t="s">
        <v>3578</v>
      </c>
      <c r="H98" s="141">
        <v>8</v>
      </c>
      <c r="I98" s="142">
        <v>0</v>
      </c>
      <c r="J98" s="142">
        <f t="shared" si="0"/>
        <v>0</v>
      </c>
      <c r="K98" s="143"/>
      <c r="L98" s="14"/>
      <c r="M98" s="144"/>
      <c r="N98" s="145" t="s">
        <v>44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283</v>
      </c>
      <c r="AT98" s="148" t="s">
        <v>195</v>
      </c>
      <c r="AU98" s="148" t="s">
        <v>82</v>
      </c>
      <c r="AY98" s="2" t="s">
        <v>193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80</v>
      </c>
      <c r="BK98" s="149">
        <f t="shared" si="9"/>
        <v>0</v>
      </c>
      <c r="BL98" s="2" t="s">
        <v>283</v>
      </c>
      <c r="BM98" s="148" t="s">
        <v>283</v>
      </c>
    </row>
    <row r="99" spans="1:65" s="17" customFormat="1" ht="24.15" customHeight="1">
      <c r="A99" s="13"/>
      <c r="B99" s="136"/>
      <c r="C99" s="137" t="s">
        <v>286</v>
      </c>
      <c r="D99" s="137" t="s">
        <v>195</v>
      </c>
      <c r="E99" s="138" t="s">
        <v>3972</v>
      </c>
      <c r="F99" s="139" t="s">
        <v>3973</v>
      </c>
      <c r="G99" s="140" t="s">
        <v>3578</v>
      </c>
      <c r="H99" s="141">
        <v>3</v>
      </c>
      <c r="I99" s="142">
        <v>0</v>
      </c>
      <c r="J99" s="142">
        <f t="shared" si="0"/>
        <v>0</v>
      </c>
      <c r="K99" s="143"/>
      <c r="L99" s="14"/>
      <c r="M99" s="144"/>
      <c r="N99" s="145" t="s">
        <v>44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283</v>
      </c>
      <c r="AT99" s="148" t="s">
        <v>195</v>
      </c>
      <c r="AU99" s="148" t="s">
        <v>82</v>
      </c>
      <c r="AY99" s="2" t="s">
        <v>193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80</v>
      </c>
      <c r="BK99" s="149">
        <f t="shared" si="9"/>
        <v>0</v>
      </c>
      <c r="BL99" s="2" t="s">
        <v>283</v>
      </c>
      <c r="BM99" s="148" t="s">
        <v>289</v>
      </c>
    </row>
    <row r="100" spans="1:65" s="17" customFormat="1" ht="24.15" customHeight="1">
      <c r="A100" s="13"/>
      <c r="B100" s="136"/>
      <c r="C100" s="137" t="s">
        <v>231</v>
      </c>
      <c r="D100" s="137" t="s">
        <v>195</v>
      </c>
      <c r="E100" s="138" t="s">
        <v>3974</v>
      </c>
      <c r="F100" s="139" t="s">
        <v>3975</v>
      </c>
      <c r="G100" s="140" t="s">
        <v>3578</v>
      </c>
      <c r="H100" s="141">
        <v>6</v>
      </c>
      <c r="I100" s="142">
        <v>0</v>
      </c>
      <c r="J100" s="142">
        <f t="shared" si="0"/>
        <v>0</v>
      </c>
      <c r="K100" s="143"/>
      <c r="L100" s="14"/>
      <c r="M100" s="144"/>
      <c r="N100" s="145" t="s">
        <v>44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283</v>
      </c>
      <c r="AT100" s="148" t="s">
        <v>195</v>
      </c>
      <c r="AU100" s="148" t="s">
        <v>82</v>
      </c>
      <c r="AY100" s="2" t="s">
        <v>193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80</v>
      </c>
      <c r="BK100" s="149">
        <f t="shared" si="9"/>
        <v>0</v>
      </c>
      <c r="BL100" s="2" t="s">
        <v>283</v>
      </c>
      <c r="BM100" s="148" t="s">
        <v>293</v>
      </c>
    </row>
    <row r="101" spans="1:65" s="17" customFormat="1" ht="24.15" customHeight="1">
      <c r="A101" s="13"/>
      <c r="B101" s="136"/>
      <c r="C101" s="137" t="s">
        <v>296</v>
      </c>
      <c r="D101" s="137" t="s">
        <v>195</v>
      </c>
      <c r="E101" s="138" t="s">
        <v>3976</v>
      </c>
      <c r="F101" s="139" t="s">
        <v>3977</v>
      </c>
      <c r="G101" s="140" t="s">
        <v>3578</v>
      </c>
      <c r="H101" s="141">
        <v>2</v>
      </c>
      <c r="I101" s="142">
        <v>0</v>
      </c>
      <c r="J101" s="142">
        <f t="shared" si="0"/>
        <v>0</v>
      </c>
      <c r="K101" s="143"/>
      <c r="L101" s="14"/>
      <c r="M101" s="144"/>
      <c r="N101" s="145" t="s">
        <v>44</v>
      </c>
      <c r="O101" s="146">
        <v>0</v>
      </c>
      <c r="P101" s="146">
        <f t="shared" si="1"/>
        <v>0</v>
      </c>
      <c r="Q101" s="146">
        <v>0</v>
      </c>
      <c r="R101" s="146">
        <f t="shared" si="2"/>
        <v>0</v>
      </c>
      <c r="S101" s="146">
        <v>0</v>
      </c>
      <c r="T101" s="147">
        <f t="shared" si="3"/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283</v>
      </c>
      <c r="AT101" s="148" t="s">
        <v>195</v>
      </c>
      <c r="AU101" s="148" t="s">
        <v>82</v>
      </c>
      <c r="AY101" s="2" t="s">
        <v>193</v>
      </c>
      <c r="BE101" s="149">
        <f t="shared" si="4"/>
        <v>0</v>
      </c>
      <c r="BF101" s="149">
        <f t="shared" si="5"/>
        <v>0</v>
      </c>
      <c r="BG101" s="149">
        <f t="shared" si="6"/>
        <v>0</v>
      </c>
      <c r="BH101" s="149">
        <f t="shared" si="7"/>
        <v>0</v>
      </c>
      <c r="BI101" s="149">
        <f t="shared" si="8"/>
        <v>0</v>
      </c>
      <c r="BJ101" s="2" t="s">
        <v>80</v>
      </c>
      <c r="BK101" s="149">
        <f t="shared" si="9"/>
        <v>0</v>
      </c>
      <c r="BL101" s="2" t="s">
        <v>283</v>
      </c>
      <c r="BM101" s="148" t="s">
        <v>299</v>
      </c>
    </row>
    <row r="102" spans="1:65" s="17" customFormat="1" ht="24.15" customHeight="1">
      <c r="A102" s="13"/>
      <c r="B102" s="136"/>
      <c r="C102" s="137" t="s">
        <v>263</v>
      </c>
      <c r="D102" s="137" t="s">
        <v>195</v>
      </c>
      <c r="E102" s="138" t="s">
        <v>3978</v>
      </c>
      <c r="F102" s="139" t="s">
        <v>3979</v>
      </c>
      <c r="G102" s="140" t="s">
        <v>3578</v>
      </c>
      <c r="H102" s="141">
        <v>1</v>
      </c>
      <c r="I102" s="142">
        <v>0</v>
      </c>
      <c r="J102" s="142">
        <f t="shared" si="0"/>
        <v>0</v>
      </c>
      <c r="K102" s="143"/>
      <c r="L102" s="14"/>
      <c r="M102" s="144"/>
      <c r="N102" s="145" t="s">
        <v>44</v>
      </c>
      <c r="O102" s="146">
        <v>0</v>
      </c>
      <c r="P102" s="146">
        <f t="shared" si="1"/>
        <v>0</v>
      </c>
      <c r="Q102" s="146">
        <v>0</v>
      </c>
      <c r="R102" s="146">
        <f t="shared" si="2"/>
        <v>0</v>
      </c>
      <c r="S102" s="146">
        <v>0</v>
      </c>
      <c r="T102" s="147">
        <f t="shared" si="3"/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283</v>
      </c>
      <c r="AT102" s="148" t="s">
        <v>195</v>
      </c>
      <c r="AU102" s="148" t="s">
        <v>82</v>
      </c>
      <c r="AY102" s="2" t="s">
        <v>193</v>
      </c>
      <c r="BE102" s="149">
        <f t="shared" si="4"/>
        <v>0</v>
      </c>
      <c r="BF102" s="149">
        <f t="shared" si="5"/>
        <v>0</v>
      </c>
      <c r="BG102" s="149">
        <f t="shared" si="6"/>
        <v>0</v>
      </c>
      <c r="BH102" s="149">
        <f t="shared" si="7"/>
        <v>0</v>
      </c>
      <c r="BI102" s="149">
        <f t="shared" si="8"/>
        <v>0</v>
      </c>
      <c r="BJ102" s="2" t="s">
        <v>80</v>
      </c>
      <c r="BK102" s="149">
        <f t="shared" si="9"/>
        <v>0</v>
      </c>
      <c r="BL102" s="2" t="s">
        <v>283</v>
      </c>
      <c r="BM102" s="148" t="s">
        <v>307</v>
      </c>
    </row>
    <row r="103" spans="1:65" s="17" customFormat="1" ht="24.15" customHeight="1">
      <c r="A103" s="13"/>
      <c r="B103" s="136"/>
      <c r="C103" s="137" t="s">
        <v>310</v>
      </c>
      <c r="D103" s="137" t="s">
        <v>195</v>
      </c>
      <c r="E103" s="138" t="s">
        <v>3917</v>
      </c>
      <c r="F103" s="139" t="s">
        <v>3980</v>
      </c>
      <c r="G103" s="140" t="s">
        <v>3919</v>
      </c>
      <c r="H103" s="141">
        <v>25</v>
      </c>
      <c r="I103" s="142">
        <v>0</v>
      </c>
      <c r="J103" s="142">
        <f t="shared" si="0"/>
        <v>0</v>
      </c>
      <c r="K103" s="143"/>
      <c r="L103" s="14"/>
      <c r="M103" s="144"/>
      <c r="N103" s="145" t="s">
        <v>44</v>
      </c>
      <c r="O103" s="146">
        <v>0</v>
      </c>
      <c r="P103" s="146">
        <f t="shared" si="1"/>
        <v>0</v>
      </c>
      <c r="Q103" s="146">
        <v>0</v>
      </c>
      <c r="R103" s="146">
        <f t="shared" si="2"/>
        <v>0</v>
      </c>
      <c r="S103" s="146">
        <v>0</v>
      </c>
      <c r="T103" s="147">
        <f t="shared" si="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283</v>
      </c>
      <c r="AT103" s="148" t="s">
        <v>195</v>
      </c>
      <c r="AU103" s="148" t="s">
        <v>82</v>
      </c>
      <c r="AY103" s="2" t="s">
        <v>193</v>
      </c>
      <c r="BE103" s="149">
        <f t="shared" si="4"/>
        <v>0</v>
      </c>
      <c r="BF103" s="149">
        <f t="shared" si="5"/>
        <v>0</v>
      </c>
      <c r="BG103" s="149">
        <f t="shared" si="6"/>
        <v>0</v>
      </c>
      <c r="BH103" s="149">
        <f t="shared" si="7"/>
        <v>0</v>
      </c>
      <c r="BI103" s="149">
        <f t="shared" si="8"/>
        <v>0</v>
      </c>
      <c r="BJ103" s="2" t="s">
        <v>80</v>
      </c>
      <c r="BK103" s="149">
        <f t="shared" si="9"/>
        <v>0</v>
      </c>
      <c r="BL103" s="2" t="s">
        <v>283</v>
      </c>
      <c r="BM103" s="148" t="s">
        <v>313</v>
      </c>
    </row>
    <row r="104" spans="1:65" s="17" customFormat="1" ht="24.15" customHeight="1">
      <c r="A104" s="13"/>
      <c r="B104" s="136"/>
      <c r="C104" s="137" t="s">
        <v>279</v>
      </c>
      <c r="D104" s="137" t="s">
        <v>195</v>
      </c>
      <c r="E104" s="138" t="s">
        <v>3920</v>
      </c>
      <c r="F104" s="139" t="s">
        <v>3981</v>
      </c>
      <c r="G104" s="140" t="s">
        <v>3919</v>
      </c>
      <c r="H104" s="141">
        <v>21</v>
      </c>
      <c r="I104" s="142">
        <v>0</v>
      </c>
      <c r="J104" s="142">
        <f t="shared" si="0"/>
        <v>0</v>
      </c>
      <c r="K104" s="143"/>
      <c r="L104" s="14"/>
      <c r="M104" s="144"/>
      <c r="N104" s="145" t="s">
        <v>44</v>
      </c>
      <c r="O104" s="146">
        <v>0</v>
      </c>
      <c r="P104" s="146">
        <f t="shared" si="1"/>
        <v>0</v>
      </c>
      <c r="Q104" s="146">
        <v>0</v>
      </c>
      <c r="R104" s="146">
        <f t="shared" si="2"/>
        <v>0</v>
      </c>
      <c r="S104" s="146">
        <v>0</v>
      </c>
      <c r="T104" s="147">
        <f t="shared" si="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283</v>
      </c>
      <c r="AT104" s="148" t="s">
        <v>195</v>
      </c>
      <c r="AU104" s="148" t="s">
        <v>82</v>
      </c>
      <c r="AY104" s="2" t="s">
        <v>193</v>
      </c>
      <c r="BE104" s="149">
        <f t="shared" si="4"/>
        <v>0</v>
      </c>
      <c r="BF104" s="149">
        <f t="shared" si="5"/>
        <v>0</v>
      </c>
      <c r="BG104" s="149">
        <f t="shared" si="6"/>
        <v>0</v>
      </c>
      <c r="BH104" s="149">
        <f t="shared" si="7"/>
        <v>0</v>
      </c>
      <c r="BI104" s="149">
        <f t="shared" si="8"/>
        <v>0</v>
      </c>
      <c r="BJ104" s="2" t="s">
        <v>80</v>
      </c>
      <c r="BK104" s="149">
        <f t="shared" si="9"/>
        <v>0</v>
      </c>
      <c r="BL104" s="2" t="s">
        <v>283</v>
      </c>
      <c r="BM104" s="148" t="s">
        <v>327</v>
      </c>
    </row>
    <row r="105" spans="1:65" s="17" customFormat="1" ht="24.15" customHeight="1">
      <c r="A105" s="13"/>
      <c r="B105" s="136"/>
      <c r="C105" s="137" t="s">
        <v>8</v>
      </c>
      <c r="D105" s="137" t="s">
        <v>195</v>
      </c>
      <c r="E105" s="138" t="s">
        <v>3922</v>
      </c>
      <c r="F105" s="139" t="s">
        <v>3982</v>
      </c>
      <c r="G105" s="140" t="s">
        <v>198</v>
      </c>
      <c r="H105" s="141">
        <v>70</v>
      </c>
      <c r="I105" s="142">
        <v>0</v>
      </c>
      <c r="J105" s="142">
        <f t="shared" si="0"/>
        <v>0</v>
      </c>
      <c r="K105" s="143"/>
      <c r="L105" s="14"/>
      <c r="M105" s="144"/>
      <c r="N105" s="145" t="s">
        <v>44</v>
      </c>
      <c r="O105" s="146">
        <v>0</v>
      </c>
      <c r="P105" s="146">
        <f t="shared" si="1"/>
        <v>0</v>
      </c>
      <c r="Q105" s="146">
        <v>0</v>
      </c>
      <c r="R105" s="146">
        <f t="shared" si="2"/>
        <v>0</v>
      </c>
      <c r="S105" s="146">
        <v>0</v>
      </c>
      <c r="T105" s="147">
        <f t="shared" si="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283</v>
      </c>
      <c r="AT105" s="148" t="s">
        <v>195</v>
      </c>
      <c r="AU105" s="148" t="s">
        <v>82</v>
      </c>
      <c r="AY105" s="2" t="s">
        <v>193</v>
      </c>
      <c r="BE105" s="149">
        <f t="shared" si="4"/>
        <v>0</v>
      </c>
      <c r="BF105" s="149">
        <f t="shared" si="5"/>
        <v>0</v>
      </c>
      <c r="BG105" s="149">
        <f t="shared" si="6"/>
        <v>0</v>
      </c>
      <c r="BH105" s="149">
        <f t="shared" si="7"/>
        <v>0</v>
      </c>
      <c r="BI105" s="149">
        <f t="shared" si="8"/>
        <v>0</v>
      </c>
      <c r="BJ105" s="2" t="s">
        <v>80</v>
      </c>
      <c r="BK105" s="149">
        <f t="shared" si="9"/>
        <v>0</v>
      </c>
      <c r="BL105" s="2" t="s">
        <v>283</v>
      </c>
      <c r="BM105" s="148" t="s">
        <v>332</v>
      </c>
    </row>
    <row r="106" spans="1:65" s="17" customFormat="1" ht="24.15" customHeight="1">
      <c r="A106" s="13"/>
      <c r="B106" s="136"/>
      <c r="C106" s="137" t="s">
        <v>283</v>
      </c>
      <c r="D106" s="137" t="s">
        <v>195</v>
      </c>
      <c r="E106" s="138" t="s">
        <v>3924</v>
      </c>
      <c r="F106" s="139" t="s">
        <v>3983</v>
      </c>
      <c r="G106" s="140" t="s">
        <v>198</v>
      </c>
      <c r="H106" s="141">
        <v>6</v>
      </c>
      <c r="I106" s="142">
        <v>0</v>
      </c>
      <c r="J106" s="142">
        <f t="shared" si="0"/>
        <v>0</v>
      </c>
      <c r="K106" s="143"/>
      <c r="L106" s="14"/>
      <c r="M106" s="144"/>
      <c r="N106" s="145" t="s">
        <v>44</v>
      </c>
      <c r="O106" s="146">
        <v>0</v>
      </c>
      <c r="P106" s="146">
        <f t="shared" si="1"/>
        <v>0</v>
      </c>
      <c r="Q106" s="146">
        <v>0</v>
      </c>
      <c r="R106" s="146">
        <f t="shared" si="2"/>
        <v>0</v>
      </c>
      <c r="S106" s="146">
        <v>0</v>
      </c>
      <c r="T106" s="147">
        <f t="shared" si="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283</v>
      </c>
      <c r="AT106" s="148" t="s">
        <v>195</v>
      </c>
      <c r="AU106" s="148" t="s">
        <v>82</v>
      </c>
      <c r="AY106" s="2" t="s">
        <v>193</v>
      </c>
      <c r="BE106" s="149">
        <f t="shared" si="4"/>
        <v>0</v>
      </c>
      <c r="BF106" s="149">
        <f t="shared" si="5"/>
        <v>0</v>
      </c>
      <c r="BG106" s="149">
        <f t="shared" si="6"/>
        <v>0</v>
      </c>
      <c r="BH106" s="149">
        <f t="shared" si="7"/>
        <v>0</v>
      </c>
      <c r="BI106" s="149">
        <f t="shared" si="8"/>
        <v>0</v>
      </c>
      <c r="BJ106" s="2" t="s">
        <v>80</v>
      </c>
      <c r="BK106" s="149">
        <f t="shared" si="9"/>
        <v>0</v>
      </c>
      <c r="BL106" s="2" t="s">
        <v>283</v>
      </c>
      <c r="BM106" s="148" t="s">
        <v>336</v>
      </c>
    </row>
    <row r="107" spans="1:65" s="17" customFormat="1" ht="24.15" customHeight="1">
      <c r="A107" s="13"/>
      <c r="B107" s="136"/>
      <c r="C107" s="137" t="s">
        <v>350</v>
      </c>
      <c r="D107" s="137" t="s">
        <v>195</v>
      </c>
      <c r="E107" s="138" t="s">
        <v>3926</v>
      </c>
      <c r="F107" s="139" t="s">
        <v>3925</v>
      </c>
      <c r="G107" s="140" t="s">
        <v>198</v>
      </c>
      <c r="H107" s="141">
        <v>23</v>
      </c>
      <c r="I107" s="142">
        <v>0</v>
      </c>
      <c r="J107" s="142">
        <f t="shared" si="0"/>
        <v>0</v>
      </c>
      <c r="K107" s="143"/>
      <c r="L107" s="14"/>
      <c r="M107" s="144"/>
      <c r="N107" s="145" t="s">
        <v>44</v>
      </c>
      <c r="O107" s="146">
        <v>0</v>
      </c>
      <c r="P107" s="146">
        <f t="shared" si="1"/>
        <v>0</v>
      </c>
      <c r="Q107" s="146">
        <v>0</v>
      </c>
      <c r="R107" s="146">
        <f t="shared" si="2"/>
        <v>0</v>
      </c>
      <c r="S107" s="146">
        <v>0</v>
      </c>
      <c r="T107" s="147">
        <f t="shared" si="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283</v>
      </c>
      <c r="AT107" s="148" t="s">
        <v>195</v>
      </c>
      <c r="AU107" s="148" t="s">
        <v>82</v>
      </c>
      <c r="AY107" s="2" t="s">
        <v>193</v>
      </c>
      <c r="BE107" s="149">
        <f t="shared" si="4"/>
        <v>0</v>
      </c>
      <c r="BF107" s="149">
        <f t="shared" si="5"/>
        <v>0</v>
      </c>
      <c r="BG107" s="149">
        <f t="shared" si="6"/>
        <v>0</v>
      </c>
      <c r="BH107" s="149">
        <f t="shared" si="7"/>
        <v>0</v>
      </c>
      <c r="BI107" s="149">
        <f t="shared" si="8"/>
        <v>0</v>
      </c>
      <c r="BJ107" s="2" t="s">
        <v>80</v>
      </c>
      <c r="BK107" s="149">
        <f t="shared" si="9"/>
        <v>0</v>
      </c>
      <c r="BL107" s="2" t="s">
        <v>283</v>
      </c>
      <c r="BM107" s="148" t="s">
        <v>354</v>
      </c>
    </row>
    <row r="108" spans="1:65" s="17" customFormat="1" ht="24.15" customHeight="1">
      <c r="A108" s="13"/>
      <c r="B108" s="136"/>
      <c r="C108" s="137" t="s">
        <v>289</v>
      </c>
      <c r="D108" s="137" t="s">
        <v>195</v>
      </c>
      <c r="E108" s="138" t="s">
        <v>3984</v>
      </c>
      <c r="F108" s="139" t="s">
        <v>3985</v>
      </c>
      <c r="G108" s="140" t="s">
        <v>198</v>
      </c>
      <c r="H108" s="141">
        <v>36</v>
      </c>
      <c r="I108" s="142">
        <v>0</v>
      </c>
      <c r="J108" s="142">
        <f t="shared" si="0"/>
        <v>0</v>
      </c>
      <c r="K108" s="143"/>
      <c r="L108" s="14"/>
      <c r="M108" s="144"/>
      <c r="N108" s="145" t="s">
        <v>44</v>
      </c>
      <c r="O108" s="146">
        <v>0</v>
      </c>
      <c r="P108" s="146">
        <f t="shared" si="1"/>
        <v>0</v>
      </c>
      <c r="Q108" s="146">
        <v>0</v>
      </c>
      <c r="R108" s="146">
        <f t="shared" si="2"/>
        <v>0</v>
      </c>
      <c r="S108" s="146">
        <v>0</v>
      </c>
      <c r="T108" s="147">
        <f t="shared" si="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283</v>
      </c>
      <c r="AT108" s="148" t="s">
        <v>195</v>
      </c>
      <c r="AU108" s="148" t="s">
        <v>82</v>
      </c>
      <c r="AY108" s="2" t="s">
        <v>193</v>
      </c>
      <c r="BE108" s="149">
        <f t="shared" si="4"/>
        <v>0</v>
      </c>
      <c r="BF108" s="149">
        <f t="shared" si="5"/>
        <v>0</v>
      </c>
      <c r="BG108" s="149">
        <f t="shared" si="6"/>
        <v>0</v>
      </c>
      <c r="BH108" s="149">
        <f t="shared" si="7"/>
        <v>0</v>
      </c>
      <c r="BI108" s="149">
        <f t="shared" si="8"/>
        <v>0</v>
      </c>
      <c r="BJ108" s="2" t="s">
        <v>80</v>
      </c>
      <c r="BK108" s="149">
        <f t="shared" si="9"/>
        <v>0</v>
      </c>
      <c r="BL108" s="2" t="s">
        <v>283</v>
      </c>
      <c r="BM108" s="148" t="s">
        <v>360</v>
      </c>
    </row>
    <row r="109" spans="1:65" s="17" customFormat="1" ht="16.5" customHeight="1">
      <c r="A109" s="13"/>
      <c r="B109" s="136"/>
      <c r="C109" s="137" t="s">
        <v>366</v>
      </c>
      <c r="D109" s="137" t="s">
        <v>195</v>
      </c>
      <c r="E109" s="138" t="s">
        <v>3986</v>
      </c>
      <c r="F109" s="139" t="s">
        <v>3927</v>
      </c>
      <c r="G109" s="140" t="s">
        <v>1312</v>
      </c>
      <c r="H109" s="141">
        <v>180</v>
      </c>
      <c r="I109" s="142">
        <v>0</v>
      </c>
      <c r="J109" s="142">
        <f t="shared" si="0"/>
        <v>0</v>
      </c>
      <c r="K109" s="143"/>
      <c r="L109" s="14"/>
      <c r="M109" s="144"/>
      <c r="N109" s="145" t="s">
        <v>44</v>
      </c>
      <c r="O109" s="146">
        <v>0</v>
      </c>
      <c r="P109" s="146">
        <f t="shared" si="1"/>
        <v>0</v>
      </c>
      <c r="Q109" s="146">
        <v>0</v>
      </c>
      <c r="R109" s="146">
        <f t="shared" si="2"/>
        <v>0</v>
      </c>
      <c r="S109" s="146">
        <v>0</v>
      </c>
      <c r="T109" s="147">
        <f t="shared" si="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283</v>
      </c>
      <c r="AT109" s="148" t="s">
        <v>195</v>
      </c>
      <c r="AU109" s="148" t="s">
        <v>82</v>
      </c>
      <c r="AY109" s="2" t="s">
        <v>193</v>
      </c>
      <c r="BE109" s="149">
        <f t="shared" si="4"/>
        <v>0</v>
      </c>
      <c r="BF109" s="149">
        <f t="shared" si="5"/>
        <v>0</v>
      </c>
      <c r="BG109" s="149">
        <f t="shared" si="6"/>
        <v>0</v>
      </c>
      <c r="BH109" s="149">
        <f t="shared" si="7"/>
        <v>0</v>
      </c>
      <c r="BI109" s="149">
        <f t="shared" si="8"/>
        <v>0</v>
      </c>
      <c r="BJ109" s="2" t="s">
        <v>80</v>
      </c>
      <c r="BK109" s="149">
        <f t="shared" si="9"/>
        <v>0</v>
      </c>
      <c r="BL109" s="2" t="s">
        <v>283</v>
      </c>
      <c r="BM109" s="148" t="s">
        <v>369</v>
      </c>
    </row>
    <row r="110" spans="1:65" s="123" customFormat="1" ht="22.8" customHeight="1">
      <c r="B110" s="124"/>
      <c r="D110" s="125" t="s">
        <v>72</v>
      </c>
      <c r="E110" s="134" t="s">
        <v>3987</v>
      </c>
      <c r="F110" s="134" t="s">
        <v>3988</v>
      </c>
      <c r="J110" s="135">
        <f>BK110</f>
        <v>0</v>
      </c>
      <c r="L110" s="124"/>
      <c r="M110" s="128"/>
      <c r="N110" s="129"/>
      <c r="O110" s="129"/>
      <c r="P110" s="130">
        <f>SUM(P111:P129)</f>
        <v>0</v>
      </c>
      <c r="Q110" s="129"/>
      <c r="R110" s="130">
        <f>SUM(R111:R129)</f>
        <v>0</v>
      </c>
      <c r="S110" s="129"/>
      <c r="T110" s="131">
        <f>SUM(T111:T129)</f>
        <v>0</v>
      </c>
      <c r="AR110" s="125" t="s">
        <v>82</v>
      </c>
      <c r="AT110" s="132" t="s">
        <v>72</v>
      </c>
      <c r="AU110" s="132" t="s">
        <v>80</v>
      </c>
      <c r="AY110" s="125" t="s">
        <v>193</v>
      </c>
      <c r="BK110" s="133">
        <f>SUM(BK111:BK129)</f>
        <v>0</v>
      </c>
    </row>
    <row r="111" spans="1:65" s="17" customFormat="1" ht="194.4" customHeight="1">
      <c r="A111" s="13"/>
      <c r="B111" s="136"/>
      <c r="C111" s="137" t="s">
        <v>293</v>
      </c>
      <c r="D111" s="137" t="s">
        <v>195</v>
      </c>
      <c r="E111" s="138" t="s">
        <v>3989</v>
      </c>
      <c r="F111" s="139" t="s">
        <v>3957</v>
      </c>
      <c r="G111" s="140" t="s">
        <v>3578</v>
      </c>
      <c r="H111" s="141">
        <v>1</v>
      </c>
      <c r="I111" s="142">
        <v>0</v>
      </c>
      <c r="J111" s="142">
        <f t="shared" ref="J111:J129" si="10">ROUND(I111*H111,2)</f>
        <v>0</v>
      </c>
      <c r="K111" s="143"/>
      <c r="L111" s="14"/>
      <c r="M111" s="144"/>
      <c r="N111" s="145" t="s">
        <v>44</v>
      </c>
      <c r="O111" s="146">
        <v>0</v>
      </c>
      <c r="P111" s="146">
        <f t="shared" ref="P111:P129" si="11">O111*H111</f>
        <v>0</v>
      </c>
      <c r="Q111" s="146">
        <v>0</v>
      </c>
      <c r="R111" s="146">
        <f t="shared" ref="R111:R129" si="12">Q111*H111</f>
        <v>0</v>
      </c>
      <c r="S111" s="146">
        <v>0</v>
      </c>
      <c r="T111" s="147">
        <f t="shared" ref="T111:T129" si="13"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283</v>
      </c>
      <c r="AT111" s="148" t="s">
        <v>195</v>
      </c>
      <c r="AU111" s="148" t="s">
        <v>82</v>
      </c>
      <c r="AY111" s="2" t="s">
        <v>193</v>
      </c>
      <c r="BE111" s="149">
        <f t="shared" ref="BE111:BE129" si="14">IF(N111="základní",J111,0)</f>
        <v>0</v>
      </c>
      <c r="BF111" s="149">
        <f t="shared" ref="BF111:BF129" si="15">IF(N111="snížená",J111,0)</f>
        <v>0</v>
      </c>
      <c r="BG111" s="149">
        <f t="shared" ref="BG111:BG129" si="16">IF(N111="zákl. přenesená",J111,0)</f>
        <v>0</v>
      </c>
      <c r="BH111" s="149">
        <f t="shared" ref="BH111:BH129" si="17">IF(N111="sníž. přenesená",J111,0)</f>
        <v>0</v>
      </c>
      <c r="BI111" s="149">
        <f t="shared" ref="BI111:BI129" si="18">IF(N111="nulová",J111,0)</f>
        <v>0</v>
      </c>
      <c r="BJ111" s="2" t="s">
        <v>80</v>
      </c>
      <c r="BK111" s="149">
        <f t="shared" ref="BK111:BK129" si="19">ROUND(I111*H111,2)</f>
        <v>0</v>
      </c>
      <c r="BL111" s="2" t="s">
        <v>283</v>
      </c>
      <c r="BM111" s="148" t="s">
        <v>3990</v>
      </c>
    </row>
    <row r="112" spans="1:65" s="17" customFormat="1" ht="78" customHeight="1">
      <c r="A112" s="13"/>
      <c r="B112" s="136"/>
      <c r="C112" s="137" t="s">
        <v>7</v>
      </c>
      <c r="D112" s="137" t="s">
        <v>195</v>
      </c>
      <c r="E112" s="138" t="s">
        <v>3991</v>
      </c>
      <c r="F112" s="139" t="s">
        <v>3959</v>
      </c>
      <c r="G112" s="140" t="s">
        <v>3578</v>
      </c>
      <c r="H112" s="141">
        <v>4</v>
      </c>
      <c r="I112" s="142">
        <v>0</v>
      </c>
      <c r="J112" s="142">
        <f t="shared" si="10"/>
        <v>0</v>
      </c>
      <c r="K112" s="143"/>
      <c r="L112" s="14"/>
      <c r="M112" s="144"/>
      <c r="N112" s="145" t="s">
        <v>44</v>
      </c>
      <c r="O112" s="146">
        <v>0</v>
      </c>
      <c r="P112" s="146">
        <f t="shared" si="11"/>
        <v>0</v>
      </c>
      <c r="Q112" s="146">
        <v>0</v>
      </c>
      <c r="R112" s="146">
        <f t="shared" si="12"/>
        <v>0</v>
      </c>
      <c r="S112" s="146">
        <v>0</v>
      </c>
      <c r="T112" s="147">
        <f t="shared" si="1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283</v>
      </c>
      <c r="AT112" s="148" t="s">
        <v>195</v>
      </c>
      <c r="AU112" s="148" t="s">
        <v>82</v>
      </c>
      <c r="AY112" s="2" t="s">
        <v>193</v>
      </c>
      <c r="BE112" s="149">
        <f t="shared" si="14"/>
        <v>0</v>
      </c>
      <c r="BF112" s="149">
        <f t="shared" si="15"/>
        <v>0</v>
      </c>
      <c r="BG112" s="149">
        <f t="shared" si="16"/>
        <v>0</v>
      </c>
      <c r="BH112" s="149">
        <f t="shared" si="17"/>
        <v>0</v>
      </c>
      <c r="BI112" s="149">
        <f t="shared" si="18"/>
        <v>0</v>
      </c>
      <c r="BJ112" s="2" t="s">
        <v>80</v>
      </c>
      <c r="BK112" s="149">
        <f t="shared" si="19"/>
        <v>0</v>
      </c>
      <c r="BL112" s="2" t="s">
        <v>283</v>
      </c>
      <c r="BM112" s="148" t="s">
        <v>3992</v>
      </c>
    </row>
    <row r="113" spans="1:65" s="17" customFormat="1" ht="24.15" customHeight="1">
      <c r="A113" s="13"/>
      <c r="B113" s="136"/>
      <c r="C113" s="137" t="s">
        <v>299</v>
      </c>
      <c r="D113" s="137" t="s">
        <v>195</v>
      </c>
      <c r="E113" s="138" t="s">
        <v>3993</v>
      </c>
      <c r="F113" s="139" t="s">
        <v>3961</v>
      </c>
      <c r="G113" s="140" t="s">
        <v>3578</v>
      </c>
      <c r="H113" s="141">
        <v>1</v>
      </c>
      <c r="I113" s="142">
        <v>0</v>
      </c>
      <c r="J113" s="142">
        <f t="shared" si="10"/>
        <v>0</v>
      </c>
      <c r="K113" s="143"/>
      <c r="L113" s="14"/>
      <c r="M113" s="144"/>
      <c r="N113" s="145" t="s">
        <v>44</v>
      </c>
      <c r="O113" s="146">
        <v>0</v>
      </c>
      <c r="P113" s="146">
        <f t="shared" si="11"/>
        <v>0</v>
      </c>
      <c r="Q113" s="146">
        <v>0</v>
      </c>
      <c r="R113" s="146">
        <f t="shared" si="12"/>
        <v>0</v>
      </c>
      <c r="S113" s="146">
        <v>0</v>
      </c>
      <c r="T113" s="147">
        <f t="shared" si="1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283</v>
      </c>
      <c r="AT113" s="148" t="s">
        <v>195</v>
      </c>
      <c r="AU113" s="148" t="s">
        <v>82</v>
      </c>
      <c r="AY113" s="2" t="s">
        <v>193</v>
      </c>
      <c r="BE113" s="149">
        <f t="shared" si="14"/>
        <v>0</v>
      </c>
      <c r="BF113" s="149">
        <f t="shared" si="15"/>
        <v>0</v>
      </c>
      <c r="BG113" s="149">
        <f t="shared" si="16"/>
        <v>0</v>
      </c>
      <c r="BH113" s="149">
        <f t="shared" si="17"/>
        <v>0</v>
      </c>
      <c r="BI113" s="149">
        <f t="shared" si="18"/>
        <v>0</v>
      </c>
      <c r="BJ113" s="2" t="s">
        <v>80</v>
      </c>
      <c r="BK113" s="149">
        <f t="shared" si="19"/>
        <v>0</v>
      </c>
      <c r="BL113" s="2" t="s">
        <v>283</v>
      </c>
      <c r="BM113" s="148" t="s">
        <v>3994</v>
      </c>
    </row>
    <row r="114" spans="1:65" s="17" customFormat="1" ht="33" customHeight="1">
      <c r="A114" s="13"/>
      <c r="B114" s="136"/>
      <c r="C114" s="137" t="s">
        <v>383</v>
      </c>
      <c r="D114" s="137" t="s">
        <v>195</v>
      </c>
      <c r="E114" s="138" t="s">
        <v>3995</v>
      </c>
      <c r="F114" s="139" t="s">
        <v>3963</v>
      </c>
      <c r="G114" s="140" t="s">
        <v>3578</v>
      </c>
      <c r="H114" s="141">
        <v>1</v>
      </c>
      <c r="I114" s="142">
        <v>0</v>
      </c>
      <c r="J114" s="142">
        <f t="shared" si="10"/>
        <v>0</v>
      </c>
      <c r="K114" s="143"/>
      <c r="L114" s="14"/>
      <c r="M114" s="144"/>
      <c r="N114" s="145" t="s">
        <v>44</v>
      </c>
      <c r="O114" s="146">
        <v>0</v>
      </c>
      <c r="P114" s="146">
        <f t="shared" si="11"/>
        <v>0</v>
      </c>
      <c r="Q114" s="146">
        <v>0</v>
      </c>
      <c r="R114" s="146">
        <f t="shared" si="12"/>
        <v>0</v>
      </c>
      <c r="S114" s="146">
        <v>0</v>
      </c>
      <c r="T114" s="147">
        <f t="shared" si="1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48" t="s">
        <v>283</v>
      </c>
      <c r="AT114" s="148" t="s">
        <v>195</v>
      </c>
      <c r="AU114" s="148" t="s">
        <v>82</v>
      </c>
      <c r="AY114" s="2" t="s">
        <v>193</v>
      </c>
      <c r="BE114" s="149">
        <f t="shared" si="14"/>
        <v>0</v>
      </c>
      <c r="BF114" s="149">
        <f t="shared" si="15"/>
        <v>0</v>
      </c>
      <c r="BG114" s="149">
        <f t="shared" si="16"/>
        <v>0</v>
      </c>
      <c r="BH114" s="149">
        <f t="shared" si="17"/>
        <v>0</v>
      </c>
      <c r="BI114" s="149">
        <f t="shared" si="18"/>
        <v>0</v>
      </c>
      <c r="BJ114" s="2" t="s">
        <v>80</v>
      </c>
      <c r="BK114" s="149">
        <f t="shared" si="19"/>
        <v>0</v>
      </c>
      <c r="BL114" s="2" t="s">
        <v>283</v>
      </c>
      <c r="BM114" s="148" t="s">
        <v>3996</v>
      </c>
    </row>
    <row r="115" spans="1:65" s="17" customFormat="1" ht="44.25" customHeight="1">
      <c r="A115" s="13"/>
      <c r="B115" s="136"/>
      <c r="C115" s="137" t="s">
        <v>307</v>
      </c>
      <c r="D115" s="137" t="s">
        <v>195</v>
      </c>
      <c r="E115" s="138" t="s">
        <v>3997</v>
      </c>
      <c r="F115" s="139" t="s">
        <v>3965</v>
      </c>
      <c r="G115" s="140" t="s">
        <v>3578</v>
      </c>
      <c r="H115" s="141">
        <v>4</v>
      </c>
      <c r="I115" s="142">
        <v>0</v>
      </c>
      <c r="J115" s="142">
        <f t="shared" si="10"/>
        <v>0</v>
      </c>
      <c r="K115" s="143"/>
      <c r="L115" s="14"/>
      <c r="M115" s="144"/>
      <c r="N115" s="145" t="s">
        <v>44</v>
      </c>
      <c r="O115" s="146">
        <v>0</v>
      </c>
      <c r="P115" s="146">
        <f t="shared" si="11"/>
        <v>0</v>
      </c>
      <c r="Q115" s="146">
        <v>0</v>
      </c>
      <c r="R115" s="146">
        <f t="shared" si="12"/>
        <v>0</v>
      </c>
      <c r="S115" s="146">
        <v>0</v>
      </c>
      <c r="T115" s="147">
        <f t="shared" si="1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283</v>
      </c>
      <c r="AT115" s="148" t="s">
        <v>195</v>
      </c>
      <c r="AU115" s="148" t="s">
        <v>82</v>
      </c>
      <c r="AY115" s="2" t="s">
        <v>193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2" t="s">
        <v>80</v>
      </c>
      <c r="BK115" s="149">
        <f t="shared" si="19"/>
        <v>0</v>
      </c>
      <c r="BL115" s="2" t="s">
        <v>283</v>
      </c>
      <c r="BM115" s="148" t="s">
        <v>3998</v>
      </c>
    </row>
    <row r="116" spans="1:65" s="17" customFormat="1" ht="44.25" customHeight="1">
      <c r="A116" s="13"/>
      <c r="B116" s="136"/>
      <c r="C116" s="137" t="s">
        <v>396</v>
      </c>
      <c r="D116" s="137" t="s">
        <v>195</v>
      </c>
      <c r="E116" s="138" t="s">
        <v>3999</v>
      </c>
      <c r="F116" s="139" t="s">
        <v>3967</v>
      </c>
      <c r="G116" s="140" t="s">
        <v>3578</v>
      </c>
      <c r="H116" s="141">
        <v>2</v>
      </c>
      <c r="I116" s="142">
        <v>0</v>
      </c>
      <c r="J116" s="142">
        <f t="shared" si="10"/>
        <v>0</v>
      </c>
      <c r="K116" s="143"/>
      <c r="L116" s="14"/>
      <c r="M116" s="144"/>
      <c r="N116" s="145" t="s">
        <v>44</v>
      </c>
      <c r="O116" s="146">
        <v>0</v>
      </c>
      <c r="P116" s="146">
        <f t="shared" si="11"/>
        <v>0</v>
      </c>
      <c r="Q116" s="146">
        <v>0</v>
      </c>
      <c r="R116" s="146">
        <f t="shared" si="12"/>
        <v>0</v>
      </c>
      <c r="S116" s="146">
        <v>0</v>
      </c>
      <c r="T116" s="147">
        <f t="shared" si="1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48" t="s">
        <v>283</v>
      </c>
      <c r="AT116" s="148" t="s">
        <v>195</v>
      </c>
      <c r="AU116" s="148" t="s">
        <v>82</v>
      </c>
      <c r="AY116" s="2" t="s">
        <v>193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2" t="s">
        <v>80</v>
      </c>
      <c r="BK116" s="149">
        <f t="shared" si="19"/>
        <v>0</v>
      </c>
      <c r="BL116" s="2" t="s">
        <v>283</v>
      </c>
      <c r="BM116" s="148" t="s">
        <v>4000</v>
      </c>
    </row>
    <row r="117" spans="1:65" s="17" customFormat="1" ht="24.15" customHeight="1">
      <c r="A117" s="13"/>
      <c r="B117" s="136"/>
      <c r="C117" s="137" t="s">
        <v>313</v>
      </c>
      <c r="D117" s="137" t="s">
        <v>195</v>
      </c>
      <c r="E117" s="138" t="s">
        <v>4001</v>
      </c>
      <c r="F117" s="139" t="s">
        <v>3969</v>
      </c>
      <c r="G117" s="140" t="s">
        <v>3578</v>
      </c>
      <c r="H117" s="141">
        <v>7</v>
      </c>
      <c r="I117" s="142">
        <v>0</v>
      </c>
      <c r="J117" s="142">
        <f t="shared" si="10"/>
        <v>0</v>
      </c>
      <c r="K117" s="143"/>
      <c r="L117" s="14"/>
      <c r="M117" s="144"/>
      <c r="N117" s="145" t="s">
        <v>44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48" t="s">
        <v>283</v>
      </c>
      <c r="AT117" s="148" t="s">
        <v>195</v>
      </c>
      <c r="AU117" s="148" t="s">
        <v>82</v>
      </c>
      <c r="AY117" s="2" t="s">
        <v>193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80</v>
      </c>
      <c r="BK117" s="149">
        <f t="shared" si="19"/>
        <v>0</v>
      </c>
      <c r="BL117" s="2" t="s">
        <v>283</v>
      </c>
      <c r="BM117" s="148" t="s">
        <v>4002</v>
      </c>
    </row>
    <row r="118" spans="1:65" s="17" customFormat="1" ht="24.15" customHeight="1">
      <c r="A118" s="13"/>
      <c r="B118" s="136"/>
      <c r="C118" s="137" t="s">
        <v>416</v>
      </c>
      <c r="D118" s="137" t="s">
        <v>195</v>
      </c>
      <c r="E118" s="138" t="s">
        <v>4003</v>
      </c>
      <c r="F118" s="139" t="s">
        <v>3971</v>
      </c>
      <c r="G118" s="140" t="s">
        <v>3578</v>
      </c>
      <c r="H118" s="141">
        <v>8</v>
      </c>
      <c r="I118" s="142">
        <v>0</v>
      </c>
      <c r="J118" s="142">
        <f t="shared" si="10"/>
        <v>0</v>
      </c>
      <c r="K118" s="143"/>
      <c r="L118" s="14"/>
      <c r="M118" s="144"/>
      <c r="N118" s="145" t="s">
        <v>44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48" t="s">
        <v>283</v>
      </c>
      <c r="AT118" s="148" t="s">
        <v>195</v>
      </c>
      <c r="AU118" s="148" t="s">
        <v>82</v>
      </c>
      <c r="AY118" s="2" t="s">
        <v>193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80</v>
      </c>
      <c r="BK118" s="149">
        <f t="shared" si="19"/>
        <v>0</v>
      </c>
      <c r="BL118" s="2" t="s">
        <v>283</v>
      </c>
      <c r="BM118" s="148" t="s">
        <v>4004</v>
      </c>
    </row>
    <row r="119" spans="1:65" s="17" customFormat="1" ht="24.15" customHeight="1">
      <c r="A119" s="13"/>
      <c r="B119" s="136"/>
      <c r="C119" s="137" t="s">
        <v>327</v>
      </c>
      <c r="D119" s="137" t="s">
        <v>195</v>
      </c>
      <c r="E119" s="138" t="s">
        <v>4005</v>
      </c>
      <c r="F119" s="139" t="s">
        <v>3973</v>
      </c>
      <c r="G119" s="140" t="s">
        <v>3578</v>
      </c>
      <c r="H119" s="141">
        <v>3</v>
      </c>
      <c r="I119" s="142">
        <v>0</v>
      </c>
      <c r="J119" s="142">
        <f t="shared" si="10"/>
        <v>0</v>
      </c>
      <c r="K119" s="143"/>
      <c r="L119" s="14"/>
      <c r="M119" s="144"/>
      <c r="N119" s="145" t="s">
        <v>44</v>
      </c>
      <c r="O119" s="146">
        <v>0</v>
      </c>
      <c r="P119" s="146">
        <f t="shared" si="11"/>
        <v>0</v>
      </c>
      <c r="Q119" s="146">
        <v>0</v>
      </c>
      <c r="R119" s="146">
        <f t="shared" si="12"/>
        <v>0</v>
      </c>
      <c r="S119" s="146">
        <v>0</v>
      </c>
      <c r="T119" s="147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48" t="s">
        <v>283</v>
      </c>
      <c r="AT119" s="148" t="s">
        <v>195</v>
      </c>
      <c r="AU119" s="148" t="s">
        <v>82</v>
      </c>
      <c r="AY119" s="2" t="s">
        <v>193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2" t="s">
        <v>80</v>
      </c>
      <c r="BK119" s="149">
        <f t="shared" si="19"/>
        <v>0</v>
      </c>
      <c r="BL119" s="2" t="s">
        <v>283</v>
      </c>
      <c r="BM119" s="148" t="s">
        <v>4006</v>
      </c>
    </row>
    <row r="120" spans="1:65" s="17" customFormat="1" ht="24.15" customHeight="1">
      <c r="A120" s="13"/>
      <c r="B120" s="136"/>
      <c r="C120" s="137" t="s">
        <v>429</v>
      </c>
      <c r="D120" s="137" t="s">
        <v>195</v>
      </c>
      <c r="E120" s="138" t="s">
        <v>4007</v>
      </c>
      <c r="F120" s="139" t="s">
        <v>3975</v>
      </c>
      <c r="G120" s="140" t="s">
        <v>3578</v>
      </c>
      <c r="H120" s="141">
        <v>6</v>
      </c>
      <c r="I120" s="142">
        <v>0</v>
      </c>
      <c r="J120" s="142">
        <f t="shared" si="10"/>
        <v>0</v>
      </c>
      <c r="K120" s="143"/>
      <c r="L120" s="14"/>
      <c r="M120" s="144"/>
      <c r="N120" s="145" t="s">
        <v>44</v>
      </c>
      <c r="O120" s="146">
        <v>0</v>
      </c>
      <c r="P120" s="146">
        <f t="shared" si="11"/>
        <v>0</v>
      </c>
      <c r="Q120" s="146">
        <v>0</v>
      </c>
      <c r="R120" s="146">
        <f t="shared" si="12"/>
        <v>0</v>
      </c>
      <c r="S120" s="146">
        <v>0</v>
      </c>
      <c r="T120" s="147">
        <f t="shared" si="1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283</v>
      </c>
      <c r="AT120" s="148" t="s">
        <v>195</v>
      </c>
      <c r="AU120" s="148" t="s">
        <v>82</v>
      </c>
      <c r="AY120" s="2" t="s">
        <v>193</v>
      </c>
      <c r="BE120" s="149">
        <f t="shared" si="14"/>
        <v>0</v>
      </c>
      <c r="BF120" s="149">
        <f t="shared" si="15"/>
        <v>0</v>
      </c>
      <c r="BG120" s="149">
        <f t="shared" si="16"/>
        <v>0</v>
      </c>
      <c r="BH120" s="149">
        <f t="shared" si="17"/>
        <v>0</v>
      </c>
      <c r="BI120" s="149">
        <f t="shared" si="18"/>
        <v>0</v>
      </c>
      <c r="BJ120" s="2" t="s">
        <v>80</v>
      </c>
      <c r="BK120" s="149">
        <f t="shared" si="19"/>
        <v>0</v>
      </c>
      <c r="BL120" s="2" t="s">
        <v>283</v>
      </c>
      <c r="BM120" s="148" t="s">
        <v>4008</v>
      </c>
    </row>
    <row r="121" spans="1:65" s="17" customFormat="1" ht="24.15" customHeight="1">
      <c r="A121" s="13"/>
      <c r="B121" s="136"/>
      <c r="C121" s="137" t="s">
        <v>332</v>
      </c>
      <c r="D121" s="137" t="s">
        <v>195</v>
      </c>
      <c r="E121" s="138" t="s">
        <v>4009</v>
      </c>
      <c r="F121" s="139" t="s">
        <v>3977</v>
      </c>
      <c r="G121" s="140" t="s">
        <v>3578</v>
      </c>
      <c r="H121" s="141">
        <v>2</v>
      </c>
      <c r="I121" s="142">
        <v>0</v>
      </c>
      <c r="J121" s="142">
        <f t="shared" si="10"/>
        <v>0</v>
      </c>
      <c r="K121" s="143"/>
      <c r="L121" s="14"/>
      <c r="M121" s="144"/>
      <c r="N121" s="145" t="s">
        <v>44</v>
      </c>
      <c r="O121" s="146">
        <v>0</v>
      </c>
      <c r="P121" s="146">
        <f t="shared" si="11"/>
        <v>0</v>
      </c>
      <c r="Q121" s="146">
        <v>0</v>
      </c>
      <c r="R121" s="146">
        <f t="shared" si="12"/>
        <v>0</v>
      </c>
      <c r="S121" s="146">
        <v>0</v>
      </c>
      <c r="T121" s="147">
        <f t="shared" si="1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48" t="s">
        <v>283</v>
      </c>
      <c r="AT121" s="148" t="s">
        <v>195</v>
      </c>
      <c r="AU121" s="148" t="s">
        <v>82</v>
      </c>
      <c r="AY121" s="2" t="s">
        <v>193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2" t="s">
        <v>80</v>
      </c>
      <c r="BK121" s="149">
        <f t="shared" si="19"/>
        <v>0</v>
      </c>
      <c r="BL121" s="2" t="s">
        <v>283</v>
      </c>
      <c r="BM121" s="148" t="s">
        <v>4010</v>
      </c>
    </row>
    <row r="122" spans="1:65" s="17" customFormat="1" ht="24.15" customHeight="1">
      <c r="A122" s="13"/>
      <c r="B122" s="136"/>
      <c r="C122" s="137" t="s">
        <v>442</v>
      </c>
      <c r="D122" s="137" t="s">
        <v>195</v>
      </c>
      <c r="E122" s="138" t="s">
        <v>4011</v>
      </c>
      <c r="F122" s="139" t="s">
        <v>3979</v>
      </c>
      <c r="G122" s="140" t="s">
        <v>3578</v>
      </c>
      <c r="H122" s="141">
        <v>1</v>
      </c>
      <c r="I122" s="142">
        <v>0</v>
      </c>
      <c r="J122" s="142">
        <f t="shared" si="10"/>
        <v>0</v>
      </c>
      <c r="K122" s="143"/>
      <c r="L122" s="14"/>
      <c r="M122" s="144"/>
      <c r="N122" s="145" t="s">
        <v>44</v>
      </c>
      <c r="O122" s="146">
        <v>0</v>
      </c>
      <c r="P122" s="146">
        <f t="shared" si="11"/>
        <v>0</v>
      </c>
      <c r="Q122" s="146">
        <v>0</v>
      </c>
      <c r="R122" s="146">
        <f t="shared" si="12"/>
        <v>0</v>
      </c>
      <c r="S122" s="146">
        <v>0</v>
      </c>
      <c r="T122" s="147">
        <f t="shared" si="1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283</v>
      </c>
      <c r="AT122" s="148" t="s">
        <v>195</v>
      </c>
      <c r="AU122" s="148" t="s">
        <v>82</v>
      </c>
      <c r="AY122" s="2" t="s">
        <v>193</v>
      </c>
      <c r="BE122" s="149">
        <f t="shared" si="14"/>
        <v>0</v>
      </c>
      <c r="BF122" s="149">
        <f t="shared" si="15"/>
        <v>0</v>
      </c>
      <c r="BG122" s="149">
        <f t="shared" si="16"/>
        <v>0</v>
      </c>
      <c r="BH122" s="149">
        <f t="shared" si="17"/>
        <v>0</v>
      </c>
      <c r="BI122" s="149">
        <f t="shared" si="18"/>
        <v>0</v>
      </c>
      <c r="BJ122" s="2" t="s">
        <v>80</v>
      </c>
      <c r="BK122" s="149">
        <f t="shared" si="19"/>
        <v>0</v>
      </c>
      <c r="BL122" s="2" t="s">
        <v>283</v>
      </c>
      <c r="BM122" s="148" t="s">
        <v>4012</v>
      </c>
    </row>
    <row r="123" spans="1:65" s="17" customFormat="1" ht="24.15" customHeight="1">
      <c r="A123" s="13"/>
      <c r="B123" s="136"/>
      <c r="C123" s="137" t="s">
        <v>336</v>
      </c>
      <c r="D123" s="137" t="s">
        <v>195</v>
      </c>
      <c r="E123" s="138" t="s">
        <v>3942</v>
      </c>
      <c r="F123" s="139" t="s">
        <v>3980</v>
      </c>
      <c r="G123" s="140" t="s">
        <v>3919</v>
      </c>
      <c r="H123" s="141">
        <v>25</v>
      </c>
      <c r="I123" s="142">
        <v>0</v>
      </c>
      <c r="J123" s="142">
        <f t="shared" si="10"/>
        <v>0</v>
      </c>
      <c r="K123" s="143"/>
      <c r="L123" s="14"/>
      <c r="M123" s="144"/>
      <c r="N123" s="145" t="s">
        <v>44</v>
      </c>
      <c r="O123" s="146">
        <v>0</v>
      </c>
      <c r="P123" s="146">
        <f t="shared" si="11"/>
        <v>0</v>
      </c>
      <c r="Q123" s="146">
        <v>0</v>
      </c>
      <c r="R123" s="146">
        <f t="shared" si="12"/>
        <v>0</v>
      </c>
      <c r="S123" s="146">
        <v>0</v>
      </c>
      <c r="T123" s="147">
        <f t="shared" si="1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48" t="s">
        <v>283</v>
      </c>
      <c r="AT123" s="148" t="s">
        <v>195</v>
      </c>
      <c r="AU123" s="148" t="s">
        <v>82</v>
      </c>
      <c r="AY123" s="2" t="s">
        <v>193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2" t="s">
        <v>80</v>
      </c>
      <c r="BK123" s="149">
        <f t="shared" si="19"/>
        <v>0</v>
      </c>
      <c r="BL123" s="2" t="s">
        <v>283</v>
      </c>
      <c r="BM123" s="148" t="s">
        <v>4013</v>
      </c>
    </row>
    <row r="124" spans="1:65" s="17" customFormat="1" ht="24.15" customHeight="1">
      <c r="A124" s="13"/>
      <c r="B124" s="136"/>
      <c r="C124" s="137" t="s">
        <v>453</v>
      </c>
      <c r="D124" s="137" t="s">
        <v>195</v>
      </c>
      <c r="E124" s="138" t="s">
        <v>3944</v>
      </c>
      <c r="F124" s="139" t="s">
        <v>3981</v>
      </c>
      <c r="G124" s="140" t="s">
        <v>3919</v>
      </c>
      <c r="H124" s="141">
        <v>21</v>
      </c>
      <c r="I124" s="142">
        <v>0</v>
      </c>
      <c r="J124" s="142">
        <f t="shared" si="10"/>
        <v>0</v>
      </c>
      <c r="K124" s="143"/>
      <c r="L124" s="14"/>
      <c r="M124" s="144"/>
      <c r="N124" s="145" t="s">
        <v>44</v>
      </c>
      <c r="O124" s="146">
        <v>0</v>
      </c>
      <c r="P124" s="146">
        <f t="shared" si="11"/>
        <v>0</v>
      </c>
      <c r="Q124" s="146">
        <v>0</v>
      </c>
      <c r="R124" s="146">
        <f t="shared" si="12"/>
        <v>0</v>
      </c>
      <c r="S124" s="146">
        <v>0</v>
      </c>
      <c r="T124" s="147">
        <f t="shared" si="13"/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8" t="s">
        <v>283</v>
      </c>
      <c r="AT124" s="148" t="s">
        <v>195</v>
      </c>
      <c r="AU124" s="148" t="s">
        <v>82</v>
      </c>
      <c r="AY124" s="2" t="s">
        <v>193</v>
      </c>
      <c r="BE124" s="149">
        <f t="shared" si="14"/>
        <v>0</v>
      </c>
      <c r="BF124" s="149">
        <f t="shared" si="15"/>
        <v>0</v>
      </c>
      <c r="BG124" s="149">
        <f t="shared" si="16"/>
        <v>0</v>
      </c>
      <c r="BH124" s="149">
        <f t="shared" si="17"/>
        <v>0</v>
      </c>
      <c r="BI124" s="149">
        <f t="shared" si="18"/>
        <v>0</v>
      </c>
      <c r="BJ124" s="2" t="s">
        <v>80</v>
      </c>
      <c r="BK124" s="149">
        <f t="shared" si="19"/>
        <v>0</v>
      </c>
      <c r="BL124" s="2" t="s">
        <v>283</v>
      </c>
      <c r="BM124" s="148" t="s">
        <v>4014</v>
      </c>
    </row>
    <row r="125" spans="1:65" s="17" customFormat="1" ht="24.15" customHeight="1">
      <c r="A125" s="13"/>
      <c r="B125" s="136"/>
      <c r="C125" s="137" t="s">
        <v>354</v>
      </c>
      <c r="D125" s="137" t="s">
        <v>195</v>
      </c>
      <c r="E125" s="138" t="s">
        <v>3946</v>
      </c>
      <c r="F125" s="139" t="s">
        <v>3982</v>
      </c>
      <c r="G125" s="140" t="s">
        <v>198</v>
      </c>
      <c r="H125" s="141">
        <v>70</v>
      </c>
      <c r="I125" s="142">
        <v>0</v>
      </c>
      <c r="J125" s="142">
        <f t="shared" si="10"/>
        <v>0</v>
      </c>
      <c r="K125" s="143"/>
      <c r="L125" s="14"/>
      <c r="M125" s="144"/>
      <c r="N125" s="145" t="s">
        <v>44</v>
      </c>
      <c r="O125" s="146">
        <v>0</v>
      </c>
      <c r="P125" s="146">
        <f t="shared" si="11"/>
        <v>0</v>
      </c>
      <c r="Q125" s="146">
        <v>0</v>
      </c>
      <c r="R125" s="146">
        <f t="shared" si="12"/>
        <v>0</v>
      </c>
      <c r="S125" s="146">
        <v>0</v>
      </c>
      <c r="T125" s="147">
        <f t="shared" si="1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283</v>
      </c>
      <c r="AT125" s="148" t="s">
        <v>195</v>
      </c>
      <c r="AU125" s="148" t="s">
        <v>82</v>
      </c>
      <c r="AY125" s="2" t="s">
        <v>193</v>
      </c>
      <c r="BE125" s="149">
        <f t="shared" si="14"/>
        <v>0</v>
      </c>
      <c r="BF125" s="149">
        <f t="shared" si="15"/>
        <v>0</v>
      </c>
      <c r="BG125" s="149">
        <f t="shared" si="16"/>
        <v>0</v>
      </c>
      <c r="BH125" s="149">
        <f t="shared" si="17"/>
        <v>0</v>
      </c>
      <c r="BI125" s="149">
        <f t="shared" si="18"/>
        <v>0</v>
      </c>
      <c r="BJ125" s="2" t="s">
        <v>80</v>
      </c>
      <c r="BK125" s="149">
        <f t="shared" si="19"/>
        <v>0</v>
      </c>
      <c r="BL125" s="2" t="s">
        <v>283</v>
      </c>
      <c r="BM125" s="148" t="s">
        <v>4015</v>
      </c>
    </row>
    <row r="126" spans="1:65" s="17" customFormat="1" ht="24.15" customHeight="1">
      <c r="A126" s="13"/>
      <c r="B126" s="136"/>
      <c r="C126" s="137" t="s">
        <v>478</v>
      </c>
      <c r="D126" s="137" t="s">
        <v>195</v>
      </c>
      <c r="E126" s="138" t="s">
        <v>3948</v>
      </c>
      <c r="F126" s="139" t="s">
        <v>3983</v>
      </c>
      <c r="G126" s="140" t="s">
        <v>198</v>
      </c>
      <c r="H126" s="141">
        <v>6</v>
      </c>
      <c r="I126" s="142">
        <v>0</v>
      </c>
      <c r="J126" s="142">
        <f t="shared" si="10"/>
        <v>0</v>
      </c>
      <c r="K126" s="143"/>
      <c r="L126" s="14"/>
      <c r="M126" s="144"/>
      <c r="N126" s="145" t="s">
        <v>44</v>
      </c>
      <c r="O126" s="146">
        <v>0</v>
      </c>
      <c r="P126" s="146">
        <f t="shared" si="11"/>
        <v>0</v>
      </c>
      <c r="Q126" s="146">
        <v>0</v>
      </c>
      <c r="R126" s="146">
        <f t="shared" si="12"/>
        <v>0</v>
      </c>
      <c r="S126" s="146">
        <v>0</v>
      </c>
      <c r="T126" s="147">
        <f t="shared" si="1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8" t="s">
        <v>283</v>
      </c>
      <c r="AT126" s="148" t="s">
        <v>195</v>
      </c>
      <c r="AU126" s="148" t="s">
        <v>82</v>
      </c>
      <c r="AY126" s="2" t="s">
        <v>193</v>
      </c>
      <c r="BE126" s="149">
        <f t="shared" si="14"/>
        <v>0</v>
      </c>
      <c r="BF126" s="149">
        <f t="shared" si="15"/>
        <v>0</v>
      </c>
      <c r="BG126" s="149">
        <f t="shared" si="16"/>
        <v>0</v>
      </c>
      <c r="BH126" s="149">
        <f t="shared" si="17"/>
        <v>0</v>
      </c>
      <c r="BI126" s="149">
        <f t="shared" si="18"/>
        <v>0</v>
      </c>
      <c r="BJ126" s="2" t="s">
        <v>80</v>
      </c>
      <c r="BK126" s="149">
        <f t="shared" si="19"/>
        <v>0</v>
      </c>
      <c r="BL126" s="2" t="s">
        <v>283</v>
      </c>
      <c r="BM126" s="148" t="s">
        <v>4016</v>
      </c>
    </row>
    <row r="127" spans="1:65" s="17" customFormat="1" ht="24.15" customHeight="1">
      <c r="A127" s="13"/>
      <c r="B127" s="136"/>
      <c r="C127" s="137" t="s">
        <v>360</v>
      </c>
      <c r="D127" s="137" t="s">
        <v>195</v>
      </c>
      <c r="E127" s="138" t="s">
        <v>3950</v>
      </c>
      <c r="F127" s="139" t="s">
        <v>3925</v>
      </c>
      <c r="G127" s="140" t="s">
        <v>198</v>
      </c>
      <c r="H127" s="141">
        <v>23</v>
      </c>
      <c r="I127" s="142">
        <v>0</v>
      </c>
      <c r="J127" s="142">
        <f t="shared" si="10"/>
        <v>0</v>
      </c>
      <c r="K127" s="143"/>
      <c r="L127" s="14"/>
      <c r="M127" s="144"/>
      <c r="N127" s="145" t="s">
        <v>44</v>
      </c>
      <c r="O127" s="146">
        <v>0</v>
      </c>
      <c r="P127" s="146">
        <f t="shared" si="11"/>
        <v>0</v>
      </c>
      <c r="Q127" s="146">
        <v>0</v>
      </c>
      <c r="R127" s="146">
        <f t="shared" si="12"/>
        <v>0</v>
      </c>
      <c r="S127" s="146">
        <v>0</v>
      </c>
      <c r="T127" s="147">
        <f t="shared" si="1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8" t="s">
        <v>283</v>
      </c>
      <c r="AT127" s="148" t="s">
        <v>195</v>
      </c>
      <c r="AU127" s="148" t="s">
        <v>82</v>
      </c>
      <c r="AY127" s="2" t="s">
        <v>193</v>
      </c>
      <c r="BE127" s="149">
        <f t="shared" si="14"/>
        <v>0</v>
      </c>
      <c r="BF127" s="149">
        <f t="shared" si="15"/>
        <v>0</v>
      </c>
      <c r="BG127" s="149">
        <f t="shared" si="16"/>
        <v>0</v>
      </c>
      <c r="BH127" s="149">
        <f t="shared" si="17"/>
        <v>0</v>
      </c>
      <c r="BI127" s="149">
        <f t="shared" si="18"/>
        <v>0</v>
      </c>
      <c r="BJ127" s="2" t="s">
        <v>80</v>
      </c>
      <c r="BK127" s="149">
        <f t="shared" si="19"/>
        <v>0</v>
      </c>
      <c r="BL127" s="2" t="s">
        <v>283</v>
      </c>
      <c r="BM127" s="148" t="s">
        <v>4017</v>
      </c>
    </row>
    <row r="128" spans="1:65" s="17" customFormat="1" ht="24.15" customHeight="1">
      <c r="A128" s="13"/>
      <c r="B128" s="136"/>
      <c r="C128" s="137" t="s">
        <v>488</v>
      </c>
      <c r="D128" s="137" t="s">
        <v>195</v>
      </c>
      <c r="E128" s="138" t="s">
        <v>4018</v>
      </c>
      <c r="F128" s="139" t="s">
        <v>3985</v>
      </c>
      <c r="G128" s="140" t="s">
        <v>198</v>
      </c>
      <c r="H128" s="141">
        <v>36</v>
      </c>
      <c r="I128" s="142">
        <v>0</v>
      </c>
      <c r="J128" s="142">
        <f t="shared" si="10"/>
        <v>0</v>
      </c>
      <c r="K128" s="143"/>
      <c r="L128" s="14"/>
      <c r="M128" s="144"/>
      <c r="N128" s="145" t="s">
        <v>44</v>
      </c>
      <c r="O128" s="146">
        <v>0</v>
      </c>
      <c r="P128" s="146">
        <f t="shared" si="11"/>
        <v>0</v>
      </c>
      <c r="Q128" s="146">
        <v>0</v>
      </c>
      <c r="R128" s="146">
        <f t="shared" si="12"/>
        <v>0</v>
      </c>
      <c r="S128" s="146">
        <v>0</v>
      </c>
      <c r="T128" s="147">
        <f t="shared" si="13"/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8" t="s">
        <v>283</v>
      </c>
      <c r="AT128" s="148" t="s">
        <v>195</v>
      </c>
      <c r="AU128" s="148" t="s">
        <v>82</v>
      </c>
      <c r="AY128" s="2" t="s">
        <v>193</v>
      </c>
      <c r="BE128" s="149">
        <f t="shared" si="14"/>
        <v>0</v>
      </c>
      <c r="BF128" s="149">
        <f t="shared" si="15"/>
        <v>0</v>
      </c>
      <c r="BG128" s="149">
        <f t="shared" si="16"/>
        <v>0</v>
      </c>
      <c r="BH128" s="149">
        <f t="shared" si="17"/>
        <v>0</v>
      </c>
      <c r="BI128" s="149">
        <f t="shared" si="18"/>
        <v>0</v>
      </c>
      <c r="BJ128" s="2" t="s">
        <v>80</v>
      </c>
      <c r="BK128" s="149">
        <f t="shared" si="19"/>
        <v>0</v>
      </c>
      <c r="BL128" s="2" t="s">
        <v>283</v>
      </c>
      <c r="BM128" s="148" t="s">
        <v>4019</v>
      </c>
    </row>
    <row r="129" spans="1:65" s="17" customFormat="1" ht="16.5" customHeight="1">
      <c r="A129" s="13"/>
      <c r="B129" s="136"/>
      <c r="C129" s="137" t="s">
        <v>369</v>
      </c>
      <c r="D129" s="137" t="s">
        <v>195</v>
      </c>
      <c r="E129" s="138" t="s">
        <v>4020</v>
      </c>
      <c r="F129" s="139" t="s">
        <v>3927</v>
      </c>
      <c r="G129" s="140" t="s">
        <v>1312</v>
      </c>
      <c r="H129" s="141">
        <v>180</v>
      </c>
      <c r="I129" s="142">
        <v>0</v>
      </c>
      <c r="J129" s="142">
        <f t="shared" si="10"/>
        <v>0</v>
      </c>
      <c r="K129" s="143"/>
      <c r="L129" s="14"/>
      <c r="M129" s="203"/>
      <c r="N129" s="204" t="s">
        <v>44</v>
      </c>
      <c r="O129" s="205">
        <v>0</v>
      </c>
      <c r="P129" s="205">
        <f t="shared" si="11"/>
        <v>0</v>
      </c>
      <c r="Q129" s="205">
        <v>0</v>
      </c>
      <c r="R129" s="205">
        <f t="shared" si="12"/>
        <v>0</v>
      </c>
      <c r="S129" s="205">
        <v>0</v>
      </c>
      <c r="T129" s="206">
        <f t="shared" si="1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8" t="s">
        <v>283</v>
      </c>
      <c r="AT129" s="148" t="s">
        <v>195</v>
      </c>
      <c r="AU129" s="148" t="s">
        <v>82</v>
      </c>
      <c r="AY129" s="2" t="s">
        <v>193</v>
      </c>
      <c r="BE129" s="149">
        <f t="shared" si="14"/>
        <v>0</v>
      </c>
      <c r="BF129" s="149">
        <f t="shared" si="15"/>
        <v>0</v>
      </c>
      <c r="BG129" s="149">
        <f t="shared" si="16"/>
        <v>0</v>
      </c>
      <c r="BH129" s="149">
        <f t="shared" si="17"/>
        <v>0</v>
      </c>
      <c r="BI129" s="149">
        <f t="shared" si="18"/>
        <v>0</v>
      </c>
      <c r="BJ129" s="2" t="s">
        <v>80</v>
      </c>
      <c r="BK129" s="149">
        <f t="shared" si="19"/>
        <v>0</v>
      </c>
      <c r="BL129" s="2" t="s">
        <v>283</v>
      </c>
      <c r="BM129" s="148" t="s">
        <v>4021</v>
      </c>
    </row>
    <row r="130" spans="1:65" s="17" customFormat="1" ht="6.9" customHeight="1">
      <c r="A130" s="13"/>
      <c r="B130" s="24"/>
      <c r="C130" s="25"/>
      <c r="D130" s="25"/>
      <c r="E130" s="25"/>
      <c r="F130" s="25"/>
      <c r="G130" s="25"/>
      <c r="H130" s="25"/>
      <c r="I130" s="25"/>
      <c r="J130" s="25"/>
      <c r="K130" s="25"/>
      <c r="L130" s="14"/>
      <c r="M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</row>
  </sheetData>
  <autoFilter ref="C87:K129" xr:uid="{00000000-0009-0000-0000-00000A000000}"/>
  <mergeCells count="11">
    <mergeCell ref="E80:H80"/>
    <mergeCell ref="E50:H50"/>
    <mergeCell ref="E52:H52"/>
    <mergeCell ref="E54:H54"/>
    <mergeCell ref="E76:H76"/>
    <mergeCell ref="E78:H78"/>
    <mergeCell ref="L2:V2"/>
    <mergeCell ref="E7:H7"/>
    <mergeCell ref="E9:H9"/>
    <mergeCell ref="E11:H11"/>
    <mergeCell ref="E29:H29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M112"/>
  <sheetViews>
    <sheetView showGridLines="0" zoomScaleNormal="100" workbookViewId="0">
      <selection activeCell="I114" sqref="I114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120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3900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4022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20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ROUND(J88,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ROUND((SUM(BE88:BE111)),  2)</f>
        <v>0</v>
      </c>
      <c r="G35" s="13"/>
      <c r="H35" s="13"/>
      <c r="I35" s="91">
        <v>0.21</v>
      </c>
      <c r="J35" s="90">
        <f>ROUND(((SUM(BE88:BE111))*I35),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ROUND((SUM(BF88:BF111)),  2)</f>
        <v>0</v>
      </c>
      <c r="G36" s="13"/>
      <c r="H36" s="13"/>
      <c r="I36" s="91">
        <v>0.15</v>
      </c>
      <c r="J36" s="90">
        <f>ROUND(((SUM(BF88:BF111))*I36),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ROUND((SUM(BG88:BG111)),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ROUND((SUM(BH88:BH111)),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ROUND((SUM(BI88:BI111)),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3900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07.3 - ZAŘÍZENÍ Č.3 - VĚTRÁNÍ TĚLOCVIČNY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Chlebovice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J88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158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1:31" s="68" customFormat="1" ht="19.95" customHeight="1">
      <c r="B65" s="107"/>
      <c r="D65" s="108" t="s">
        <v>4023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1:31" s="68" customFormat="1" ht="19.95" customHeight="1">
      <c r="B66" s="107"/>
      <c r="D66" s="108" t="s">
        <v>4024</v>
      </c>
      <c r="E66" s="109"/>
      <c r="F66" s="109"/>
      <c r="G66" s="109"/>
      <c r="H66" s="109"/>
      <c r="I66" s="109"/>
      <c r="J66" s="110">
        <f>J101</f>
        <v>0</v>
      </c>
      <c r="L66" s="107"/>
    </row>
    <row r="67" spans="1:31" s="17" customFormat="1" ht="21.9" customHeight="1">
      <c r="A67" s="13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8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6.9" customHeight="1">
      <c r="A68" s="13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8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72" spans="1:31" s="17" customFormat="1" ht="6.9" customHeight="1">
      <c r="A72" s="13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24.9" customHeight="1">
      <c r="A73" s="13"/>
      <c r="B73" s="14"/>
      <c r="C73" s="6" t="s">
        <v>178</v>
      </c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14</v>
      </c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6.5" customHeight="1">
      <c r="A76" s="13"/>
      <c r="B76" s="14"/>
      <c r="C76" s="13"/>
      <c r="D76" s="13"/>
      <c r="E76" s="313" t="str">
        <f>E7</f>
        <v>ZŠ a MŠ Chlebovice - tělocvična</v>
      </c>
      <c r="F76" s="313"/>
      <c r="G76" s="313"/>
      <c r="H76" s="3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2" customHeight="1">
      <c r="B77" s="5"/>
      <c r="C77" s="10" t="s">
        <v>140</v>
      </c>
      <c r="L77" s="5"/>
    </row>
    <row r="78" spans="1:31" s="17" customFormat="1" ht="16.5" customHeight="1">
      <c r="A78" s="13"/>
      <c r="B78" s="14"/>
      <c r="C78" s="13"/>
      <c r="D78" s="13"/>
      <c r="E78" s="313" t="s">
        <v>3900</v>
      </c>
      <c r="F78" s="313"/>
      <c r="G78" s="313"/>
      <c r="H78" s="3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>
      <c r="A79" s="13"/>
      <c r="B79" s="14"/>
      <c r="C79" s="10" t="s">
        <v>142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>
      <c r="A80" s="13"/>
      <c r="B80" s="14"/>
      <c r="C80" s="13"/>
      <c r="D80" s="13"/>
      <c r="E80" s="299" t="str">
        <f>E11</f>
        <v>07.3 - ZAŘÍZENÍ Č.3 - VĚTRÁNÍ TĚLOCVIČNY</v>
      </c>
      <c r="F80" s="299"/>
      <c r="G80" s="299"/>
      <c r="H80" s="299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>
      <c r="A82" s="13"/>
      <c r="B82" s="14"/>
      <c r="C82" s="10" t="s">
        <v>19</v>
      </c>
      <c r="D82" s="13"/>
      <c r="E82" s="13"/>
      <c r="F82" s="11" t="str">
        <f>F14</f>
        <v>ul. Pod Kabáticí 107,193, Frýdek-Místek Chlebovice</v>
      </c>
      <c r="G82" s="13"/>
      <c r="H82" s="13"/>
      <c r="I82" s="10" t="s">
        <v>21</v>
      </c>
      <c r="J82" s="81" t="str">
        <f>IF(J14="","",J14)</f>
        <v>8. 7. 2022</v>
      </c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5.15" customHeight="1">
      <c r="A84" s="13"/>
      <c r="B84" s="14"/>
      <c r="C84" s="10" t="s">
        <v>23</v>
      </c>
      <c r="D84" s="13"/>
      <c r="E84" s="13"/>
      <c r="F84" s="11" t="str">
        <f>E17</f>
        <v>Statutární město Frýdek-Místek</v>
      </c>
      <c r="G84" s="13"/>
      <c r="H84" s="13"/>
      <c r="I84" s="10" t="s">
        <v>31</v>
      </c>
      <c r="J84" s="98" t="str">
        <f>E23</f>
        <v>JANKO Projekt s.r.o.</v>
      </c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5.15" customHeight="1">
      <c r="A85" s="13"/>
      <c r="B85" s="14"/>
      <c r="C85" s="10" t="s">
        <v>29</v>
      </c>
      <c r="D85" s="13"/>
      <c r="E85" s="13"/>
      <c r="F85" s="11" t="str">
        <f>IF(E20="","",E20)</f>
        <v>Dle výběrového řízení investora</v>
      </c>
      <c r="G85" s="13"/>
      <c r="H85" s="13"/>
      <c r="I85" s="10" t="s">
        <v>36</v>
      </c>
      <c r="J85" s="98" t="str">
        <f>E26</f>
        <v>Katerinec</v>
      </c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18" customFormat="1" ht="29.25" customHeight="1">
      <c r="A87" s="111"/>
      <c r="B87" s="112"/>
      <c r="C87" s="113" t="s">
        <v>179</v>
      </c>
      <c r="D87" s="114" t="s">
        <v>58</v>
      </c>
      <c r="E87" s="114" t="s">
        <v>54</v>
      </c>
      <c r="F87" s="114" t="s">
        <v>55</v>
      </c>
      <c r="G87" s="114" t="s">
        <v>180</v>
      </c>
      <c r="H87" s="114" t="s">
        <v>181</v>
      </c>
      <c r="I87" s="114" t="s">
        <v>182</v>
      </c>
      <c r="J87" s="115" t="s">
        <v>147</v>
      </c>
      <c r="K87" s="116" t="s">
        <v>183</v>
      </c>
      <c r="L87" s="117"/>
      <c r="M87" s="40"/>
      <c r="N87" s="41" t="s">
        <v>43</v>
      </c>
      <c r="O87" s="41" t="s">
        <v>184</v>
      </c>
      <c r="P87" s="41" t="s">
        <v>185</v>
      </c>
      <c r="Q87" s="41" t="s">
        <v>186</v>
      </c>
      <c r="R87" s="41" t="s">
        <v>187</v>
      </c>
      <c r="S87" s="41" t="s">
        <v>188</v>
      </c>
      <c r="T87" s="42" t="s">
        <v>189</v>
      </c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65" s="17" customFormat="1" ht="22.8" customHeight="1">
      <c r="A88" s="13"/>
      <c r="B88" s="14"/>
      <c r="C88" s="48" t="s">
        <v>190</v>
      </c>
      <c r="D88" s="13"/>
      <c r="E88" s="13"/>
      <c r="F88" s="13"/>
      <c r="G88" s="13"/>
      <c r="H88" s="13"/>
      <c r="I88" s="13"/>
      <c r="J88" s="119">
        <f>BK88</f>
        <v>0</v>
      </c>
      <c r="K88" s="13"/>
      <c r="L88" s="14"/>
      <c r="M88" s="43"/>
      <c r="N88" s="34"/>
      <c r="O88" s="44"/>
      <c r="P88" s="120">
        <f>P89</f>
        <v>0</v>
      </c>
      <c r="Q88" s="44"/>
      <c r="R88" s="120">
        <f>R89</f>
        <v>0</v>
      </c>
      <c r="S88" s="44"/>
      <c r="T88" s="121">
        <f>T89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72</v>
      </c>
      <c r="AU88" s="2" t="s">
        <v>148</v>
      </c>
      <c r="BK88" s="122">
        <f>BK89</f>
        <v>0</v>
      </c>
    </row>
    <row r="89" spans="1:65" s="123" customFormat="1" ht="25.95" customHeight="1">
      <c r="B89" s="124"/>
      <c r="D89" s="125" t="s">
        <v>72</v>
      </c>
      <c r="E89" s="126" t="s">
        <v>1261</v>
      </c>
      <c r="F89" s="126" t="s">
        <v>1262</v>
      </c>
      <c r="J89" s="127">
        <f>BK89</f>
        <v>0</v>
      </c>
      <c r="L89" s="124"/>
      <c r="M89" s="128"/>
      <c r="N89" s="129"/>
      <c r="O89" s="129"/>
      <c r="P89" s="130">
        <f>P90+P101</f>
        <v>0</v>
      </c>
      <c r="Q89" s="129"/>
      <c r="R89" s="130">
        <f>R90+R101</f>
        <v>0</v>
      </c>
      <c r="S89" s="129"/>
      <c r="T89" s="131">
        <f>T90+T101</f>
        <v>0</v>
      </c>
      <c r="AR89" s="125" t="s">
        <v>82</v>
      </c>
      <c r="AT89" s="132" t="s">
        <v>72</v>
      </c>
      <c r="AU89" s="132" t="s">
        <v>73</v>
      </c>
      <c r="AY89" s="125" t="s">
        <v>193</v>
      </c>
      <c r="BK89" s="133">
        <f>BK90+BK101</f>
        <v>0</v>
      </c>
    </row>
    <row r="90" spans="1:65" s="123" customFormat="1" ht="22.8" customHeight="1">
      <c r="B90" s="124"/>
      <c r="D90" s="125" t="s">
        <v>72</v>
      </c>
      <c r="E90" s="134" t="s">
        <v>2857</v>
      </c>
      <c r="F90" s="134" t="s">
        <v>4025</v>
      </c>
      <c r="J90" s="135">
        <f>BK90</f>
        <v>0</v>
      </c>
      <c r="L90" s="124"/>
      <c r="M90" s="128"/>
      <c r="N90" s="129"/>
      <c r="O90" s="129"/>
      <c r="P90" s="130">
        <f>SUM(P91:P100)</f>
        <v>0</v>
      </c>
      <c r="Q90" s="129"/>
      <c r="R90" s="130">
        <f>SUM(R91:R100)</f>
        <v>0</v>
      </c>
      <c r="S90" s="129"/>
      <c r="T90" s="131">
        <f>SUM(T91:T100)</f>
        <v>0</v>
      </c>
      <c r="AR90" s="125" t="s">
        <v>82</v>
      </c>
      <c r="AT90" s="132" t="s">
        <v>72</v>
      </c>
      <c r="AU90" s="132" t="s">
        <v>80</v>
      </c>
      <c r="AY90" s="125" t="s">
        <v>193</v>
      </c>
      <c r="BK90" s="133">
        <f>SUM(BK91:BK100)</f>
        <v>0</v>
      </c>
    </row>
    <row r="91" spans="1:65" s="17" customFormat="1" ht="78" customHeight="1">
      <c r="A91" s="13"/>
      <c r="B91" s="136"/>
      <c r="C91" s="137" t="s">
        <v>80</v>
      </c>
      <c r="D91" s="137" t="s">
        <v>195</v>
      </c>
      <c r="E91" s="138" t="s">
        <v>4026</v>
      </c>
      <c r="F91" s="139" t="s">
        <v>4027</v>
      </c>
      <c r="G91" s="140" t="s">
        <v>563</v>
      </c>
      <c r="H91" s="141">
        <v>1</v>
      </c>
      <c r="I91" s="142">
        <v>0</v>
      </c>
      <c r="J91" s="142">
        <f t="shared" ref="J91:J100" si="0">ROUND(I91*H91,2)</f>
        <v>0</v>
      </c>
      <c r="K91" s="143"/>
      <c r="L91" s="14"/>
      <c r="M91" s="144"/>
      <c r="N91" s="145" t="s">
        <v>44</v>
      </c>
      <c r="O91" s="146">
        <v>0</v>
      </c>
      <c r="P91" s="146">
        <f t="shared" ref="P91:P100" si="1">O91*H91</f>
        <v>0</v>
      </c>
      <c r="Q91" s="146">
        <v>0</v>
      </c>
      <c r="R91" s="146">
        <f t="shared" ref="R91:R100" si="2">Q91*H91</f>
        <v>0</v>
      </c>
      <c r="S91" s="146">
        <v>0</v>
      </c>
      <c r="T91" s="147">
        <f t="shared" ref="T91:T100" si="3">S91*H91</f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48" t="s">
        <v>283</v>
      </c>
      <c r="AT91" s="148" t="s">
        <v>195</v>
      </c>
      <c r="AU91" s="148" t="s">
        <v>82</v>
      </c>
      <c r="AY91" s="2" t="s">
        <v>193</v>
      </c>
      <c r="BE91" s="149">
        <f t="shared" ref="BE91:BE100" si="4">IF(N91="základní",J91,0)</f>
        <v>0</v>
      </c>
      <c r="BF91" s="149">
        <f t="shared" ref="BF91:BF100" si="5">IF(N91="snížená",J91,0)</f>
        <v>0</v>
      </c>
      <c r="BG91" s="149">
        <f t="shared" ref="BG91:BG100" si="6">IF(N91="zákl. přenesená",J91,0)</f>
        <v>0</v>
      </c>
      <c r="BH91" s="149">
        <f t="shared" ref="BH91:BH100" si="7">IF(N91="sníž. přenesená",J91,0)</f>
        <v>0</v>
      </c>
      <c r="BI91" s="149">
        <f t="shared" ref="BI91:BI100" si="8">IF(N91="nulová",J91,0)</f>
        <v>0</v>
      </c>
      <c r="BJ91" s="2" t="s">
        <v>80</v>
      </c>
      <c r="BK91" s="149">
        <f t="shared" ref="BK91:BK100" si="9">ROUND(I91*H91,2)</f>
        <v>0</v>
      </c>
      <c r="BL91" s="2" t="s">
        <v>283</v>
      </c>
      <c r="BM91" s="148" t="s">
        <v>4028</v>
      </c>
    </row>
    <row r="92" spans="1:65" s="17" customFormat="1" ht="33" customHeight="1">
      <c r="A92" s="13"/>
      <c r="B92" s="136"/>
      <c r="C92" s="137" t="s">
        <v>82</v>
      </c>
      <c r="D92" s="137" t="s">
        <v>195</v>
      </c>
      <c r="E92" s="138" t="s">
        <v>4029</v>
      </c>
      <c r="F92" s="139" t="s">
        <v>4030</v>
      </c>
      <c r="G92" s="140" t="s">
        <v>3578</v>
      </c>
      <c r="H92" s="141">
        <v>2</v>
      </c>
      <c r="I92" s="142">
        <v>0</v>
      </c>
      <c r="J92" s="142">
        <f t="shared" si="0"/>
        <v>0</v>
      </c>
      <c r="K92" s="143"/>
      <c r="L92" s="14"/>
      <c r="M92" s="144"/>
      <c r="N92" s="145" t="s">
        <v>44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199</v>
      </c>
      <c r="AT92" s="148" t="s">
        <v>195</v>
      </c>
      <c r="AU92" s="148" t="s">
        <v>82</v>
      </c>
      <c r="AY92" s="2" t="s">
        <v>193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80</v>
      </c>
      <c r="BK92" s="149">
        <f t="shared" si="9"/>
        <v>0</v>
      </c>
      <c r="BL92" s="2" t="s">
        <v>199</v>
      </c>
      <c r="BM92" s="148" t="s">
        <v>4031</v>
      </c>
    </row>
    <row r="93" spans="1:65" s="17" customFormat="1" ht="24.15" customHeight="1">
      <c r="A93" s="13"/>
      <c r="B93" s="136"/>
      <c r="C93" s="137" t="s">
        <v>213</v>
      </c>
      <c r="D93" s="137" t="s">
        <v>195</v>
      </c>
      <c r="E93" s="138" t="s">
        <v>4032</v>
      </c>
      <c r="F93" s="139" t="s">
        <v>4033</v>
      </c>
      <c r="G93" s="140" t="s">
        <v>3578</v>
      </c>
      <c r="H93" s="141">
        <v>2</v>
      </c>
      <c r="I93" s="142">
        <v>0</v>
      </c>
      <c r="J93" s="142">
        <f t="shared" si="0"/>
        <v>0</v>
      </c>
      <c r="K93" s="143"/>
      <c r="L93" s="14"/>
      <c r="M93" s="144"/>
      <c r="N93" s="145" t="s">
        <v>44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48" t="s">
        <v>199</v>
      </c>
      <c r="AT93" s="148" t="s">
        <v>195</v>
      </c>
      <c r="AU93" s="148" t="s">
        <v>82</v>
      </c>
      <c r="AY93" s="2" t="s">
        <v>193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80</v>
      </c>
      <c r="BK93" s="149">
        <f t="shared" si="9"/>
        <v>0</v>
      </c>
      <c r="BL93" s="2" t="s">
        <v>199</v>
      </c>
      <c r="BM93" s="148" t="s">
        <v>4034</v>
      </c>
    </row>
    <row r="94" spans="1:65" s="17" customFormat="1" ht="76.349999999999994" customHeight="1">
      <c r="A94" s="13"/>
      <c r="B94" s="136"/>
      <c r="C94" s="137" t="s">
        <v>199</v>
      </c>
      <c r="D94" s="137" t="s">
        <v>195</v>
      </c>
      <c r="E94" s="138" t="s">
        <v>4035</v>
      </c>
      <c r="F94" s="139" t="s">
        <v>4036</v>
      </c>
      <c r="G94" s="140" t="s">
        <v>3578</v>
      </c>
      <c r="H94" s="141">
        <v>1</v>
      </c>
      <c r="I94" s="142">
        <v>0</v>
      </c>
      <c r="J94" s="142">
        <f t="shared" si="0"/>
        <v>0</v>
      </c>
      <c r="K94" s="143"/>
      <c r="L94" s="14"/>
      <c r="M94" s="144"/>
      <c r="N94" s="145" t="s">
        <v>44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199</v>
      </c>
      <c r="AT94" s="148" t="s">
        <v>195</v>
      </c>
      <c r="AU94" s="148" t="s">
        <v>82</v>
      </c>
      <c r="AY94" s="2" t="s">
        <v>193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80</v>
      </c>
      <c r="BK94" s="149">
        <f t="shared" si="9"/>
        <v>0</v>
      </c>
      <c r="BL94" s="2" t="s">
        <v>199</v>
      </c>
      <c r="BM94" s="148" t="s">
        <v>4037</v>
      </c>
    </row>
    <row r="95" spans="1:65" s="17" customFormat="1" ht="24.15" customHeight="1">
      <c r="A95" s="13"/>
      <c r="B95" s="136"/>
      <c r="C95" s="137" t="s">
        <v>228</v>
      </c>
      <c r="D95" s="137" t="s">
        <v>195</v>
      </c>
      <c r="E95" s="138" t="s">
        <v>4038</v>
      </c>
      <c r="F95" s="139" t="s">
        <v>4039</v>
      </c>
      <c r="G95" s="140" t="s">
        <v>3578</v>
      </c>
      <c r="H95" s="141">
        <v>1</v>
      </c>
      <c r="I95" s="142">
        <v>0</v>
      </c>
      <c r="J95" s="142">
        <f t="shared" si="0"/>
        <v>0</v>
      </c>
      <c r="K95" s="143"/>
      <c r="L95" s="14"/>
      <c r="M95" s="144"/>
      <c r="N95" s="145" t="s">
        <v>44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199</v>
      </c>
      <c r="AT95" s="148" t="s">
        <v>195</v>
      </c>
      <c r="AU95" s="148" t="s">
        <v>82</v>
      </c>
      <c r="AY95" s="2" t="s">
        <v>193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80</v>
      </c>
      <c r="BK95" s="149">
        <f t="shared" si="9"/>
        <v>0</v>
      </c>
      <c r="BL95" s="2" t="s">
        <v>199</v>
      </c>
      <c r="BM95" s="148" t="s">
        <v>4040</v>
      </c>
    </row>
    <row r="96" spans="1:65" s="17" customFormat="1" ht="33" customHeight="1">
      <c r="A96" s="13"/>
      <c r="B96" s="136"/>
      <c r="C96" s="137" t="s">
        <v>216</v>
      </c>
      <c r="D96" s="137" t="s">
        <v>195</v>
      </c>
      <c r="E96" s="138" t="s">
        <v>4041</v>
      </c>
      <c r="F96" s="139" t="s">
        <v>4042</v>
      </c>
      <c r="G96" s="140" t="s">
        <v>3578</v>
      </c>
      <c r="H96" s="141">
        <v>1</v>
      </c>
      <c r="I96" s="142">
        <v>0</v>
      </c>
      <c r="J96" s="142">
        <f t="shared" si="0"/>
        <v>0</v>
      </c>
      <c r="K96" s="143"/>
      <c r="L96" s="14"/>
      <c r="M96" s="144"/>
      <c r="N96" s="145" t="s">
        <v>44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199</v>
      </c>
      <c r="AT96" s="148" t="s">
        <v>195</v>
      </c>
      <c r="AU96" s="148" t="s">
        <v>82</v>
      </c>
      <c r="AY96" s="2" t="s">
        <v>193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80</v>
      </c>
      <c r="BK96" s="149">
        <f t="shared" si="9"/>
        <v>0</v>
      </c>
      <c r="BL96" s="2" t="s">
        <v>199</v>
      </c>
      <c r="BM96" s="148" t="s">
        <v>4043</v>
      </c>
    </row>
    <row r="97" spans="1:65" s="17" customFormat="1" ht="24.15" customHeight="1">
      <c r="A97" s="13"/>
      <c r="B97" s="136"/>
      <c r="C97" s="137" t="s">
        <v>276</v>
      </c>
      <c r="D97" s="137" t="s">
        <v>195</v>
      </c>
      <c r="E97" s="138" t="s">
        <v>3917</v>
      </c>
      <c r="F97" s="139" t="s">
        <v>3980</v>
      </c>
      <c r="G97" s="140" t="s">
        <v>3919</v>
      </c>
      <c r="H97" s="141">
        <v>27</v>
      </c>
      <c r="I97" s="142">
        <v>0</v>
      </c>
      <c r="J97" s="142">
        <f t="shared" si="0"/>
        <v>0</v>
      </c>
      <c r="K97" s="143"/>
      <c r="L97" s="14"/>
      <c r="M97" s="144"/>
      <c r="N97" s="145" t="s">
        <v>44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199</v>
      </c>
      <c r="AT97" s="148" t="s">
        <v>195</v>
      </c>
      <c r="AU97" s="148" t="s">
        <v>82</v>
      </c>
      <c r="AY97" s="2" t="s">
        <v>193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80</v>
      </c>
      <c r="BK97" s="149">
        <f t="shared" si="9"/>
        <v>0</v>
      </c>
      <c r="BL97" s="2" t="s">
        <v>199</v>
      </c>
      <c r="BM97" s="148" t="s">
        <v>4044</v>
      </c>
    </row>
    <row r="98" spans="1:65" s="17" customFormat="1" ht="24.15" customHeight="1">
      <c r="A98" s="13"/>
      <c r="B98" s="136"/>
      <c r="C98" s="137" t="s">
        <v>224</v>
      </c>
      <c r="D98" s="137" t="s">
        <v>195</v>
      </c>
      <c r="E98" s="138" t="s">
        <v>3920</v>
      </c>
      <c r="F98" s="139" t="s">
        <v>3981</v>
      </c>
      <c r="G98" s="140" t="s">
        <v>3919</v>
      </c>
      <c r="H98" s="141">
        <v>35</v>
      </c>
      <c r="I98" s="142">
        <v>0</v>
      </c>
      <c r="J98" s="142">
        <f t="shared" si="0"/>
        <v>0</v>
      </c>
      <c r="K98" s="143"/>
      <c r="L98" s="14"/>
      <c r="M98" s="144"/>
      <c r="N98" s="145" t="s">
        <v>44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199</v>
      </c>
      <c r="AT98" s="148" t="s">
        <v>195</v>
      </c>
      <c r="AU98" s="148" t="s">
        <v>82</v>
      </c>
      <c r="AY98" s="2" t="s">
        <v>193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80</v>
      </c>
      <c r="BK98" s="149">
        <f t="shared" si="9"/>
        <v>0</v>
      </c>
      <c r="BL98" s="2" t="s">
        <v>199</v>
      </c>
      <c r="BM98" s="148" t="s">
        <v>4045</v>
      </c>
    </row>
    <row r="99" spans="1:65" s="17" customFormat="1" ht="24.15" customHeight="1">
      <c r="A99" s="13"/>
      <c r="B99" s="136"/>
      <c r="C99" s="137" t="s">
        <v>286</v>
      </c>
      <c r="D99" s="137" t="s">
        <v>195</v>
      </c>
      <c r="E99" s="138" t="s">
        <v>3922</v>
      </c>
      <c r="F99" s="139" t="s">
        <v>3982</v>
      </c>
      <c r="G99" s="140" t="s">
        <v>198</v>
      </c>
      <c r="H99" s="141">
        <v>150</v>
      </c>
      <c r="I99" s="142">
        <v>0</v>
      </c>
      <c r="J99" s="142">
        <f t="shared" si="0"/>
        <v>0</v>
      </c>
      <c r="K99" s="143"/>
      <c r="L99" s="14"/>
      <c r="M99" s="144"/>
      <c r="N99" s="145" t="s">
        <v>44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199</v>
      </c>
      <c r="AT99" s="148" t="s">
        <v>195</v>
      </c>
      <c r="AU99" s="148" t="s">
        <v>82</v>
      </c>
      <c r="AY99" s="2" t="s">
        <v>193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80</v>
      </c>
      <c r="BK99" s="149">
        <f t="shared" si="9"/>
        <v>0</v>
      </c>
      <c r="BL99" s="2" t="s">
        <v>199</v>
      </c>
      <c r="BM99" s="148" t="s">
        <v>4046</v>
      </c>
    </row>
    <row r="100" spans="1:65" s="17" customFormat="1" ht="24.15" customHeight="1">
      <c r="A100" s="13"/>
      <c r="B100" s="136"/>
      <c r="C100" s="137" t="s">
        <v>231</v>
      </c>
      <c r="D100" s="137" t="s">
        <v>195</v>
      </c>
      <c r="E100" s="138" t="s">
        <v>3924</v>
      </c>
      <c r="F100" s="139" t="s">
        <v>3983</v>
      </c>
      <c r="G100" s="140" t="s">
        <v>198</v>
      </c>
      <c r="H100" s="141">
        <v>50</v>
      </c>
      <c r="I100" s="142">
        <v>0</v>
      </c>
      <c r="J100" s="142">
        <f t="shared" si="0"/>
        <v>0</v>
      </c>
      <c r="K100" s="143"/>
      <c r="L100" s="14"/>
      <c r="M100" s="144"/>
      <c r="N100" s="145" t="s">
        <v>44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199</v>
      </c>
      <c r="AT100" s="148" t="s">
        <v>195</v>
      </c>
      <c r="AU100" s="148" t="s">
        <v>82</v>
      </c>
      <c r="AY100" s="2" t="s">
        <v>193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80</v>
      </c>
      <c r="BK100" s="149">
        <f t="shared" si="9"/>
        <v>0</v>
      </c>
      <c r="BL100" s="2" t="s">
        <v>199</v>
      </c>
      <c r="BM100" s="148" t="s">
        <v>4047</v>
      </c>
    </row>
    <row r="101" spans="1:65" s="123" customFormat="1" ht="22.8" customHeight="1">
      <c r="B101" s="124"/>
      <c r="D101" s="125" t="s">
        <v>72</v>
      </c>
      <c r="E101" s="134" t="s">
        <v>3928</v>
      </c>
      <c r="F101" s="134" t="s">
        <v>4048</v>
      </c>
      <c r="J101" s="135">
        <f>BK101</f>
        <v>0</v>
      </c>
      <c r="L101" s="124"/>
      <c r="M101" s="128"/>
      <c r="N101" s="129"/>
      <c r="O101" s="129"/>
      <c r="P101" s="130">
        <f>SUM(P102:P111)</f>
        <v>0</v>
      </c>
      <c r="Q101" s="129"/>
      <c r="R101" s="130">
        <f>SUM(R102:R111)</f>
        <v>0</v>
      </c>
      <c r="S101" s="129"/>
      <c r="T101" s="131">
        <f>SUM(T102:T111)</f>
        <v>0</v>
      </c>
      <c r="AR101" s="125" t="s">
        <v>82</v>
      </c>
      <c r="AT101" s="132" t="s">
        <v>72</v>
      </c>
      <c r="AU101" s="132" t="s">
        <v>80</v>
      </c>
      <c r="AY101" s="125" t="s">
        <v>193</v>
      </c>
      <c r="BK101" s="133">
        <f>SUM(BK102:BK111)</f>
        <v>0</v>
      </c>
    </row>
    <row r="102" spans="1:65" s="17" customFormat="1" ht="78" customHeight="1">
      <c r="A102" s="13"/>
      <c r="B102" s="136"/>
      <c r="C102" s="137" t="s">
        <v>296</v>
      </c>
      <c r="D102" s="137" t="s">
        <v>195</v>
      </c>
      <c r="E102" s="138" t="s">
        <v>4026</v>
      </c>
      <c r="F102" s="139" t="s">
        <v>4027</v>
      </c>
      <c r="G102" s="140" t="s">
        <v>563</v>
      </c>
      <c r="H102" s="141">
        <v>1</v>
      </c>
      <c r="I102" s="142">
        <v>0</v>
      </c>
      <c r="J102" s="142">
        <f t="shared" ref="J102:J111" si="10">ROUND(I102*H102,2)</f>
        <v>0</v>
      </c>
      <c r="K102" s="143"/>
      <c r="L102" s="14"/>
      <c r="M102" s="144"/>
      <c r="N102" s="145" t="s">
        <v>44</v>
      </c>
      <c r="O102" s="146">
        <v>0</v>
      </c>
      <c r="P102" s="146">
        <f t="shared" ref="P102:P111" si="11">O102*H102</f>
        <v>0</v>
      </c>
      <c r="Q102" s="146">
        <v>0</v>
      </c>
      <c r="R102" s="146">
        <f t="shared" ref="R102:R111" si="12">Q102*H102</f>
        <v>0</v>
      </c>
      <c r="S102" s="146">
        <v>0</v>
      </c>
      <c r="T102" s="147">
        <f t="shared" ref="T102:T111" si="13">S102*H102</f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199</v>
      </c>
      <c r="AT102" s="148" t="s">
        <v>195</v>
      </c>
      <c r="AU102" s="148" t="s">
        <v>82</v>
      </c>
      <c r="AY102" s="2" t="s">
        <v>193</v>
      </c>
      <c r="BE102" s="149">
        <f t="shared" ref="BE102:BE111" si="14">IF(N102="základní",J102,0)</f>
        <v>0</v>
      </c>
      <c r="BF102" s="149">
        <f t="shared" ref="BF102:BF111" si="15">IF(N102="snížená",J102,0)</f>
        <v>0</v>
      </c>
      <c r="BG102" s="149">
        <f t="shared" ref="BG102:BG111" si="16">IF(N102="zákl. přenesená",J102,0)</f>
        <v>0</v>
      </c>
      <c r="BH102" s="149">
        <f t="shared" ref="BH102:BH111" si="17">IF(N102="sníž. přenesená",J102,0)</f>
        <v>0</v>
      </c>
      <c r="BI102" s="149">
        <f t="shared" ref="BI102:BI111" si="18">IF(N102="nulová",J102,0)</f>
        <v>0</v>
      </c>
      <c r="BJ102" s="2" t="s">
        <v>80</v>
      </c>
      <c r="BK102" s="149">
        <f t="shared" ref="BK102:BK111" si="19">ROUND(I102*H102,2)</f>
        <v>0</v>
      </c>
      <c r="BL102" s="2" t="s">
        <v>199</v>
      </c>
      <c r="BM102" s="148" t="s">
        <v>4049</v>
      </c>
    </row>
    <row r="103" spans="1:65" s="17" customFormat="1" ht="33" customHeight="1">
      <c r="A103" s="13"/>
      <c r="B103" s="136"/>
      <c r="C103" s="137" t="s">
        <v>263</v>
      </c>
      <c r="D103" s="137" t="s">
        <v>195</v>
      </c>
      <c r="E103" s="138" t="s">
        <v>4029</v>
      </c>
      <c r="F103" s="139" t="s">
        <v>4030</v>
      </c>
      <c r="G103" s="140" t="s">
        <v>3578</v>
      </c>
      <c r="H103" s="141">
        <v>2</v>
      </c>
      <c r="I103" s="142">
        <v>0</v>
      </c>
      <c r="J103" s="142">
        <f t="shared" si="10"/>
        <v>0</v>
      </c>
      <c r="K103" s="143"/>
      <c r="L103" s="14"/>
      <c r="M103" s="144"/>
      <c r="N103" s="145" t="s">
        <v>44</v>
      </c>
      <c r="O103" s="146">
        <v>0</v>
      </c>
      <c r="P103" s="146">
        <f t="shared" si="11"/>
        <v>0</v>
      </c>
      <c r="Q103" s="146">
        <v>0</v>
      </c>
      <c r="R103" s="146">
        <f t="shared" si="12"/>
        <v>0</v>
      </c>
      <c r="S103" s="146">
        <v>0</v>
      </c>
      <c r="T103" s="147">
        <f t="shared" si="1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199</v>
      </c>
      <c r="AT103" s="148" t="s">
        <v>195</v>
      </c>
      <c r="AU103" s="148" t="s">
        <v>82</v>
      </c>
      <c r="AY103" s="2" t="s">
        <v>193</v>
      </c>
      <c r="BE103" s="149">
        <f t="shared" si="14"/>
        <v>0</v>
      </c>
      <c r="BF103" s="149">
        <f t="shared" si="15"/>
        <v>0</v>
      </c>
      <c r="BG103" s="149">
        <f t="shared" si="16"/>
        <v>0</v>
      </c>
      <c r="BH103" s="149">
        <f t="shared" si="17"/>
        <v>0</v>
      </c>
      <c r="BI103" s="149">
        <f t="shared" si="18"/>
        <v>0</v>
      </c>
      <c r="BJ103" s="2" t="s">
        <v>80</v>
      </c>
      <c r="BK103" s="149">
        <f t="shared" si="19"/>
        <v>0</v>
      </c>
      <c r="BL103" s="2" t="s">
        <v>199</v>
      </c>
      <c r="BM103" s="148" t="s">
        <v>4050</v>
      </c>
    </row>
    <row r="104" spans="1:65" s="17" customFormat="1" ht="24.15" customHeight="1">
      <c r="A104" s="13"/>
      <c r="B104" s="136"/>
      <c r="C104" s="137" t="s">
        <v>310</v>
      </c>
      <c r="D104" s="137" t="s">
        <v>195</v>
      </c>
      <c r="E104" s="138" t="s">
        <v>4032</v>
      </c>
      <c r="F104" s="139" t="s">
        <v>4033</v>
      </c>
      <c r="G104" s="140" t="s">
        <v>3578</v>
      </c>
      <c r="H104" s="141">
        <v>2</v>
      </c>
      <c r="I104" s="142">
        <v>0</v>
      </c>
      <c r="J104" s="142">
        <f t="shared" si="10"/>
        <v>0</v>
      </c>
      <c r="K104" s="143"/>
      <c r="L104" s="14"/>
      <c r="M104" s="144"/>
      <c r="N104" s="145" t="s">
        <v>44</v>
      </c>
      <c r="O104" s="146">
        <v>0</v>
      </c>
      <c r="P104" s="146">
        <f t="shared" si="11"/>
        <v>0</v>
      </c>
      <c r="Q104" s="146">
        <v>0</v>
      </c>
      <c r="R104" s="146">
        <f t="shared" si="12"/>
        <v>0</v>
      </c>
      <c r="S104" s="146">
        <v>0</v>
      </c>
      <c r="T104" s="147">
        <f t="shared" si="1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199</v>
      </c>
      <c r="AT104" s="148" t="s">
        <v>195</v>
      </c>
      <c r="AU104" s="148" t="s">
        <v>82</v>
      </c>
      <c r="AY104" s="2" t="s">
        <v>193</v>
      </c>
      <c r="BE104" s="149">
        <f t="shared" si="14"/>
        <v>0</v>
      </c>
      <c r="BF104" s="149">
        <f t="shared" si="15"/>
        <v>0</v>
      </c>
      <c r="BG104" s="149">
        <f t="shared" si="16"/>
        <v>0</v>
      </c>
      <c r="BH104" s="149">
        <f t="shared" si="17"/>
        <v>0</v>
      </c>
      <c r="BI104" s="149">
        <f t="shared" si="18"/>
        <v>0</v>
      </c>
      <c r="BJ104" s="2" t="s">
        <v>80</v>
      </c>
      <c r="BK104" s="149">
        <f t="shared" si="19"/>
        <v>0</v>
      </c>
      <c r="BL104" s="2" t="s">
        <v>199</v>
      </c>
      <c r="BM104" s="148" t="s">
        <v>4051</v>
      </c>
    </row>
    <row r="105" spans="1:65" s="17" customFormat="1" ht="76.349999999999994" customHeight="1">
      <c r="A105" s="13"/>
      <c r="B105" s="136"/>
      <c r="C105" s="137" t="s">
        <v>279</v>
      </c>
      <c r="D105" s="137" t="s">
        <v>195</v>
      </c>
      <c r="E105" s="138" t="s">
        <v>4035</v>
      </c>
      <c r="F105" s="139" t="s">
        <v>4036</v>
      </c>
      <c r="G105" s="140" t="s">
        <v>3578</v>
      </c>
      <c r="H105" s="141">
        <v>1</v>
      </c>
      <c r="I105" s="142">
        <v>0</v>
      </c>
      <c r="J105" s="142">
        <f t="shared" si="10"/>
        <v>0</v>
      </c>
      <c r="K105" s="143"/>
      <c r="L105" s="14"/>
      <c r="M105" s="144"/>
      <c r="N105" s="145" t="s">
        <v>44</v>
      </c>
      <c r="O105" s="146">
        <v>0</v>
      </c>
      <c r="P105" s="146">
        <f t="shared" si="11"/>
        <v>0</v>
      </c>
      <c r="Q105" s="146">
        <v>0</v>
      </c>
      <c r="R105" s="146">
        <f t="shared" si="12"/>
        <v>0</v>
      </c>
      <c r="S105" s="146">
        <v>0</v>
      </c>
      <c r="T105" s="147">
        <f t="shared" si="1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199</v>
      </c>
      <c r="AT105" s="148" t="s">
        <v>195</v>
      </c>
      <c r="AU105" s="148" t="s">
        <v>82</v>
      </c>
      <c r="AY105" s="2" t="s">
        <v>193</v>
      </c>
      <c r="BE105" s="149">
        <f t="shared" si="14"/>
        <v>0</v>
      </c>
      <c r="BF105" s="149">
        <f t="shared" si="15"/>
        <v>0</v>
      </c>
      <c r="BG105" s="149">
        <f t="shared" si="16"/>
        <v>0</v>
      </c>
      <c r="BH105" s="149">
        <f t="shared" si="17"/>
        <v>0</v>
      </c>
      <c r="BI105" s="149">
        <f t="shared" si="18"/>
        <v>0</v>
      </c>
      <c r="BJ105" s="2" t="s">
        <v>80</v>
      </c>
      <c r="BK105" s="149">
        <f t="shared" si="19"/>
        <v>0</v>
      </c>
      <c r="BL105" s="2" t="s">
        <v>199</v>
      </c>
      <c r="BM105" s="148" t="s">
        <v>4052</v>
      </c>
    </row>
    <row r="106" spans="1:65" s="17" customFormat="1" ht="24.15" customHeight="1">
      <c r="A106" s="13"/>
      <c r="B106" s="136"/>
      <c r="C106" s="137" t="s">
        <v>8</v>
      </c>
      <c r="D106" s="137" t="s">
        <v>195</v>
      </c>
      <c r="E106" s="138" t="s">
        <v>4038</v>
      </c>
      <c r="F106" s="139" t="s">
        <v>4039</v>
      </c>
      <c r="G106" s="140" t="s">
        <v>3578</v>
      </c>
      <c r="H106" s="141">
        <v>1</v>
      </c>
      <c r="I106" s="142">
        <v>0</v>
      </c>
      <c r="J106" s="142">
        <f t="shared" si="10"/>
        <v>0</v>
      </c>
      <c r="K106" s="143"/>
      <c r="L106" s="14"/>
      <c r="M106" s="144"/>
      <c r="N106" s="145" t="s">
        <v>44</v>
      </c>
      <c r="O106" s="146">
        <v>0</v>
      </c>
      <c r="P106" s="146">
        <f t="shared" si="11"/>
        <v>0</v>
      </c>
      <c r="Q106" s="146">
        <v>0</v>
      </c>
      <c r="R106" s="146">
        <f t="shared" si="12"/>
        <v>0</v>
      </c>
      <c r="S106" s="146">
        <v>0</v>
      </c>
      <c r="T106" s="147">
        <f t="shared" si="1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199</v>
      </c>
      <c r="AT106" s="148" t="s">
        <v>195</v>
      </c>
      <c r="AU106" s="148" t="s">
        <v>82</v>
      </c>
      <c r="AY106" s="2" t="s">
        <v>193</v>
      </c>
      <c r="BE106" s="149">
        <f t="shared" si="14"/>
        <v>0</v>
      </c>
      <c r="BF106" s="149">
        <f t="shared" si="15"/>
        <v>0</v>
      </c>
      <c r="BG106" s="149">
        <f t="shared" si="16"/>
        <v>0</v>
      </c>
      <c r="BH106" s="149">
        <f t="shared" si="17"/>
        <v>0</v>
      </c>
      <c r="BI106" s="149">
        <f t="shared" si="18"/>
        <v>0</v>
      </c>
      <c r="BJ106" s="2" t="s">
        <v>80</v>
      </c>
      <c r="BK106" s="149">
        <f t="shared" si="19"/>
        <v>0</v>
      </c>
      <c r="BL106" s="2" t="s">
        <v>199</v>
      </c>
      <c r="BM106" s="148" t="s">
        <v>4053</v>
      </c>
    </row>
    <row r="107" spans="1:65" s="17" customFormat="1" ht="33" customHeight="1">
      <c r="A107" s="13"/>
      <c r="B107" s="136"/>
      <c r="C107" s="137" t="s">
        <v>283</v>
      </c>
      <c r="D107" s="137" t="s">
        <v>195</v>
      </c>
      <c r="E107" s="138" t="s">
        <v>4041</v>
      </c>
      <c r="F107" s="139" t="s">
        <v>4042</v>
      </c>
      <c r="G107" s="140" t="s">
        <v>3578</v>
      </c>
      <c r="H107" s="141">
        <v>1</v>
      </c>
      <c r="I107" s="142">
        <v>0</v>
      </c>
      <c r="J107" s="142">
        <f t="shared" si="10"/>
        <v>0</v>
      </c>
      <c r="K107" s="143"/>
      <c r="L107" s="14"/>
      <c r="M107" s="144"/>
      <c r="N107" s="145" t="s">
        <v>44</v>
      </c>
      <c r="O107" s="146">
        <v>0</v>
      </c>
      <c r="P107" s="146">
        <f t="shared" si="11"/>
        <v>0</v>
      </c>
      <c r="Q107" s="146">
        <v>0</v>
      </c>
      <c r="R107" s="146">
        <f t="shared" si="12"/>
        <v>0</v>
      </c>
      <c r="S107" s="146">
        <v>0</v>
      </c>
      <c r="T107" s="147">
        <f t="shared" si="1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199</v>
      </c>
      <c r="AT107" s="148" t="s">
        <v>195</v>
      </c>
      <c r="AU107" s="148" t="s">
        <v>82</v>
      </c>
      <c r="AY107" s="2" t="s">
        <v>193</v>
      </c>
      <c r="BE107" s="149">
        <f t="shared" si="14"/>
        <v>0</v>
      </c>
      <c r="BF107" s="149">
        <f t="shared" si="15"/>
        <v>0</v>
      </c>
      <c r="BG107" s="149">
        <f t="shared" si="16"/>
        <v>0</v>
      </c>
      <c r="BH107" s="149">
        <f t="shared" si="17"/>
        <v>0</v>
      </c>
      <c r="BI107" s="149">
        <f t="shared" si="18"/>
        <v>0</v>
      </c>
      <c r="BJ107" s="2" t="s">
        <v>80</v>
      </c>
      <c r="BK107" s="149">
        <f t="shared" si="19"/>
        <v>0</v>
      </c>
      <c r="BL107" s="2" t="s">
        <v>199</v>
      </c>
      <c r="BM107" s="148" t="s">
        <v>4054</v>
      </c>
    </row>
    <row r="108" spans="1:65" s="17" customFormat="1" ht="24.15" customHeight="1">
      <c r="A108" s="13"/>
      <c r="B108" s="136"/>
      <c r="C108" s="137" t="s">
        <v>350</v>
      </c>
      <c r="D108" s="137" t="s">
        <v>195</v>
      </c>
      <c r="E108" s="138" t="s">
        <v>3917</v>
      </c>
      <c r="F108" s="139" t="s">
        <v>3980</v>
      </c>
      <c r="G108" s="140" t="s">
        <v>3919</v>
      </c>
      <c r="H108" s="141">
        <v>27</v>
      </c>
      <c r="I108" s="142">
        <v>0</v>
      </c>
      <c r="J108" s="142">
        <f t="shared" si="10"/>
        <v>0</v>
      </c>
      <c r="K108" s="143"/>
      <c r="L108" s="14"/>
      <c r="M108" s="144"/>
      <c r="N108" s="145" t="s">
        <v>44</v>
      </c>
      <c r="O108" s="146">
        <v>0</v>
      </c>
      <c r="P108" s="146">
        <f t="shared" si="11"/>
        <v>0</v>
      </c>
      <c r="Q108" s="146">
        <v>0</v>
      </c>
      <c r="R108" s="146">
        <f t="shared" si="12"/>
        <v>0</v>
      </c>
      <c r="S108" s="146">
        <v>0</v>
      </c>
      <c r="T108" s="147">
        <f t="shared" si="1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199</v>
      </c>
      <c r="AT108" s="148" t="s">
        <v>195</v>
      </c>
      <c r="AU108" s="148" t="s">
        <v>82</v>
      </c>
      <c r="AY108" s="2" t="s">
        <v>193</v>
      </c>
      <c r="BE108" s="149">
        <f t="shared" si="14"/>
        <v>0</v>
      </c>
      <c r="BF108" s="149">
        <f t="shared" si="15"/>
        <v>0</v>
      </c>
      <c r="BG108" s="149">
        <f t="shared" si="16"/>
        <v>0</v>
      </c>
      <c r="BH108" s="149">
        <f t="shared" si="17"/>
        <v>0</v>
      </c>
      <c r="BI108" s="149">
        <f t="shared" si="18"/>
        <v>0</v>
      </c>
      <c r="BJ108" s="2" t="s">
        <v>80</v>
      </c>
      <c r="BK108" s="149">
        <f t="shared" si="19"/>
        <v>0</v>
      </c>
      <c r="BL108" s="2" t="s">
        <v>199</v>
      </c>
      <c r="BM108" s="148" t="s">
        <v>4055</v>
      </c>
    </row>
    <row r="109" spans="1:65" s="17" customFormat="1" ht="24.15" customHeight="1">
      <c r="A109" s="13"/>
      <c r="B109" s="136"/>
      <c r="C109" s="137" t="s">
        <v>289</v>
      </c>
      <c r="D109" s="137" t="s">
        <v>195</v>
      </c>
      <c r="E109" s="138" t="s">
        <v>3920</v>
      </c>
      <c r="F109" s="139" t="s">
        <v>3981</v>
      </c>
      <c r="G109" s="140" t="s">
        <v>3919</v>
      </c>
      <c r="H109" s="141">
        <v>35</v>
      </c>
      <c r="I109" s="142">
        <v>0</v>
      </c>
      <c r="J109" s="142">
        <f t="shared" si="10"/>
        <v>0</v>
      </c>
      <c r="K109" s="143"/>
      <c r="L109" s="14"/>
      <c r="M109" s="144"/>
      <c r="N109" s="145" t="s">
        <v>44</v>
      </c>
      <c r="O109" s="146">
        <v>0</v>
      </c>
      <c r="P109" s="146">
        <f t="shared" si="11"/>
        <v>0</v>
      </c>
      <c r="Q109" s="146">
        <v>0</v>
      </c>
      <c r="R109" s="146">
        <f t="shared" si="12"/>
        <v>0</v>
      </c>
      <c r="S109" s="146">
        <v>0</v>
      </c>
      <c r="T109" s="147">
        <f t="shared" si="1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199</v>
      </c>
      <c r="AT109" s="148" t="s">
        <v>195</v>
      </c>
      <c r="AU109" s="148" t="s">
        <v>82</v>
      </c>
      <c r="AY109" s="2" t="s">
        <v>193</v>
      </c>
      <c r="BE109" s="149">
        <f t="shared" si="14"/>
        <v>0</v>
      </c>
      <c r="BF109" s="149">
        <f t="shared" si="15"/>
        <v>0</v>
      </c>
      <c r="BG109" s="149">
        <f t="shared" si="16"/>
        <v>0</v>
      </c>
      <c r="BH109" s="149">
        <f t="shared" si="17"/>
        <v>0</v>
      </c>
      <c r="BI109" s="149">
        <f t="shared" si="18"/>
        <v>0</v>
      </c>
      <c r="BJ109" s="2" t="s">
        <v>80</v>
      </c>
      <c r="BK109" s="149">
        <f t="shared" si="19"/>
        <v>0</v>
      </c>
      <c r="BL109" s="2" t="s">
        <v>199</v>
      </c>
      <c r="BM109" s="148" t="s">
        <v>4056</v>
      </c>
    </row>
    <row r="110" spans="1:65" s="17" customFormat="1" ht="24.15" customHeight="1">
      <c r="A110" s="13"/>
      <c r="B110" s="136"/>
      <c r="C110" s="137" t="s">
        <v>366</v>
      </c>
      <c r="D110" s="137" t="s">
        <v>195</v>
      </c>
      <c r="E110" s="138" t="s">
        <v>3922</v>
      </c>
      <c r="F110" s="139" t="s">
        <v>3982</v>
      </c>
      <c r="G110" s="140" t="s">
        <v>198</v>
      </c>
      <c r="H110" s="141">
        <v>150</v>
      </c>
      <c r="I110" s="142">
        <v>0</v>
      </c>
      <c r="J110" s="142">
        <f t="shared" si="10"/>
        <v>0</v>
      </c>
      <c r="K110" s="143"/>
      <c r="L110" s="14"/>
      <c r="M110" s="144"/>
      <c r="N110" s="145" t="s">
        <v>44</v>
      </c>
      <c r="O110" s="146">
        <v>0</v>
      </c>
      <c r="P110" s="146">
        <f t="shared" si="11"/>
        <v>0</v>
      </c>
      <c r="Q110" s="146">
        <v>0</v>
      </c>
      <c r="R110" s="146">
        <f t="shared" si="12"/>
        <v>0</v>
      </c>
      <c r="S110" s="146">
        <v>0</v>
      </c>
      <c r="T110" s="147">
        <f t="shared" si="13"/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199</v>
      </c>
      <c r="AT110" s="148" t="s">
        <v>195</v>
      </c>
      <c r="AU110" s="148" t="s">
        <v>82</v>
      </c>
      <c r="AY110" s="2" t="s">
        <v>193</v>
      </c>
      <c r="BE110" s="149">
        <f t="shared" si="14"/>
        <v>0</v>
      </c>
      <c r="BF110" s="149">
        <f t="shared" si="15"/>
        <v>0</v>
      </c>
      <c r="BG110" s="149">
        <f t="shared" si="16"/>
        <v>0</v>
      </c>
      <c r="BH110" s="149">
        <f t="shared" si="17"/>
        <v>0</v>
      </c>
      <c r="BI110" s="149">
        <f t="shared" si="18"/>
        <v>0</v>
      </c>
      <c r="BJ110" s="2" t="s">
        <v>80</v>
      </c>
      <c r="BK110" s="149">
        <f t="shared" si="19"/>
        <v>0</v>
      </c>
      <c r="BL110" s="2" t="s">
        <v>199</v>
      </c>
      <c r="BM110" s="148" t="s">
        <v>4057</v>
      </c>
    </row>
    <row r="111" spans="1:65" s="17" customFormat="1" ht="24.15" customHeight="1">
      <c r="A111" s="13"/>
      <c r="B111" s="136"/>
      <c r="C111" s="137" t="s">
        <v>293</v>
      </c>
      <c r="D111" s="137" t="s">
        <v>195</v>
      </c>
      <c r="E111" s="138" t="s">
        <v>3924</v>
      </c>
      <c r="F111" s="139" t="s">
        <v>3983</v>
      </c>
      <c r="G111" s="140" t="s">
        <v>198</v>
      </c>
      <c r="H111" s="141">
        <v>50</v>
      </c>
      <c r="I111" s="142">
        <v>0</v>
      </c>
      <c r="J111" s="142">
        <f t="shared" si="10"/>
        <v>0</v>
      </c>
      <c r="K111" s="143"/>
      <c r="L111" s="14"/>
      <c r="M111" s="203"/>
      <c r="N111" s="204" t="s">
        <v>44</v>
      </c>
      <c r="O111" s="205">
        <v>0</v>
      </c>
      <c r="P111" s="205">
        <f t="shared" si="11"/>
        <v>0</v>
      </c>
      <c r="Q111" s="205">
        <v>0</v>
      </c>
      <c r="R111" s="205">
        <f t="shared" si="12"/>
        <v>0</v>
      </c>
      <c r="S111" s="205">
        <v>0</v>
      </c>
      <c r="T111" s="206">
        <f t="shared" si="13"/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199</v>
      </c>
      <c r="AT111" s="148" t="s">
        <v>195</v>
      </c>
      <c r="AU111" s="148" t="s">
        <v>82</v>
      </c>
      <c r="AY111" s="2" t="s">
        <v>193</v>
      </c>
      <c r="BE111" s="149">
        <f t="shared" si="14"/>
        <v>0</v>
      </c>
      <c r="BF111" s="149">
        <f t="shared" si="15"/>
        <v>0</v>
      </c>
      <c r="BG111" s="149">
        <f t="shared" si="16"/>
        <v>0</v>
      </c>
      <c r="BH111" s="149">
        <f t="shared" si="17"/>
        <v>0</v>
      </c>
      <c r="BI111" s="149">
        <f t="shared" si="18"/>
        <v>0</v>
      </c>
      <c r="BJ111" s="2" t="s">
        <v>80</v>
      </c>
      <c r="BK111" s="149">
        <f t="shared" si="19"/>
        <v>0</v>
      </c>
      <c r="BL111" s="2" t="s">
        <v>199</v>
      </c>
      <c r="BM111" s="148" t="s">
        <v>4058</v>
      </c>
    </row>
    <row r="112" spans="1:65" s="17" customFormat="1" ht="6.9" customHeight="1">
      <c r="A112" s="13"/>
      <c r="B112" s="24"/>
      <c r="C112" s="25"/>
      <c r="D112" s="25"/>
      <c r="E112" s="25"/>
      <c r="F112" s="25"/>
      <c r="G112" s="25"/>
      <c r="H112" s="25"/>
      <c r="I112" s="25"/>
      <c r="J112" s="25"/>
      <c r="K112" s="25"/>
      <c r="L112" s="14"/>
      <c r="M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</sheetData>
  <autoFilter ref="C87:K111" xr:uid="{00000000-0009-0000-0000-00000B000000}"/>
  <mergeCells count="11">
    <mergeCell ref="E80:H80"/>
    <mergeCell ref="E50:H50"/>
    <mergeCell ref="E52:H52"/>
    <mergeCell ref="E54:H54"/>
    <mergeCell ref="E76:H76"/>
    <mergeCell ref="E78:H78"/>
    <mergeCell ref="L2:V2"/>
    <mergeCell ref="E7:H7"/>
    <mergeCell ref="E9:H9"/>
    <mergeCell ref="E11:H11"/>
    <mergeCell ref="E29:H29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M128"/>
  <sheetViews>
    <sheetView showGridLines="0" zoomScaleNormal="100" workbookViewId="0">
      <selection activeCell="I130" sqref="I130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123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3900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4059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20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ROUND(J88,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ROUND((SUM(BE88:BE127)),  2)</f>
        <v>0</v>
      </c>
      <c r="G35" s="13"/>
      <c r="H35" s="13"/>
      <c r="I35" s="91">
        <v>0.21</v>
      </c>
      <c r="J35" s="90">
        <f>ROUND(((SUM(BE88:BE127))*I35),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ROUND((SUM(BF88:BF127)),  2)</f>
        <v>0</v>
      </c>
      <c r="G36" s="13"/>
      <c r="H36" s="13"/>
      <c r="I36" s="91">
        <v>0.15</v>
      </c>
      <c r="J36" s="90">
        <f>ROUND(((SUM(BF88:BF127))*I36),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ROUND((SUM(BG88:BG127)),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ROUND((SUM(BH88:BH127)),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ROUND((SUM(BI88:BI127)),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3900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07.4 - ZAŘÍZENÍ Č.4 - VĚTRÁNÍ TĚLOCVIČNY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Chlebovice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J88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158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1:31" s="68" customFormat="1" ht="19.95" customHeight="1">
      <c r="B65" s="107"/>
      <c r="D65" s="108" t="s">
        <v>4060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1:31" s="68" customFormat="1" ht="19.95" customHeight="1">
      <c r="B66" s="107"/>
      <c r="D66" s="108" t="s">
        <v>4061</v>
      </c>
      <c r="E66" s="109"/>
      <c r="F66" s="109"/>
      <c r="G66" s="109"/>
      <c r="H66" s="109"/>
      <c r="I66" s="109"/>
      <c r="J66" s="110">
        <f>J109</f>
        <v>0</v>
      </c>
      <c r="L66" s="107"/>
    </row>
    <row r="67" spans="1:31" s="17" customFormat="1" ht="21.9" customHeight="1">
      <c r="A67" s="13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8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6.9" customHeight="1">
      <c r="A68" s="13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8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72" spans="1:31" s="17" customFormat="1" ht="6.9" customHeight="1">
      <c r="A72" s="13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24.9" customHeight="1">
      <c r="A73" s="13"/>
      <c r="B73" s="14"/>
      <c r="C73" s="6" t="s">
        <v>178</v>
      </c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14</v>
      </c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6.5" customHeight="1">
      <c r="A76" s="13"/>
      <c r="B76" s="14"/>
      <c r="C76" s="13"/>
      <c r="D76" s="13"/>
      <c r="E76" s="313" t="str">
        <f>E7</f>
        <v>ZŠ a MŠ Chlebovice - tělocvična</v>
      </c>
      <c r="F76" s="313"/>
      <c r="G76" s="313"/>
      <c r="H76" s="3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2" customHeight="1">
      <c r="B77" s="5"/>
      <c r="C77" s="10" t="s">
        <v>140</v>
      </c>
      <c r="L77" s="5"/>
    </row>
    <row r="78" spans="1:31" s="17" customFormat="1" ht="16.5" customHeight="1">
      <c r="A78" s="13"/>
      <c r="B78" s="14"/>
      <c r="C78" s="13"/>
      <c r="D78" s="13"/>
      <c r="E78" s="313" t="s">
        <v>3900</v>
      </c>
      <c r="F78" s="313"/>
      <c r="G78" s="313"/>
      <c r="H78" s="3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>
      <c r="A79" s="13"/>
      <c r="B79" s="14"/>
      <c r="C79" s="10" t="s">
        <v>142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>
      <c r="A80" s="13"/>
      <c r="B80" s="14"/>
      <c r="C80" s="13"/>
      <c r="D80" s="13"/>
      <c r="E80" s="299" t="str">
        <f>E11</f>
        <v>07.4 - ZAŘÍZENÍ Č.4 - VĚTRÁNÍ TĚLOCVIČNY</v>
      </c>
      <c r="F80" s="299"/>
      <c r="G80" s="299"/>
      <c r="H80" s="299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>
      <c r="A82" s="13"/>
      <c r="B82" s="14"/>
      <c r="C82" s="10" t="s">
        <v>19</v>
      </c>
      <c r="D82" s="13"/>
      <c r="E82" s="13"/>
      <c r="F82" s="11" t="str">
        <f>F14</f>
        <v>ul. Pod Kabáticí 107,193, Frýdek-Místek Chlebovice</v>
      </c>
      <c r="G82" s="13"/>
      <c r="H82" s="13"/>
      <c r="I82" s="10" t="s">
        <v>21</v>
      </c>
      <c r="J82" s="81" t="str">
        <f>IF(J14="","",J14)</f>
        <v>8. 7. 2022</v>
      </c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5.15" customHeight="1">
      <c r="A84" s="13"/>
      <c r="B84" s="14"/>
      <c r="C84" s="10" t="s">
        <v>23</v>
      </c>
      <c r="D84" s="13"/>
      <c r="E84" s="13"/>
      <c r="F84" s="11" t="str">
        <f>E17</f>
        <v>Statutární město Frýdek-Místek</v>
      </c>
      <c r="G84" s="13"/>
      <c r="H84" s="13"/>
      <c r="I84" s="10" t="s">
        <v>31</v>
      </c>
      <c r="J84" s="98" t="str">
        <f>E23</f>
        <v>JANKO Projekt s.r.o.</v>
      </c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5.15" customHeight="1">
      <c r="A85" s="13"/>
      <c r="B85" s="14"/>
      <c r="C85" s="10" t="s">
        <v>29</v>
      </c>
      <c r="D85" s="13"/>
      <c r="E85" s="13"/>
      <c r="F85" s="11" t="str">
        <f>IF(E20="","",E20)</f>
        <v>Dle výběrového řízení investora</v>
      </c>
      <c r="G85" s="13"/>
      <c r="H85" s="13"/>
      <c r="I85" s="10" t="s">
        <v>36</v>
      </c>
      <c r="J85" s="98" t="str">
        <f>E26</f>
        <v>Katerinec</v>
      </c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18" customFormat="1" ht="29.25" customHeight="1">
      <c r="A87" s="111"/>
      <c r="B87" s="112"/>
      <c r="C87" s="113" t="s">
        <v>179</v>
      </c>
      <c r="D87" s="114" t="s">
        <v>58</v>
      </c>
      <c r="E87" s="114" t="s">
        <v>54</v>
      </c>
      <c r="F87" s="114" t="s">
        <v>55</v>
      </c>
      <c r="G87" s="114" t="s">
        <v>180</v>
      </c>
      <c r="H87" s="114" t="s">
        <v>181</v>
      </c>
      <c r="I87" s="114" t="s">
        <v>182</v>
      </c>
      <c r="J87" s="115" t="s">
        <v>147</v>
      </c>
      <c r="K87" s="116" t="s">
        <v>183</v>
      </c>
      <c r="L87" s="117"/>
      <c r="M87" s="40"/>
      <c r="N87" s="41" t="s">
        <v>43</v>
      </c>
      <c r="O87" s="41" t="s">
        <v>184</v>
      </c>
      <c r="P87" s="41" t="s">
        <v>185</v>
      </c>
      <c r="Q87" s="41" t="s">
        <v>186</v>
      </c>
      <c r="R87" s="41" t="s">
        <v>187</v>
      </c>
      <c r="S87" s="41" t="s">
        <v>188</v>
      </c>
      <c r="T87" s="42" t="s">
        <v>189</v>
      </c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65" s="17" customFormat="1" ht="22.8" customHeight="1">
      <c r="A88" s="13"/>
      <c r="B88" s="14"/>
      <c r="C88" s="48" t="s">
        <v>190</v>
      </c>
      <c r="D88" s="13"/>
      <c r="E88" s="13"/>
      <c r="F88" s="13"/>
      <c r="G88" s="13"/>
      <c r="H88" s="13"/>
      <c r="I88" s="13"/>
      <c r="J88" s="119">
        <f>BK88</f>
        <v>0</v>
      </c>
      <c r="K88" s="13"/>
      <c r="L88" s="14"/>
      <c r="M88" s="43"/>
      <c r="N88" s="34"/>
      <c r="O88" s="44"/>
      <c r="P88" s="120">
        <f>P89</f>
        <v>0</v>
      </c>
      <c r="Q88" s="44"/>
      <c r="R88" s="120">
        <f>R89</f>
        <v>0</v>
      </c>
      <c r="S88" s="44"/>
      <c r="T88" s="121">
        <f>T89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72</v>
      </c>
      <c r="AU88" s="2" t="s">
        <v>148</v>
      </c>
      <c r="BK88" s="122">
        <f>BK89</f>
        <v>0</v>
      </c>
    </row>
    <row r="89" spans="1:65" s="123" customFormat="1" ht="25.95" customHeight="1">
      <c r="B89" s="124"/>
      <c r="D89" s="125" t="s">
        <v>72</v>
      </c>
      <c r="E89" s="126" t="s">
        <v>1261</v>
      </c>
      <c r="F89" s="126" t="s">
        <v>1262</v>
      </c>
      <c r="J89" s="127">
        <f>BK89</f>
        <v>0</v>
      </c>
      <c r="L89" s="124"/>
      <c r="M89" s="128"/>
      <c r="N89" s="129"/>
      <c r="O89" s="129"/>
      <c r="P89" s="130">
        <f>P90+P109</f>
        <v>0</v>
      </c>
      <c r="Q89" s="129"/>
      <c r="R89" s="130">
        <f>R90+R109</f>
        <v>0</v>
      </c>
      <c r="S89" s="129"/>
      <c r="T89" s="131">
        <f>T90+T109</f>
        <v>0</v>
      </c>
      <c r="AR89" s="125" t="s">
        <v>82</v>
      </c>
      <c r="AT89" s="132" t="s">
        <v>72</v>
      </c>
      <c r="AU89" s="132" t="s">
        <v>73</v>
      </c>
      <c r="AY89" s="125" t="s">
        <v>193</v>
      </c>
      <c r="BK89" s="133">
        <f>BK90+BK109</f>
        <v>0</v>
      </c>
    </row>
    <row r="90" spans="1:65" s="123" customFormat="1" ht="22.8" customHeight="1">
      <c r="B90" s="124"/>
      <c r="D90" s="125" t="s">
        <v>72</v>
      </c>
      <c r="E90" s="134" t="s">
        <v>2857</v>
      </c>
      <c r="F90" s="134" t="s">
        <v>4062</v>
      </c>
      <c r="J90" s="135">
        <f>BK90</f>
        <v>0</v>
      </c>
      <c r="L90" s="124"/>
      <c r="M90" s="128"/>
      <c r="N90" s="129"/>
      <c r="O90" s="129"/>
      <c r="P90" s="130">
        <f>SUM(P91:P108)</f>
        <v>0</v>
      </c>
      <c r="Q90" s="129"/>
      <c r="R90" s="130">
        <f>SUM(R91:R108)</f>
        <v>0</v>
      </c>
      <c r="S90" s="129"/>
      <c r="T90" s="131">
        <f>SUM(T91:T108)</f>
        <v>0</v>
      </c>
      <c r="AR90" s="125" t="s">
        <v>82</v>
      </c>
      <c r="AT90" s="132" t="s">
        <v>72</v>
      </c>
      <c r="AU90" s="132" t="s">
        <v>80</v>
      </c>
      <c r="AY90" s="125" t="s">
        <v>193</v>
      </c>
      <c r="BK90" s="133">
        <f>SUM(BK91:BK108)</f>
        <v>0</v>
      </c>
    </row>
    <row r="91" spans="1:65" s="17" customFormat="1" ht="204.9" customHeight="1">
      <c r="A91" s="13"/>
      <c r="B91" s="136"/>
      <c r="C91" s="137" t="s">
        <v>80</v>
      </c>
      <c r="D91" s="137" t="s">
        <v>195</v>
      </c>
      <c r="E91" s="138" t="s">
        <v>4063</v>
      </c>
      <c r="F91" s="139" t="s">
        <v>4064</v>
      </c>
      <c r="G91" s="140" t="s">
        <v>3578</v>
      </c>
      <c r="H91" s="141">
        <v>1</v>
      </c>
      <c r="I91" s="142">
        <v>0</v>
      </c>
      <c r="J91" s="142">
        <f t="shared" ref="J91:J108" si="0">ROUND(I91*H91,2)</f>
        <v>0</v>
      </c>
      <c r="K91" s="143"/>
      <c r="L91" s="14"/>
      <c r="M91" s="144"/>
      <c r="N91" s="145" t="s">
        <v>44</v>
      </c>
      <c r="O91" s="146">
        <v>0</v>
      </c>
      <c r="P91" s="146">
        <f t="shared" ref="P91:P108" si="1">O91*H91</f>
        <v>0</v>
      </c>
      <c r="Q91" s="146">
        <v>0</v>
      </c>
      <c r="R91" s="146">
        <f t="shared" ref="R91:R108" si="2">Q91*H91</f>
        <v>0</v>
      </c>
      <c r="S91" s="146">
        <v>0</v>
      </c>
      <c r="T91" s="147">
        <f t="shared" ref="T91:T108" si="3">S91*H91</f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48" t="s">
        <v>283</v>
      </c>
      <c r="AT91" s="148" t="s">
        <v>195</v>
      </c>
      <c r="AU91" s="148" t="s">
        <v>82</v>
      </c>
      <c r="AY91" s="2" t="s">
        <v>193</v>
      </c>
      <c r="BE91" s="149">
        <f t="shared" ref="BE91:BE108" si="4">IF(N91="základní",J91,0)</f>
        <v>0</v>
      </c>
      <c r="BF91" s="149">
        <f t="shared" ref="BF91:BF108" si="5">IF(N91="snížená",J91,0)</f>
        <v>0</v>
      </c>
      <c r="BG91" s="149">
        <f t="shared" ref="BG91:BG108" si="6">IF(N91="zákl. přenesená",J91,0)</f>
        <v>0</v>
      </c>
      <c r="BH91" s="149">
        <f t="shared" ref="BH91:BH108" si="7">IF(N91="sníž. přenesená",J91,0)</f>
        <v>0</v>
      </c>
      <c r="BI91" s="149">
        <f t="shared" ref="BI91:BI108" si="8">IF(N91="nulová",J91,0)</f>
        <v>0</v>
      </c>
      <c r="BJ91" s="2" t="s">
        <v>80</v>
      </c>
      <c r="BK91" s="149">
        <f t="shared" ref="BK91:BK108" si="9">ROUND(I91*H91,2)</f>
        <v>0</v>
      </c>
      <c r="BL91" s="2" t="s">
        <v>283</v>
      </c>
      <c r="BM91" s="148" t="s">
        <v>4065</v>
      </c>
    </row>
    <row r="92" spans="1:65" s="17" customFormat="1" ht="78" customHeight="1">
      <c r="A92" s="13"/>
      <c r="B92" s="136"/>
      <c r="C92" s="137" t="s">
        <v>82</v>
      </c>
      <c r="D92" s="137" t="s">
        <v>195</v>
      </c>
      <c r="E92" s="138" t="s">
        <v>4066</v>
      </c>
      <c r="F92" s="139" t="s">
        <v>4067</v>
      </c>
      <c r="G92" s="140" t="s">
        <v>3578</v>
      </c>
      <c r="H92" s="141">
        <v>4</v>
      </c>
      <c r="I92" s="142">
        <v>0</v>
      </c>
      <c r="J92" s="142">
        <f t="shared" si="0"/>
        <v>0</v>
      </c>
      <c r="K92" s="143"/>
      <c r="L92" s="14"/>
      <c r="M92" s="144"/>
      <c r="N92" s="145" t="s">
        <v>44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283</v>
      </c>
      <c r="AT92" s="148" t="s">
        <v>195</v>
      </c>
      <c r="AU92" s="148" t="s">
        <v>82</v>
      </c>
      <c r="AY92" s="2" t="s">
        <v>193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80</v>
      </c>
      <c r="BK92" s="149">
        <f t="shared" si="9"/>
        <v>0</v>
      </c>
      <c r="BL92" s="2" t="s">
        <v>283</v>
      </c>
      <c r="BM92" s="148" t="s">
        <v>4068</v>
      </c>
    </row>
    <row r="93" spans="1:65" s="17" customFormat="1" ht="24.15" customHeight="1">
      <c r="A93" s="13"/>
      <c r="B93" s="136"/>
      <c r="C93" s="137" t="s">
        <v>213</v>
      </c>
      <c r="D93" s="137" t="s">
        <v>195</v>
      </c>
      <c r="E93" s="138" t="s">
        <v>4069</v>
      </c>
      <c r="F93" s="139" t="s">
        <v>4070</v>
      </c>
      <c r="G93" s="140" t="s">
        <v>3578</v>
      </c>
      <c r="H93" s="141">
        <v>2</v>
      </c>
      <c r="I93" s="142">
        <v>0</v>
      </c>
      <c r="J93" s="142">
        <f t="shared" si="0"/>
        <v>0</v>
      </c>
      <c r="K93" s="143"/>
      <c r="L93" s="14"/>
      <c r="M93" s="144"/>
      <c r="N93" s="145" t="s">
        <v>44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48" t="s">
        <v>283</v>
      </c>
      <c r="AT93" s="148" t="s">
        <v>195</v>
      </c>
      <c r="AU93" s="148" t="s">
        <v>82</v>
      </c>
      <c r="AY93" s="2" t="s">
        <v>193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80</v>
      </c>
      <c r="BK93" s="149">
        <f t="shared" si="9"/>
        <v>0</v>
      </c>
      <c r="BL93" s="2" t="s">
        <v>283</v>
      </c>
      <c r="BM93" s="148" t="s">
        <v>4071</v>
      </c>
    </row>
    <row r="94" spans="1:65" s="17" customFormat="1" ht="24.15" customHeight="1">
      <c r="A94" s="13"/>
      <c r="B94" s="136"/>
      <c r="C94" s="137" t="s">
        <v>199</v>
      </c>
      <c r="D94" s="137" t="s">
        <v>195</v>
      </c>
      <c r="E94" s="138" t="s">
        <v>4072</v>
      </c>
      <c r="F94" s="139" t="s">
        <v>4073</v>
      </c>
      <c r="G94" s="140" t="s">
        <v>3578</v>
      </c>
      <c r="H94" s="141">
        <v>1</v>
      </c>
      <c r="I94" s="142">
        <v>0</v>
      </c>
      <c r="J94" s="142">
        <f t="shared" si="0"/>
        <v>0</v>
      </c>
      <c r="K94" s="143"/>
      <c r="L94" s="14"/>
      <c r="M94" s="144"/>
      <c r="N94" s="145" t="s">
        <v>44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283</v>
      </c>
      <c r="AT94" s="148" t="s">
        <v>195</v>
      </c>
      <c r="AU94" s="148" t="s">
        <v>82</v>
      </c>
      <c r="AY94" s="2" t="s">
        <v>193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80</v>
      </c>
      <c r="BK94" s="149">
        <f t="shared" si="9"/>
        <v>0</v>
      </c>
      <c r="BL94" s="2" t="s">
        <v>283</v>
      </c>
      <c r="BM94" s="148" t="s">
        <v>4074</v>
      </c>
    </row>
    <row r="95" spans="1:65" s="17" customFormat="1" ht="24.15" customHeight="1">
      <c r="A95" s="13"/>
      <c r="B95" s="136"/>
      <c r="C95" s="137" t="s">
        <v>228</v>
      </c>
      <c r="D95" s="137" t="s">
        <v>195</v>
      </c>
      <c r="E95" s="138" t="s">
        <v>4075</v>
      </c>
      <c r="F95" s="139" t="s">
        <v>4076</v>
      </c>
      <c r="G95" s="140" t="s">
        <v>3578</v>
      </c>
      <c r="H95" s="141">
        <v>1</v>
      </c>
      <c r="I95" s="142">
        <v>0</v>
      </c>
      <c r="J95" s="142">
        <f t="shared" si="0"/>
        <v>0</v>
      </c>
      <c r="K95" s="143"/>
      <c r="L95" s="14"/>
      <c r="M95" s="144"/>
      <c r="N95" s="145" t="s">
        <v>44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283</v>
      </c>
      <c r="AT95" s="148" t="s">
        <v>195</v>
      </c>
      <c r="AU95" s="148" t="s">
        <v>82</v>
      </c>
      <c r="AY95" s="2" t="s">
        <v>193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80</v>
      </c>
      <c r="BK95" s="149">
        <f t="shared" si="9"/>
        <v>0</v>
      </c>
      <c r="BL95" s="2" t="s">
        <v>283</v>
      </c>
      <c r="BM95" s="148" t="s">
        <v>4077</v>
      </c>
    </row>
    <row r="96" spans="1:65" s="17" customFormat="1" ht="24.15" customHeight="1">
      <c r="A96" s="13"/>
      <c r="B96" s="136"/>
      <c r="C96" s="137" t="s">
        <v>216</v>
      </c>
      <c r="D96" s="137" t="s">
        <v>195</v>
      </c>
      <c r="E96" s="138" t="s">
        <v>4078</v>
      </c>
      <c r="F96" s="139" t="s">
        <v>4079</v>
      </c>
      <c r="G96" s="140" t="s">
        <v>3578</v>
      </c>
      <c r="H96" s="141">
        <v>2</v>
      </c>
      <c r="I96" s="142">
        <v>0</v>
      </c>
      <c r="J96" s="142">
        <f t="shared" si="0"/>
        <v>0</v>
      </c>
      <c r="K96" s="143"/>
      <c r="L96" s="14"/>
      <c r="M96" s="144"/>
      <c r="N96" s="145" t="s">
        <v>44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283</v>
      </c>
      <c r="AT96" s="148" t="s">
        <v>195</v>
      </c>
      <c r="AU96" s="148" t="s">
        <v>82</v>
      </c>
      <c r="AY96" s="2" t="s">
        <v>193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80</v>
      </c>
      <c r="BK96" s="149">
        <f t="shared" si="9"/>
        <v>0</v>
      </c>
      <c r="BL96" s="2" t="s">
        <v>283</v>
      </c>
      <c r="BM96" s="148" t="s">
        <v>4080</v>
      </c>
    </row>
    <row r="97" spans="1:65" s="17" customFormat="1" ht="37.799999999999997" customHeight="1">
      <c r="A97" s="13"/>
      <c r="B97" s="136"/>
      <c r="C97" s="137" t="s">
        <v>276</v>
      </c>
      <c r="D97" s="137" t="s">
        <v>195</v>
      </c>
      <c r="E97" s="138" t="s">
        <v>4081</v>
      </c>
      <c r="F97" s="139" t="s">
        <v>4082</v>
      </c>
      <c r="G97" s="140" t="s">
        <v>3578</v>
      </c>
      <c r="H97" s="141">
        <v>5</v>
      </c>
      <c r="I97" s="142">
        <v>0</v>
      </c>
      <c r="J97" s="142">
        <f t="shared" si="0"/>
        <v>0</v>
      </c>
      <c r="K97" s="143"/>
      <c r="L97" s="14"/>
      <c r="M97" s="144"/>
      <c r="N97" s="145" t="s">
        <v>44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283</v>
      </c>
      <c r="AT97" s="148" t="s">
        <v>195</v>
      </c>
      <c r="AU97" s="148" t="s">
        <v>82</v>
      </c>
      <c r="AY97" s="2" t="s">
        <v>193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80</v>
      </c>
      <c r="BK97" s="149">
        <f t="shared" si="9"/>
        <v>0</v>
      </c>
      <c r="BL97" s="2" t="s">
        <v>283</v>
      </c>
      <c r="BM97" s="148" t="s">
        <v>4083</v>
      </c>
    </row>
    <row r="98" spans="1:65" s="17" customFormat="1" ht="37.799999999999997" customHeight="1">
      <c r="A98" s="13"/>
      <c r="B98" s="136"/>
      <c r="C98" s="137" t="s">
        <v>224</v>
      </c>
      <c r="D98" s="137" t="s">
        <v>195</v>
      </c>
      <c r="E98" s="138" t="s">
        <v>4084</v>
      </c>
      <c r="F98" s="139" t="s">
        <v>4085</v>
      </c>
      <c r="G98" s="140" t="s">
        <v>3578</v>
      </c>
      <c r="H98" s="141">
        <v>1</v>
      </c>
      <c r="I98" s="142">
        <v>0</v>
      </c>
      <c r="J98" s="142">
        <f t="shared" si="0"/>
        <v>0</v>
      </c>
      <c r="K98" s="143"/>
      <c r="L98" s="14"/>
      <c r="M98" s="144"/>
      <c r="N98" s="145" t="s">
        <v>44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283</v>
      </c>
      <c r="AT98" s="148" t="s">
        <v>195</v>
      </c>
      <c r="AU98" s="148" t="s">
        <v>82</v>
      </c>
      <c r="AY98" s="2" t="s">
        <v>193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80</v>
      </c>
      <c r="BK98" s="149">
        <f t="shared" si="9"/>
        <v>0</v>
      </c>
      <c r="BL98" s="2" t="s">
        <v>283</v>
      </c>
      <c r="BM98" s="148" t="s">
        <v>4086</v>
      </c>
    </row>
    <row r="99" spans="1:65" s="17" customFormat="1" ht="37.799999999999997" customHeight="1">
      <c r="A99" s="13"/>
      <c r="B99" s="136"/>
      <c r="C99" s="137" t="s">
        <v>286</v>
      </c>
      <c r="D99" s="137" t="s">
        <v>195</v>
      </c>
      <c r="E99" s="138" t="s">
        <v>4087</v>
      </c>
      <c r="F99" s="139" t="s">
        <v>4088</v>
      </c>
      <c r="G99" s="140" t="s">
        <v>3578</v>
      </c>
      <c r="H99" s="141">
        <v>5</v>
      </c>
      <c r="I99" s="142">
        <v>0</v>
      </c>
      <c r="J99" s="142">
        <f t="shared" si="0"/>
        <v>0</v>
      </c>
      <c r="K99" s="143"/>
      <c r="L99" s="14"/>
      <c r="M99" s="144"/>
      <c r="N99" s="145" t="s">
        <v>44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283</v>
      </c>
      <c r="AT99" s="148" t="s">
        <v>195</v>
      </c>
      <c r="AU99" s="148" t="s">
        <v>82</v>
      </c>
      <c r="AY99" s="2" t="s">
        <v>193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80</v>
      </c>
      <c r="BK99" s="149">
        <f t="shared" si="9"/>
        <v>0</v>
      </c>
      <c r="BL99" s="2" t="s">
        <v>283</v>
      </c>
      <c r="BM99" s="148" t="s">
        <v>4089</v>
      </c>
    </row>
    <row r="100" spans="1:65" s="17" customFormat="1" ht="37.799999999999997" customHeight="1">
      <c r="A100" s="13"/>
      <c r="B100" s="136"/>
      <c r="C100" s="137" t="s">
        <v>231</v>
      </c>
      <c r="D100" s="137" t="s">
        <v>195</v>
      </c>
      <c r="E100" s="138" t="s">
        <v>4090</v>
      </c>
      <c r="F100" s="139" t="s">
        <v>4091</v>
      </c>
      <c r="G100" s="140" t="s">
        <v>3578</v>
      </c>
      <c r="H100" s="141">
        <v>1</v>
      </c>
      <c r="I100" s="142">
        <v>0</v>
      </c>
      <c r="J100" s="142">
        <f t="shared" si="0"/>
        <v>0</v>
      </c>
      <c r="K100" s="143"/>
      <c r="L100" s="14"/>
      <c r="M100" s="144"/>
      <c r="N100" s="145" t="s">
        <v>44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283</v>
      </c>
      <c r="AT100" s="148" t="s">
        <v>195</v>
      </c>
      <c r="AU100" s="148" t="s">
        <v>82</v>
      </c>
      <c r="AY100" s="2" t="s">
        <v>193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80</v>
      </c>
      <c r="BK100" s="149">
        <f t="shared" si="9"/>
        <v>0</v>
      </c>
      <c r="BL100" s="2" t="s">
        <v>283</v>
      </c>
      <c r="BM100" s="148" t="s">
        <v>4092</v>
      </c>
    </row>
    <row r="101" spans="1:65" s="17" customFormat="1" ht="24.15" customHeight="1">
      <c r="A101" s="13"/>
      <c r="B101" s="136"/>
      <c r="C101" s="137" t="s">
        <v>296</v>
      </c>
      <c r="D101" s="137" t="s">
        <v>195</v>
      </c>
      <c r="E101" s="138" t="s">
        <v>4093</v>
      </c>
      <c r="F101" s="139" t="s">
        <v>4094</v>
      </c>
      <c r="G101" s="140" t="s">
        <v>3578</v>
      </c>
      <c r="H101" s="141">
        <v>2</v>
      </c>
      <c r="I101" s="142">
        <v>0</v>
      </c>
      <c r="J101" s="142">
        <f t="shared" si="0"/>
        <v>0</v>
      </c>
      <c r="K101" s="143"/>
      <c r="L101" s="14"/>
      <c r="M101" s="144"/>
      <c r="N101" s="145" t="s">
        <v>44</v>
      </c>
      <c r="O101" s="146">
        <v>0</v>
      </c>
      <c r="P101" s="146">
        <f t="shared" si="1"/>
        <v>0</v>
      </c>
      <c r="Q101" s="146">
        <v>0</v>
      </c>
      <c r="R101" s="146">
        <f t="shared" si="2"/>
        <v>0</v>
      </c>
      <c r="S101" s="146">
        <v>0</v>
      </c>
      <c r="T101" s="147">
        <f t="shared" si="3"/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283</v>
      </c>
      <c r="AT101" s="148" t="s">
        <v>195</v>
      </c>
      <c r="AU101" s="148" t="s">
        <v>82</v>
      </c>
      <c r="AY101" s="2" t="s">
        <v>193</v>
      </c>
      <c r="BE101" s="149">
        <f t="shared" si="4"/>
        <v>0</v>
      </c>
      <c r="BF101" s="149">
        <f t="shared" si="5"/>
        <v>0</v>
      </c>
      <c r="BG101" s="149">
        <f t="shared" si="6"/>
        <v>0</v>
      </c>
      <c r="BH101" s="149">
        <f t="shared" si="7"/>
        <v>0</v>
      </c>
      <c r="BI101" s="149">
        <f t="shared" si="8"/>
        <v>0</v>
      </c>
      <c r="BJ101" s="2" t="s">
        <v>80</v>
      </c>
      <c r="BK101" s="149">
        <f t="shared" si="9"/>
        <v>0</v>
      </c>
      <c r="BL101" s="2" t="s">
        <v>283</v>
      </c>
      <c r="BM101" s="148" t="s">
        <v>4095</v>
      </c>
    </row>
    <row r="102" spans="1:65" s="17" customFormat="1" ht="37.799999999999997" customHeight="1">
      <c r="A102" s="13"/>
      <c r="B102" s="136"/>
      <c r="C102" s="137" t="s">
        <v>263</v>
      </c>
      <c r="D102" s="137" t="s">
        <v>195</v>
      </c>
      <c r="E102" s="138" t="s">
        <v>4096</v>
      </c>
      <c r="F102" s="139" t="s">
        <v>4097</v>
      </c>
      <c r="G102" s="140" t="s">
        <v>3578</v>
      </c>
      <c r="H102" s="141">
        <v>2</v>
      </c>
      <c r="I102" s="142">
        <v>0</v>
      </c>
      <c r="J102" s="142">
        <f t="shared" si="0"/>
        <v>0</v>
      </c>
      <c r="K102" s="143"/>
      <c r="L102" s="14"/>
      <c r="M102" s="144"/>
      <c r="N102" s="145" t="s">
        <v>44</v>
      </c>
      <c r="O102" s="146">
        <v>0</v>
      </c>
      <c r="P102" s="146">
        <f t="shared" si="1"/>
        <v>0</v>
      </c>
      <c r="Q102" s="146">
        <v>0</v>
      </c>
      <c r="R102" s="146">
        <f t="shared" si="2"/>
        <v>0</v>
      </c>
      <c r="S102" s="146">
        <v>0</v>
      </c>
      <c r="T102" s="147">
        <f t="shared" si="3"/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283</v>
      </c>
      <c r="AT102" s="148" t="s">
        <v>195</v>
      </c>
      <c r="AU102" s="148" t="s">
        <v>82</v>
      </c>
      <c r="AY102" s="2" t="s">
        <v>193</v>
      </c>
      <c r="BE102" s="149">
        <f t="shared" si="4"/>
        <v>0</v>
      </c>
      <c r="BF102" s="149">
        <f t="shared" si="5"/>
        <v>0</v>
      </c>
      <c r="BG102" s="149">
        <f t="shared" si="6"/>
        <v>0</v>
      </c>
      <c r="BH102" s="149">
        <f t="shared" si="7"/>
        <v>0</v>
      </c>
      <c r="BI102" s="149">
        <f t="shared" si="8"/>
        <v>0</v>
      </c>
      <c r="BJ102" s="2" t="s">
        <v>80</v>
      </c>
      <c r="BK102" s="149">
        <f t="shared" si="9"/>
        <v>0</v>
      </c>
      <c r="BL102" s="2" t="s">
        <v>283</v>
      </c>
      <c r="BM102" s="148" t="s">
        <v>4098</v>
      </c>
    </row>
    <row r="103" spans="1:65" s="17" customFormat="1" ht="24.15" customHeight="1">
      <c r="A103" s="13"/>
      <c r="B103" s="136"/>
      <c r="C103" s="137" t="s">
        <v>310</v>
      </c>
      <c r="D103" s="137" t="s">
        <v>195</v>
      </c>
      <c r="E103" s="138" t="s">
        <v>3917</v>
      </c>
      <c r="F103" s="139" t="s">
        <v>4099</v>
      </c>
      <c r="G103" s="140" t="s">
        <v>198</v>
      </c>
      <c r="H103" s="141">
        <v>5</v>
      </c>
      <c r="I103" s="142">
        <v>0</v>
      </c>
      <c r="J103" s="142">
        <f t="shared" si="0"/>
        <v>0</v>
      </c>
      <c r="K103" s="143"/>
      <c r="L103" s="14"/>
      <c r="M103" s="144"/>
      <c r="N103" s="145" t="s">
        <v>44</v>
      </c>
      <c r="O103" s="146">
        <v>0</v>
      </c>
      <c r="P103" s="146">
        <f t="shared" si="1"/>
        <v>0</v>
      </c>
      <c r="Q103" s="146">
        <v>0</v>
      </c>
      <c r="R103" s="146">
        <f t="shared" si="2"/>
        <v>0</v>
      </c>
      <c r="S103" s="146">
        <v>0</v>
      </c>
      <c r="T103" s="147">
        <f t="shared" si="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283</v>
      </c>
      <c r="AT103" s="148" t="s">
        <v>195</v>
      </c>
      <c r="AU103" s="148" t="s">
        <v>82</v>
      </c>
      <c r="AY103" s="2" t="s">
        <v>193</v>
      </c>
      <c r="BE103" s="149">
        <f t="shared" si="4"/>
        <v>0</v>
      </c>
      <c r="BF103" s="149">
        <f t="shared" si="5"/>
        <v>0</v>
      </c>
      <c r="BG103" s="149">
        <f t="shared" si="6"/>
        <v>0</v>
      </c>
      <c r="BH103" s="149">
        <f t="shared" si="7"/>
        <v>0</v>
      </c>
      <c r="BI103" s="149">
        <f t="shared" si="8"/>
        <v>0</v>
      </c>
      <c r="BJ103" s="2" t="s">
        <v>80</v>
      </c>
      <c r="BK103" s="149">
        <f t="shared" si="9"/>
        <v>0</v>
      </c>
      <c r="BL103" s="2" t="s">
        <v>283</v>
      </c>
      <c r="BM103" s="148" t="s">
        <v>4100</v>
      </c>
    </row>
    <row r="104" spans="1:65" s="17" customFormat="1" ht="24.15" customHeight="1">
      <c r="A104" s="13"/>
      <c r="B104" s="136"/>
      <c r="C104" s="137" t="s">
        <v>279</v>
      </c>
      <c r="D104" s="137" t="s">
        <v>195</v>
      </c>
      <c r="E104" s="138" t="s">
        <v>3920</v>
      </c>
      <c r="F104" s="139" t="s">
        <v>4101</v>
      </c>
      <c r="G104" s="140" t="s">
        <v>3919</v>
      </c>
      <c r="H104" s="141">
        <v>25</v>
      </c>
      <c r="I104" s="142">
        <v>0</v>
      </c>
      <c r="J104" s="142">
        <f t="shared" si="0"/>
        <v>0</v>
      </c>
      <c r="K104" s="143"/>
      <c r="L104" s="14"/>
      <c r="M104" s="144"/>
      <c r="N104" s="145" t="s">
        <v>44</v>
      </c>
      <c r="O104" s="146">
        <v>0</v>
      </c>
      <c r="P104" s="146">
        <f t="shared" si="1"/>
        <v>0</v>
      </c>
      <c r="Q104" s="146">
        <v>0</v>
      </c>
      <c r="R104" s="146">
        <f t="shared" si="2"/>
        <v>0</v>
      </c>
      <c r="S104" s="146">
        <v>0</v>
      </c>
      <c r="T104" s="147">
        <f t="shared" si="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283</v>
      </c>
      <c r="AT104" s="148" t="s">
        <v>195</v>
      </c>
      <c r="AU104" s="148" t="s">
        <v>82</v>
      </c>
      <c r="AY104" s="2" t="s">
        <v>193</v>
      </c>
      <c r="BE104" s="149">
        <f t="shared" si="4"/>
        <v>0</v>
      </c>
      <c r="BF104" s="149">
        <f t="shared" si="5"/>
        <v>0</v>
      </c>
      <c r="BG104" s="149">
        <f t="shared" si="6"/>
        <v>0</v>
      </c>
      <c r="BH104" s="149">
        <f t="shared" si="7"/>
        <v>0</v>
      </c>
      <c r="BI104" s="149">
        <f t="shared" si="8"/>
        <v>0</v>
      </c>
      <c r="BJ104" s="2" t="s">
        <v>80</v>
      </c>
      <c r="BK104" s="149">
        <f t="shared" si="9"/>
        <v>0</v>
      </c>
      <c r="BL104" s="2" t="s">
        <v>283</v>
      </c>
      <c r="BM104" s="148" t="s">
        <v>4102</v>
      </c>
    </row>
    <row r="105" spans="1:65" s="17" customFormat="1" ht="24.15" customHeight="1">
      <c r="A105" s="13"/>
      <c r="B105" s="136"/>
      <c r="C105" s="137" t="s">
        <v>8</v>
      </c>
      <c r="D105" s="137" t="s">
        <v>195</v>
      </c>
      <c r="E105" s="138" t="s">
        <v>3922</v>
      </c>
      <c r="F105" s="139" t="s">
        <v>3982</v>
      </c>
      <c r="G105" s="140" t="s">
        <v>198</v>
      </c>
      <c r="H105" s="141">
        <v>55</v>
      </c>
      <c r="I105" s="142">
        <v>0</v>
      </c>
      <c r="J105" s="142">
        <f t="shared" si="0"/>
        <v>0</v>
      </c>
      <c r="K105" s="143"/>
      <c r="L105" s="14"/>
      <c r="M105" s="144"/>
      <c r="N105" s="145" t="s">
        <v>44</v>
      </c>
      <c r="O105" s="146">
        <v>0</v>
      </c>
      <c r="P105" s="146">
        <f t="shared" si="1"/>
        <v>0</v>
      </c>
      <c r="Q105" s="146">
        <v>0</v>
      </c>
      <c r="R105" s="146">
        <f t="shared" si="2"/>
        <v>0</v>
      </c>
      <c r="S105" s="146">
        <v>0</v>
      </c>
      <c r="T105" s="147">
        <f t="shared" si="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283</v>
      </c>
      <c r="AT105" s="148" t="s">
        <v>195</v>
      </c>
      <c r="AU105" s="148" t="s">
        <v>82</v>
      </c>
      <c r="AY105" s="2" t="s">
        <v>193</v>
      </c>
      <c r="BE105" s="149">
        <f t="shared" si="4"/>
        <v>0</v>
      </c>
      <c r="BF105" s="149">
        <f t="shared" si="5"/>
        <v>0</v>
      </c>
      <c r="BG105" s="149">
        <f t="shared" si="6"/>
        <v>0</v>
      </c>
      <c r="BH105" s="149">
        <f t="shared" si="7"/>
        <v>0</v>
      </c>
      <c r="BI105" s="149">
        <f t="shared" si="8"/>
        <v>0</v>
      </c>
      <c r="BJ105" s="2" t="s">
        <v>80</v>
      </c>
      <c r="BK105" s="149">
        <f t="shared" si="9"/>
        <v>0</v>
      </c>
      <c r="BL105" s="2" t="s">
        <v>283</v>
      </c>
      <c r="BM105" s="148" t="s">
        <v>4103</v>
      </c>
    </row>
    <row r="106" spans="1:65" s="17" customFormat="1" ht="24.15" customHeight="1">
      <c r="A106" s="13"/>
      <c r="B106" s="136"/>
      <c r="C106" s="137" t="s">
        <v>283</v>
      </c>
      <c r="D106" s="137" t="s">
        <v>195</v>
      </c>
      <c r="E106" s="138" t="s">
        <v>3924</v>
      </c>
      <c r="F106" s="139" t="s">
        <v>3983</v>
      </c>
      <c r="G106" s="140" t="s">
        <v>198</v>
      </c>
      <c r="H106" s="141">
        <v>15</v>
      </c>
      <c r="I106" s="142">
        <v>0</v>
      </c>
      <c r="J106" s="142">
        <f t="shared" si="0"/>
        <v>0</v>
      </c>
      <c r="K106" s="143"/>
      <c r="L106" s="14"/>
      <c r="M106" s="144"/>
      <c r="N106" s="145" t="s">
        <v>44</v>
      </c>
      <c r="O106" s="146">
        <v>0</v>
      </c>
      <c r="P106" s="146">
        <f t="shared" si="1"/>
        <v>0</v>
      </c>
      <c r="Q106" s="146">
        <v>0</v>
      </c>
      <c r="R106" s="146">
        <f t="shared" si="2"/>
        <v>0</v>
      </c>
      <c r="S106" s="146">
        <v>0</v>
      </c>
      <c r="T106" s="147">
        <f t="shared" si="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283</v>
      </c>
      <c r="AT106" s="148" t="s">
        <v>195</v>
      </c>
      <c r="AU106" s="148" t="s">
        <v>82</v>
      </c>
      <c r="AY106" s="2" t="s">
        <v>193</v>
      </c>
      <c r="BE106" s="149">
        <f t="shared" si="4"/>
        <v>0</v>
      </c>
      <c r="BF106" s="149">
        <f t="shared" si="5"/>
        <v>0</v>
      </c>
      <c r="BG106" s="149">
        <f t="shared" si="6"/>
        <v>0</v>
      </c>
      <c r="BH106" s="149">
        <f t="shared" si="7"/>
        <v>0</v>
      </c>
      <c r="BI106" s="149">
        <f t="shared" si="8"/>
        <v>0</v>
      </c>
      <c r="BJ106" s="2" t="s">
        <v>80</v>
      </c>
      <c r="BK106" s="149">
        <f t="shared" si="9"/>
        <v>0</v>
      </c>
      <c r="BL106" s="2" t="s">
        <v>283</v>
      </c>
      <c r="BM106" s="148" t="s">
        <v>4104</v>
      </c>
    </row>
    <row r="107" spans="1:65" s="17" customFormat="1" ht="24.15" customHeight="1">
      <c r="A107" s="13"/>
      <c r="B107" s="136"/>
      <c r="C107" s="137" t="s">
        <v>350</v>
      </c>
      <c r="D107" s="137" t="s">
        <v>195</v>
      </c>
      <c r="E107" s="138" t="s">
        <v>3926</v>
      </c>
      <c r="F107" s="139" t="s">
        <v>3925</v>
      </c>
      <c r="G107" s="140" t="s">
        <v>198</v>
      </c>
      <c r="H107" s="141">
        <v>38</v>
      </c>
      <c r="I107" s="142">
        <v>0</v>
      </c>
      <c r="J107" s="142">
        <f t="shared" si="0"/>
        <v>0</v>
      </c>
      <c r="K107" s="143"/>
      <c r="L107" s="14"/>
      <c r="M107" s="144"/>
      <c r="N107" s="145" t="s">
        <v>44</v>
      </c>
      <c r="O107" s="146">
        <v>0</v>
      </c>
      <c r="P107" s="146">
        <f t="shared" si="1"/>
        <v>0</v>
      </c>
      <c r="Q107" s="146">
        <v>0</v>
      </c>
      <c r="R107" s="146">
        <f t="shared" si="2"/>
        <v>0</v>
      </c>
      <c r="S107" s="146">
        <v>0</v>
      </c>
      <c r="T107" s="147">
        <f t="shared" si="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283</v>
      </c>
      <c r="AT107" s="148" t="s">
        <v>195</v>
      </c>
      <c r="AU107" s="148" t="s">
        <v>82</v>
      </c>
      <c r="AY107" s="2" t="s">
        <v>193</v>
      </c>
      <c r="BE107" s="149">
        <f t="shared" si="4"/>
        <v>0</v>
      </c>
      <c r="BF107" s="149">
        <f t="shared" si="5"/>
        <v>0</v>
      </c>
      <c r="BG107" s="149">
        <f t="shared" si="6"/>
        <v>0</v>
      </c>
      <c r="BH107" s="149">
        <f t="shared" si="7"/>
        <v>0</v>
      </c>
      <c r="BI107" s="149">
        <f t="shared" si="8"/>
        <v>0</v>
      </c>
      <c r="BJ107" s="2" t="s">
        <v>80</v>
      </c>
      <c r="BK107" s="149">
        <f t="shared" si="9"/>
        <v>0</v>
      </c>
      <c r="BL107" s="2" t="s">
        <v>283</v>
      </c>
      <c r="BM107" s="148" t="s">
        <v>4105</v>
      </c>
    </row>
    <row r="108" spans="1:65" s="17" customFormat="1" ht="24.15" customHeight="1">
      <c r="A108" s="13"/>
      <c r="B108" s="136"/>
      <c r="C108" s="137" t="s">
        <v>289</v>
      </c>
      <c r="D108" s="137" t="s">
        <v>195</v>
      </c>
      <c r="E108" s="138" t="s">
        <v>3984</v>
      </c>
      <c r="F108" s="139" t="s">
        <v>3985</v>
      </c>
      <c r="G108" s="140" t="s">
        <v>198</v>
      </c>
      <c r="H108" s="141">
        <v>180</v>
      </c>
      <c r="I108" s="142">
        <v>0</v>
      </c>
      <c r="J108" s="142">
        <f t="shared" si="0"/>
        <v>0</v>
      </c>
      <c r="K108" s="143"/>
      <c r="L108" s="14"/>
      <c r="M108" s="144"/>
      <c r="N108" s="145" t="s">
        <v>44</v>
      </c>
      <c r="O108" s="146">
        <v>0</v>
      </c>
      <c r="P108" s="146">
        <f t="shared" si="1"/>
        <v>0</v>
      </c>
      <c r="Q108" s="146">
        <v>0</v>
      </c>
      <c r="R108" s="146">
        <f t="shared" si="2"/>
        <v>0</v>
      </c>
      <c r="S108" s="146">
        <v>0</v>
      </c>
      <c r="T108" s="147">
        <f t="shared" si="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283</v>
      </c>
      <c r="AT108" s="148" t="s">
        <v>195</v>
      </c>
      <c r="AU108" s="148" t="s">
        <v>82</v>
      </c>
      <c r="AY108" s="2" t="s">
        <v>193</v>
      </c>
      <c r="BE108" s="149">
        <f t="shared" si="4"/>
        <v>0</v>
      </c>
      <c r="BF108" s="149">
        <f t="shared" si="5"/>
        <v>0</v>
      </c>
      <c r="BG108" s="149">
        <f t="shared" si="6"/>
        <v>0</v>
      </c>
      <c r="BH108" s="149">
        <f t="shared" si="7"/>
        <v>0</v>
      </c>
      <c r="BI108" s="149">
        <f t="shared" si="8"/>
        <v>0</v>
      </c>
      <c r="BJ108" s="2" t="s">
        <v>80</v>
      </c>
      <c r="BK108" s="149">
        <f t="shared" si="9"/>
        <v>0</v>
      </c>
      <c r="BL108" s="2" t="s">
        <v>283</v>
      </c>
      <c r="BM108" s="148" t="s">
        <v>4106</v>
      </c>
    </row>
    <row r="109" spans="1:65" s="123" customFormat="1" ht="22.8" customHeight="1">
      <c r="B109" s="124"/>
      <c r="D109" s="125" t="s">
        <v>72</v>
      </c>
      <c r="E109" s="134" t="s">
        <v>3928</v>
      </c>
      <c r="F109" s="134" t="s">
        <v>4107</v>
      </c>
      <c r="J109" s="135">
        <f>BK109</f>
        <v>0</v>
      </c>
      <c r="L109" s="124"/>
      <c r="M109" s="128"/>
      <c r="N109" s="129"/>
      <c r="O109" s="129"/>
      <c r="P109" s="130">
        <f>SUM(P110:P127)</f>
        <v>0</v>
      </c>
      <c r="Q109" s="129"/>
      <c r="R109" s="130">
        <f>SUM(R110:R127)</f>
        <v>0</v>
      </c>
      <c r="S109" s="129"/>
      <c r="T109" s="131">
        <f>SUM(T110:T127)</f>
        <v>0</v>
      </c>
      <c r="AR109" s="125" t="s">
        <v>82</v>
      </c>
      <c r="AT109" s="132" t="s">
        <v>72</v>
      </c>
      <c r="AU109" s="132" t="s">
        <v>80</v>
      </c>
      <c r="AY109" s="125" t="s">
        <v>193</v>
      </c>
      <c r="BK109" s="133">
        <f>SUM(BK110:BK127)</f>
        <v>0</v>
      </c>
    </row>
    <row r="110" spans="1:65" s="17" customFormat="1" ht="204.9" customHeight="1">
      <c r="A110" s="13"/>
      <c r="B110" s="136"/>
      <c r="C110" s="137" t="s">
        <v>366</v>
      </c>
      <c r="D110" s="137" t="s">
        <v>195</v>
      </c>
      <c r="E110" s="138" t="s">
        <v>4108</v>
      </c>
      <c r="F110" s="139" t="s">
        <v>4064</v>
      </c>
      <c r="G110" s="140" t="s">
        <v>3578</v>
      </c>
      <c r="H110" s="141">
        <v>1</v>
      </c>
      <c r="I110" s="142">
        <v>0</v>
      </c>
      <c r="J110" s="142">
        <f t="shared" ref="J110:J127" si="10">ROUND(I110*H110,2)</f>
        <v>0</v>
      </c>
      <c r="K110" s="143"/>
      <c r="L110" s="14"/>
      <c r="M110" s="144"/>
      <c r="N110" s="145" t="s">
        <v>44</v>
      </c>
      <c r="O110" s="146">
        <v>0</v>
      </c>
      <c r="P110" s="146">
        <f t="shared" ref="P110:P127" si="11">O110*H110</f>
        <v>0</v>
      </c>
      <c r="Q110" s="146">
        <v>0</v>
      </c>
      <c r="R110" s="146">
        <f t="shared" ref="R110:R127" si="12">Q110*H110</f>
        <v>0</v>
      </c>
      <c r="S110" s="146">
        <v>0</v>
      </c>
      <c r="T110" s="147">
        <f t="shared" ref="T110:T127" si="13"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283</v>
      </c>
      <c r="AT110" s="148" t="s">
        <v>195</v>
      </c>
      <c r="AU110" s="148" t="s">
        <v>82</v>
      </c>
      <c r="AY110" s="2" t="s">
        <v>193</v>
      </c>
      <c r="BE110" s="149">
        <f t="shared" ref="BE110:BE127" si="14">IF(N110="základní",J110,0)</f>
        <v>0</v>
      </c>
      <c r="BF110" s="149">
        <f t="shared" ref="BF110:BF127" si="15">IF(N110="snížená",J110,0)</f>
        <v>0</v>
      </c>
      <c r="BG110" s="149">
        <f t="shared" ref="BG110:BG127" si="16">IF(N110="zákl. přenesená",J110,0)</f>
        <v>0</v>
      </c>
      <c r="BH110" s="149">
        <f t="shared" ref="BH110:BH127" si="17">IF(N110="sníž. přenesená",J110,0)</f>
        <v>0</v>
      </c>
      <c r="BI110" s="149">
        <f t="shared" ref="BI110:BI127" si="18">IF(N110="nulová",J110,0)</f>
        <v>0</v>
      </c>
      <c r="BJ110" s="2" t="s">
        <v>80</v>
      </c>
      <c r="BK110" s="149">
        <f t="shared" ref="BK110:BK127" si="19">ROUND(I110*H110,2)</f>
        <v>0</v>
      </c>
      <c r="BL110" s="2" t="s">
        <v>283</v>
      </c>
      <c r="BM110" s="148" t="s">
        <v>4109</v>
      </c>
    </row>
    <row r="111" spans="1:65" s="17" customFormat="1" ht="78" customHeight="1">
      <c r="A111" s="13"/>
      <c r="B111" s="136"/>
      <c r="C111" s="137" t="s">
        <v>293</v>
      </c>
      <c r="D111" s="137" t="s">
        <v>195</v>
      </c>
      <c r="E111" s="138" t="s">
        <v>4110</v>
      </c>
      <c r="F111" s="139" t="s">
        <v>4067</v>
      </c>
      <c r="G111" s="140" t="s">
        <v>3578</v>
      </c>
      <c r="H111" s="141">
        <v>4</v>
      </c>
      <c r="I111" s="142">
        <v>0</v>
      </c>
      <c r="J111" s="142">
        <f t="shared" si="10"/>
        <v>0</v>
      </c>
      <c r="K111" s="143"/>
      <c r="L111" s="14"/>
      <c r="M111" s="144"/>
      <c r="N111" s="145" t="s">
        <v>44</v>
      </c>
      <c r="O111" s="146">
        <v>0</v>
      </c>
      <c r="P111" s="146">
        <f t="shared" si="11"/>
        <v>0</v>
      </c>
      <c r="Q111" s="146">
        <v>0</v>
      </c>
      <c r="R111" s="146">
        <f t="shared" si="12"/>
        <v>0</v>
      </c>
      <c r="S111" s="146">
        <v>0</v>
      </c>
      <c r="T111" s="147">
        <f t="shared" si="13"/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283</v>
      </c>
      <c r="AT111" s="148" t="s">
        <v>195</v>
      </c>
      <c r="AU111" s="148" t="s">
        <v>82</v>
      </c>
      <c r="AY111" s="2" t="s">
        <v>193</v>
      </c>
      <c r="BE111" s="149">
        <f t="shared" si="14"/>
        <v>0</v>
      </c>
      <c r="BF111" s="149">
        <f t="shared" si="15"/>
        <v>0</v>
      </c>
      <c r="BG111" s="149">
        <f t="shared" si="16"/>
        <v>0</v>
      </c>
      <c r="BH111" s="149">
        <f t="shared" si="17"/>
        <v>0</v>
      </c>
      <c r="BI111" s="149">
        <f t="shared" si="18"/>
        <v>0</v>
      </c>
      <c r="BJ111" s="2" t="s">
        <v>80</v>
      </c>
      <c r="BK111" s="149">
        <f t="shared" si="19"/>
        <v>0</v>
      </c>
      <c r="BL111" s="2" t="s">
        <v>283</v>
      </c>
      <c r="BM111" s="148" t="s">
        <v>4111</v>
      </c>
    </row>
    <row r="112" spans="1:65" s="17" customFormat="1" ht="24.15" customHeight="1">
      <c r="A112" s="13"/>
      <c r="B112" s="136"/>
      <c r="C112" s="137" t="s">
        <v>7</v>
      </c>
      <c r="D112" s="137" t="s">
        <v>195</v>
      </c>
      <c r="E112" s="138" t="s">
        <v>4112</v>
      </c>
      <c r="F112" s="139" t="s">
        <v>4070</v>
      </c>
      <c r="G112" s="140" t="s">
        <v>3578</v>
      </c>
      <c r="H112" s="141">
        <v>2</v>
      </c>
      <c r="I112" s="142">
        <v>0</v>
      </c>
      <c r="J112" s="142">
        <f t="shared" si="10"/>
        <v>0</v>
      </c>
      <c r="K112" s="143"/>
      <c r="L112" s="14"/>
      <c r="M112" s="144"/>
      <c r="N112" s="145" t="s">
        <v>44</v>
      </c>
      <c r="O112" s="146">
        <v>0</v>
      </c>
      <c r="P112" s="146">
        <f t="shared" si="11"/>
        <v>0</v>
      </c>
      <c r="Q112" s="146">
        <v>0</v>
      </c>
      <c r="R112" s="146">
        <f t="shared" si="12"/>
        <v>0</v>
      </c>
      <c r="S112" s="146">
        <v>0</v>
      </c>
      <c r="T112" s="147">
        <f t="shared" si="1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283</v>
      </c>
      <c r="AT112" s="148" t="s">
        <v>195</v>
      </c>
      <c r="AU112" s="148" t="s">
        <v>82</v>
      </c>
      <c r="AY112" s="2" t="s">
        <v>193</v>
      </c>
      <c r="BE112" s="149">
        <f t="shared" si="14"/>
        <v>0</v>
      </c>
      <c r="BF112" s="149">
        <f t="shared" si="15"/>
        <v>0</v>
      </c>
      <c r="BG112" s="149">
        <f t="shared" si="16"/>
        <v>0</v>
      </c>
      <c r="BH112" s="149">
        <f t="shared" si="17"/>
        <v>0</v>
      </c>
      <c r="BI112" s="149">
        <f t="shared" si="18"/>
        <v>0</v>
      </c>
      <c r="BJ112" s="2" t="s">
        <v>80</v>
      </c>
      <c r="BK112" s="149">
        <f t="shared" si="19"/>
        <v>0</v>
      </c>
      <c r="BL112" s="2" t="s">
        <v>283</v>
      </c>
      <c r="BM112" s="148" t="s">
        <v>4113</v>
      </c>
    </row>
    <row r="113" spans="1:65" s="17" customFormat="1" ht="24.15" customHeight="1">
      <c r="A113" s="13"/>
      <c r="B113" s="136"/>
      <c r="C113" s="137" t="s">
        <v>299</v>
      </c>
      <c r="D113" s="137" t="s">
        <v>195</v>
      </c>
      <c r="E113" s="138" t="s">
        <v>4114</v>
      </c>
      <c r="F113" s="139" t="s">
        <v>4073</v>
      </c>
      <c r="G113" s="140" t="s">
        <v>3578</v>
      </c>
      <c r="H113" s="141">
        <v>1</v>
      </c>
      <c r="I113" s="142">
        <v>0</v>
      </c>
      <c r="J113" s="142">
        <f t="shared" si="10"/>
        <v>0</v>
      </c>
      <c r="K113" s="143"/>
      <c r="L113" s="14"/>
      <c r="M113" s="144"/>
      <c r="N113" s="145" t="s">
        <v>44</v>
      </c>
      <c r="O113" s="146">
        <v>0</v>
      </c>
      <c r="P113" s="146">
        <f t="shared" si="11"/>
        <v>0</v>
      </c>
      <c r="Q113" s="146">
        <v>0</v>
      </c>
      <c r="R113" s="146">
        <f t="shared" si="12"/>
        <v>0</v>
      </c>
      <c r="S113" s="146">
        <v>0</v>
      </c>
      <c r="T113" s="147">
        <f t="shared" si="1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283</v>
      </c>
      <c r="AT113" s="148" t="s">
        <v>195</v>
      </c>
      <c r="AU113" s="148" t="s">
        <v>82</v>
      </c>
      <c r="AY113" s="2" t="s">
        <v>193</v>
      </c>
      <c r="BE113" s="149">
        <f t="shared" si="14"/>
        <v>0</v>
      </c>
      <c r="BF113" s="149">
        <f t="shared" si="15"/>
        <v>0</v>
      </c>
      <c r="BG113" s="149">
        <f t="shared" si="16"/>
        <v>0</v>
      </c>
      <c r="BH113" s="149">
        <f t="shared" si="17"/>
        <v>0</v>
      </c>
      <c r="BI113" s="149">
        <f t="shared" si="18"/>
        <v>0</v>
      </c>
      <c r="BJ113" s="2" t="s">
        <v>80</v>
      </c>
      <c r="BK113" s="149">
        <f t="shared" si="19"/>
        <v>0</v>
      </c>
      <c r="BL113" s="2" t="s">
        <v>283</v>
      </c>
      <c r="BM113" s="148" t="s">
        <v>4115</v>
      </c>
    </row>
    <row r="114" spans="1:65" s="17" customFormat="1" ht="24.15" customHeight="1">
      <c r="A114" s="13"/>
      <c r="B114" s="136"/>
      <c r="C114" s="137" t="s">
        <v>383</v>
      </c>
      <c r="D114" s="137" t="s">
        <v>195</v>
      </c>
      <c r="E114" s="138" t="s">
        <v>4116</v>
      </c>
      <c r="F114" s="139" t="s">
        <v>4076</v>
      </c>
      <c r="G114" s="140" t="s">
        <v>3578</v>
      </c>
      <c r="H114" s="141">
        <v>1</v>
      </c>
      <c r="I114" s="142">
        <v>0</v>
      </c>
      <c r="J114" s="142">
        <f t="shared" si="10"/>
        <v>0</v>
      </c>
      <c r="K114" s="143"/>
      <c r="L114" s="14"/>
      <c r="M114" s="144"/>
      <c r="N114" s="145" t="s">
        <v>44</v>
      </c>
      <c r="O114" s="146">
        <v>0</v>
      </c>
      <c r="P114" s="146">
        <f t="shared" si="11"/>
        <v>0</v>
      </c>
      <c r="Q114" s="146">
        <v>0</v>
      </c>
      <c r="R114" s="146">
        <f t="shared" si="12"/>
        <v>0</v>
      </c>
      <c r="S114" s="146">
        <v>0</v>
      </c>
      <c r="T114" s="147">
        <f t="shared" si="1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48" t="s">
        <v>283</v>
      </c>
      <c r="AT114" s="148" t="s">
        <v>195</v>
      </c>
      <c r="AU114" s="148" t="s">
        <v>82</v>
      </c>
      <c r="AY114" s="2" t="s">
        <v>193</v>
      </c>
      <c r="BE114" s="149">
        <f t="shared" si="14"/>
        <v>0</v>
      </c>
      <c r="BF114" s="149">
        <f t="shared" si="15"/>
        <v>0</v>
      </c>
      <c r="BG114" s="149">
        <f t="shared" si="16"/>
        <v>0</v>
      </c>
      <c r="BH114" s="149">
        <f t="shared" si="17"/>
        <v>0</v>
      </c>
      <c r="BI114" s="149">
        <f t="shared" si="18"/>
        <v>0</v>
      </c>
      <c r="BJ114" s="2" t="s">
        <v>80</v>
      </c>
      <c r="BK114" s="149">
        <f t="shared" si="19"/>
        <v>0</v>
      </c>
      <c r="BL114" s="2" t="s">
        <v>283</v>
      </c>
      <c r="BM114" s="148" t="s">
        <v>4117</v>
      </c>
    </row>
    <row r="115" spans="1:65" s="17" customFormat="1" ht="24.15" customHeight="1">
      <c r="A115" s="13"/>
      <c r="B115" s="136"/>
      <c r="C115" s="137" t="s">
        <v>307</v>
      </c>
      <c r="D115" s="137" t="s">
        <v>195</v>
      </c>
      <c r="E115" s="138" t="s">
        <v>4118</v>
      </c>
      <c r="F115" s="139" t="s">
        <v>4079</v>
      </c>
      <c r="G115" s="140" t="s">
        <v>3578</v>
      </c>
      <c r="H115" s="141">
        <v>2</v>
      </c>
      <c r="I115" s="142">
        <v>0</v>
      </c>
      <c r="J115" s="142">
        <f t="shared" si="10"/>
        <v>0</v>
      </c>
      <c r="K115" s="143"/>
      <c r="L115" s="14"/>
      <c r="M115" s="144"/>
      <c r="N115" s="145" t="s">
        <v>44</v>
      </c>
      <c r="O115" s="146">
        <v>0</v>
      </c>
      <c r="P115" s="146">
        <f t="shared" si="11"/>
        <v>0</v>
      </c>
      <c r="Q115" s="146">
        <v>0</v>
      </c>
      <c r="R115" s="146">
        <f t="shared" si="12"/>
        <v>0</v>
      </c>
      <c r="S115" s="146">
        <v>0</v>
      </c>
      <c r="T115" s="147">
        <f t="shared" si="1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283</v>
      </c>
      <c r="AT115" s="148" t="s">
        <v>195</v>
      </c>
      <c r="AU115" s="148" t="s">
        <v>82</v>
      </c>
      <c r="AY115" s="2" t="s">
        <v>193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2" t="s">
        <v>80</v>
      </c>
      <c r="BK115" s="149">
        <f t="shared" si="19"/>
        <v>0</v>
      </c>
      <c r="BL115" s="2" t="s">
        <v>283</v>
      </c>
      <c r="BM115" s="148" t="s">
        <v>4119</v>
      </c>
    </row>
    <row r="116" spans="1:65" s="17" customFormat="1" ht="37.799999999999997" customHeight="1">
      <c r="A116" s="13"/>
      <c r="B116" s="136"/>
      <c r="C116" s="137" t="s">
        <v>396</v>
      </c>
      <c r="D116" s="137" t="s">
        <v>195</v>
      </c>
      <c r="E116" s="138" t="s">
        <v>4120</v>
      </c>
      <c r="F116" s="139" t="s">
        <v>4082</v>
      </c>
      <c r="G116" s="140" t="s">
        <v>3578</v>
      </c>
      <c r="H116" s="141">
        <v>5</v>
      </c>
      <c r="I116" s="142">
        <v>0</v>
      </c>
      <c r="J116" s="142">
        <f t="shared" si="10"/>
        <v>0</v>
      </c>
      <c r="K116" s="143"/>
      <c r="L116" s="14"/>
      <c r="M116" s="144"/>
      <c r="N116" s="145" t="s">
        <v>44</v>
      </c>
      <c r="O116" s="146">
        <v>0</v>
      </c>
      <c r="P116" s="146">
        <f t="shared" si="11"/>
        <v>0</v>
      </c>
      <c r="Q116" s="146">
        <v>0</v>
      </c>
      <c r="R116" s="146">
        <f t="shared" si="12"/>
        <v>0</v>
      </c>
      <c r="S116" s="146">
        <v>0</v>
      </c>
      <c r="T116" s="147">
        <f t="shared" si="1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48" t="s">
        <v>283</v>
      </c>
      <c r="AT116" s="148" t="s">
        <v>195</v>
      </c>
      <c r="AU116" s="148" t="s">
        <v>82</v>
      </c>
      <c r="AY116" s="2" t="s">
        <v>193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2" t="s">
        <v>80</v>
      </c>
      <c r="BK116" s="149">
        <f t="shared" si="19"/>
        <v>0</v>
      </c>
      <c r="BL116" s="2" t="s">
        <v>283</v>
      </c>
      <c r="BM116" s="148" t="s">
        <v>4121</v>
      </c>
    </row>
    <row r="117" spans="1:65" s="17" customFormat="1" ht="37.799999999999997" customHeight="1">
      <c r="A117" s="13"/>
      <c r="B117" s="136"/>
      <c r="C117" s="137" t="s">
        <v>313</v>
      </c>
      <c r="D117" s="137" t="s">
        <v>195</v>
      </c>
      <c r="E117" s="138" t="s">
        <v>4122</v>
      </c>
      <c r="F117" s="139" t="s">
        <v>4085</v>
      </c>
      <c r="G117" s="140" t="s">
        <v>3578</v>
      </c>
      <c r="H117" s="141">
        <v>1</v>
      </c>
      <c r="I117" s="142">
        <v>0</v>
      </c>
      <c r="J117" s="142">
        <f t="shared" si="10"/>
        <v>0</v>
      </c>
      <c r="K117" s="143"/>
      <c r="L117" s="14"/>
      <c r="M117" s="144"/>
      <c r="N117" s="145" t="s">
        <v>44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48" t="s">
        <v>283</v>
      </c>
      <c r="AT117" s="148" t="s">
        <v>195</v>
      </c>
      <c r="AU117" s="148" t="s">
        <v>82</v>
      </c>
      <c r="AY117" s="2" t="s">
        <v>193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80</v>
      </c>
      <c r="BK117" s="149">
        <f t="shared" si="19"/>
        <v>0</v>
      </c>
      <c r="BL117" s="2" t="s">
        <v>283</v>
      </c>
      <c r="BM117" s="148" t="s">
        <v>4123</v>
      </c>
    </row>
    <row r="118" spans="1:65" s="17" customFormat="1" ht="37.799999999999997" customHeight="1">
      <c r="A118" s="13"/>
      <c r="B118" s="136"/>
      <c r="C118" s="137" t="s">
        <v>416</v>
      </c>
      <c r="D118" s="137" t="s">
        <v>195</v>
      </c>
      <c r="E118" s="138" t="s">
        <v>4124</v>
      </c>
      <c r="F118" s="139" t="s">
        <v>4088</v>
      </c>
      <c r="G118" s="140" t="s">
        <v>3578</v>
      </c>
      <c r="H118" s="141">
        <v>5</v>
      </c>
      <c r="I118" s="142">
        <v>0</v>
      </c>
      <c r="J118" s="142">
        <f t="shared" si="10"/>
        <v>0</v>
      </c>
      <c r="K118" s="143"/>
      <c r="L118" s="14"/>
      <c r="M118" s="144"/>
      <c r="N118" s="145" t="s">
        <v>44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48" t="s">
        <v>283</v>
      </c>
      <c r="AT118" s="148" t="s">
        <v>195</v>
      </c>
      <c r="AU118" s="148" t="s">
        <v>82</v>
      </c>
      <c r="AY118" s="2" t="s">
        <v>193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80</v>
      </c>
      <c r="BK118" s="149">
        <f t="shared" si="19"/>
        <v>0</v>
      </c>
      <c r="BL118" s="2" t="s">
        <v>283</v>
      </c>
      <c r="BM118" s="148" t="s">
        <v>4125</v>
      </c>
    </row>
    <row r="119" spans="1:65" s="17" customFormat="1" ht="37.799999999999997" customHeight="1">
      <c r="A119" s="13"/>
      <c r="B119" s="136"/>
      <c r="C119" s="137" t="s">
        <v>327</v>
      </c>
      <c r="D119" s="137" t="s">
        <v>195</v>
      </c>
      <c r="E119" s="138" t="s">
        <v>4126</v>
      </c>
      <c r="F119" s="139" t="s">
        <v>4091</v>
      </c>
      <c r="G119" s="140" t="s">
        <v>3578</v>
      </c>
      <c r="H119" s="141">
        <v>1</v>
      </c>
      <c r="I119" s="142">
        <v>0</v>
      </c>
      <c r="J119" s="142">
        <f t="shared" si="10"/>
        <v>0</v>
      </c>
      <c r="K119" s="143"/>
      <c r="L119" s="14"/>
      <c r="M119" s="144"/>
      <c r="N119" s="145" t="s">
        <v>44</v>
      </c>
      <c r="O119" s="146">
        <v>0</v>
      </c>
      <c r="P119" s="146">
        <f t="shared" si="11"/>
        <v>0</v>
      </c>
      <c r="Q119" s="146">
        <v>0</v>
      </c>
      <c r="R119" s="146">
        <f t="shared" si="12"/>
        <v>0</v>
      </c>
      <c r="S119" s="146">
        <v>0</v>
      </c>
      <c r="T119" s="147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48" t="s">
        <v>283</v>
      </c>
      <c r="AT119" s="148" t="s">
        <v>195</v>
      </c>
      <c r="AU119" s="148" t="s">
        <v>82</v>
      </c>
      <c r="AY119" s="2" t="s">
        <v>193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2" t="s">
        <v>80</v>
      </c>
      <c r="BK119" s="149">
        <f t="shared" si="19"/>
        <v>0</v>
      </c>
      <c r="BL119" s="2" t="s">
        <v>283</v>
      </c>
      <c r="BM119" s="148" t="s">
        <v>4127</v>
      </c>
    </row>
    <row r="120" spans="1:65" s="17" customFormat="1" ht="24.15" customHeight="1">
      <c r="A120" s="13"/>
      <c r="B120" s="136"/>
      <c r="C120" s="137" t="s">
        <v>429</v>
      </c>
      <c r="D120" s="137" t="s">
        <v>195</v>
      </c>
      <c r="E120" s="138" t="s">
        <v>4128</v>
      </c>
      <c r="F120" s="139" t="s">
        <v>4094</v>
      </c>
      <c r="G120" s="140" t="s">
        <v>3578</v>
      </c>
      <c r="H120" s="141">
        <v>2</v>
      </c>
      <c r="I120" s="142">
        <v>0</v>
      </c>
      <c r="J120" s="142">
        <f t="shared" si="10"/>
        <v>0</v>
      </c>
      <c r="K120" s="143"/>
      <c r="L120" s="14"/>
      <c r="M120" s="144"/>
      <c r="N120" s="145" t="s">
        <v>44</v>
      </c>
      <c r="O120" s="146">
        <v>0</v>
      </c>
      <c r="P120" s="146">
        <f t="shared" si="11"/>
        <v>0</v>
      </c>
      <c r="Q120" s="146">
        <v>0</v>
      </c>
      <c r="R120" s="146">
        <f t="shared" si="12"/>
        <v>0</v>
      </c>
      <c r="S120" s="146">
        <v>0</v>
      </c>
      <c r="T120" s="147">
        <f t="shared" si="1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283</v>
      </c>
      <c r="AT120" s="148" t="s">
        <v>195</v>
      </c>
      <c r="AU120" s="148" t="s">
        <v>82</v>
      </c>
      <c r="AY120" s="2" t="s">
        <v>193</v>
      </c>
      <c r="BE120" s="149">
        <f t="shared" si="14"/>
        <v>0</v>
      </c>
      <c r="BF120" s="149">
        <f t="shared" si="15"/>
        <v>0</v>
      </c>
      <c r="BG120" s="149">
        <f t="shared" si="16"/>
        <v>0</v>
      </c>
      <c r="BH120" s="149">
        <f t="shared" si="17"/>
        <v>0</v>
      </c>
      <c r="BI120" s="149">
        <f t="shared" si="18"/>
        <v>0</v>
      </c>
      <c r="BJ120" s="2" t="s">
        <v>80</v>
      </c>
      <c r="BK120" s="149">
        <f t="shared" si="19"/>
        <v>0</v>
      </c>
      <c r="BL120" s="2" t="s">
        <v>283</v>
      </c>
      <c r="BM120" s="148" t="s">
        <v>4129</v>
      </c>
    </row>
    <row r="121" spans="1:65" s="17" customFormat="1" ht="37.799999999999997" customHeight="1">
      <c r="A121" s="13"/>
      <c r="B121" s="136"/>
      <c r="C121" s="137" t="s">
        <v>332</v>
      </c>
      <c r="D121" s="137" t="s">
        <v>195</v>
      </c>
      <c r="E121" s="138" t="s">
        <v>4130</v>
      </c>
      <c r="F121" s="139" t="s">
        <v>4097</v>
      </c>
      <c r="G121" s="140" t="s">
        <v>3578</v>
      </c>
      <c r="H121" s="141">
        <v>2</v>
      </c>
      <c r="I121" s="142">
        <v>0</v>
      </c>
      <c r="J121" s="142">
        <f t="shared" si="10"/>
        <v>0</v>
      </c>
      <c r="K121" s="143"/>
      <c r="L121" s="14"/>
      <c r="M121" s="144"/>
      <c r="N121" s="145" t="s">
        <v>44</v>
      </c>
      <c r="O121" s="146">
        <v>0</v>
      </c>
      <c r="P121" s="146">
        <f t="shared" si="11"/>
        <v>0</v>
      </c>
      <c r="Q121" s="146">
        <v>0</v>
      </c>
      <c r="R121" s="146">
        <f t="shared" si="12"/>
        <v>0</v>
      </c>
      <c r="S121" s="146">
        <v>0</v>
      </c>
      <c r="T121" s="147">
        <f t="shared" si="1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48" t="s">
        <v>283</v>
      </c>
      <c r="AT121" s="148" t="s">
        <v>195</v>
      </c>
      <c r="AU121" s="148" t="s">
        <v>82</v>
      </c>
      <c r="AY121" s="2" t="s">
        <v>193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2" t="s">
        <v>80</v>
      </c>
      <c r="BK121" s="149">
        <f t="shared" si="19"/>
        <v>0</v>
      </c>
      <c r="BL121" s="2" t="s">
        <v>283</v>
      </c>
      <c r="BM121" s="148" t="s">
        <v>4131</v>
      </c>
    </row>
    <row r="122" spans="1:65" s="17" customFormat="1" ht="24.15" customHeight="1">
      <c r="A122" s="13"/>
      <c r="B122" s="136"/>
      <c r="C122" s="137" t="s">
        <v>442</v>
      </c>
      <c r="D122" s="137" t="s">
        <v>195</v>
      </c>
      <c r="E122" s="138" t="s">
        <v>3942</v>
      </c>
      <c r="F122" s="139" t="s">
        <v>4099</v>
      </c>
      <c r="G122" s="140" t="s">
        <v>198</v>
      </c>
      <c r="H122" s="141">
        <v>5</v>
      </c>
      <c r="I122" s="142">
        <v>0</v>
      </c>
      <c r="J122" s="142">
        <f t="shared" si="10"/>
        <v>0</v>
      </c>
      <c r="K122" s="143"/>
      <c r="L122" s="14"/>
      <c r="M122" s="144"/>
      <c r="N122" s="145" t="s">
        <v>44</v>
      </c>
      <c r="O122" s="146">
        <v>0</v>
      </c>
      <c r="P122" s="146">
        <f t="shared" si="11"/>
        <v>0</v>
      </c>
      <c r="Q122" s="146">
        <v>0</v>
      </c>
      <c r="R122" s="146">
        <f t="shared" si="12"/>
        <v>0</v>
      </c>
      <c r="S122" s="146">
        <v>0</v>
      </c>
      <c r="T122" s="147">
        <f t="shared" si="1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283</v>
      </c>
      <c r="AT122" s="148" t="s">
        <v>195</v>
      </c>
      <c r="AU122" s="148" t="s">
        <v>82</v>
      </c>
      <c r="AY122" s="2" t="s">
        <v>193</v>
      </c>
      <c r="BE122" s="149">
        <f t="shared" si="14"/>
        <v>0</v>
      </c>
      <c r="BF122" s="149">
        <f t="shared" si="15"/>
        <v>0</v>
      </c>
      <c r="BG122" s="149">
        <f t="shared" si="16"/>
        <v>0</v>
      </c>
      <c r="BH122" s="149">
        <f t="shared" si="17"/>
        <v>0</v>
      </c>
      <c r="BI122" s="149">
        <f t="shared" si="18"/>
        <v>0</v>
      </c>
      <c r="BJ122" s="2" t="s">
        <v>80</v>
      </c>
      <c r="BK122" s="149">
        <f t="shared" si="19"/>
        <v>0</v>
      </c>
      <c r="BL122" s="2" t="s">
        <v>283</v>
      </c>
      <c r="BM122" s="148" t="s">
        <v>4132</v>
      </c>
    </row>
    <row r="123" spans="1:65" s="17" customFormat="1" ht="24.15" customHeight="1">
      <c r="A123" s="13"/>
      <c r="B123" s="136"/>
      <c r="C123" s="137" t="s">
        <v>336</v>
      </c>
      <c r="D123" s="137" t="s">
        <v>195</v>
      </c>
      <c r="E123" s="138" t="s">
        <v>3944</v>
      </c>
      <c r="F123" s="139" t="s">
        <v>4101</v>
      </c>
      <c r="G123" s="140" t="s">
        <v>3919</v>
      </c>
      <c r="H123" s="141">
        <v>25</v>
      </c>
      <c r="I123" s="142">
        <v>0</v>
      </c>
      <c r="J123" s="142">
        <f t="shared" si="10"/>
        <v>0</v>
      </c>
      <c r="K123" s="143"/>
      <c r="L123" s="14"/>
      <c r="M123" s="144"/>
      <c r="N123" s="145" t="s">
        <v>44</v>
      </c>
      <c r="O123" s="146">
        <v>0</v>
      </c>
      <c r="P123" s="146">
        <f t="shared" si="11"/>
        <v>0</v>
      </c>
      <c r="Q123" s="146">
        <v>0</v>
      </c>
      <c r="R123" s="146">
        <f t="shared" si="12"/>
        <v>0</v>
      </c>
      <c r="S123" s="146">
        <v>0</v>
      </c>
      <c r="T123" s="147">
        <f t="shared" si="1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48" t="s">
        <v>283</v>
      </c>
      <c r="AT123" s="148" t="s">
        <v>195</v>
      </c>
      <c r="AU123" s="148" t="s">
        <v>82</v>
      </c>
      <c r="AY123" s="2" t="s">
        <v>193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2" t="s">
        <v>80</v>
      </c>
      <c r="BK123" s="149">
        <f t="shared" si="19"/>
        <v>0</v>
      </c>
      <c r="BL123" s="2" t="s">
        <v>283</v>
      </c>
      <c r="BM123" s="148" t="s">
        <v>4133</v>
      </c>
    </row>
    <row r="124" spans="1:65" s="17" customFormat="1" ht="24.15" customHeight="1">
      <c r="A124" s="13"/>
      <c r="B124" s="136"/>
      <c r="C124" s="137" t="s">
        <v>453</v>
      </c>
      <c r="D124" s="137" t="s">
        <v>195</v>
      </c>
      <c r="E124" s="138" t="s">
        <v>3946</v>
      </c>
      <c r="F124" s="139" t="s">
        <v>3982</v>
      </c>
      <c r="G124" s="140" t="s">
        <v>198</v>
      </c>
      <c r="H124" s="141">
        <v>55</v>
      </c>
      <c r="I124" s="142">
        <v>0</v>
      </c>
      <c r="J124" s="142">
        <f t="shared" si="10"/>
        <v>0</v>
      </c>
      <c r="K124" s="143"/>
      <c r="L124" s="14"/>
      <c r="M124" s="144"/>
      <c r="N124" s="145" t="s">
        <v>44</v>
      </c>
      <c r="O124" s="146">
        <v>0</v>
      </c>
      <c r="P124" s="146">
        <f t="shared" si="11"/>
        <v>0</v>
      </c>
      <c r="Q124" s="146">
        <v>0</v>
      </c>
      <c r="R124" s="146">
        <f t="shared" si="12"/>
        <v>0</v>
      </c>
      <c r="S124" s="146">
        <v>0</v>
      </c>
      <c r="T124" s="147">
        <f t="shared" si="13"/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8" t="s">
        <v>283</v>
      </c>
      <c r="AT124" s="148" t="s">
        <v>195</v>
      </c>
      <c r="AU124" s="148" t="s">
        <v>82</v>
      </c>
      <c r="AY124" s="2" t="s">
        <v>193</v>
      </c>
      <c r="BE124" s="149">
        <f t="shared" si="14"/>
        <v>0</v>
      </c>
      <c r="BF124" s="149">
        <f t="shared" si="15"/>
        <v>0</v>
      </c>
      <c r="BG124" s="149">
        <f t="shared" si="16"/>
        <v>0</v>
      </c>
      <c r="BH124" s="149">
        <f t="shared" si="17"/>
        <v>0</v>
      </c>
      <c r="BI124" s="149">
        <f t="shared" si="18"/>
        <v>0</v>
      </c>
      <c r="BJ124" s="2" t="s">
        <v>80</v>
      </c>
      <c r="BK124" s="149">
        <f t="shared" si="19"/>
        <v>0</v>
      </c>
      <c r="BL124" s="2" t="s">
        <v>283</v>
      </c>
      <c r="BM124" s="148" t="s">
        <v>4134</v>
      </c>
    </row>
    <row r="125" spans="1:65" s="17" customFormat="1" ht="24.15" customHeight="1">
      <c r="A125" s="13"/>
      <c r="B125" s="136"/>
      <c r="C125" s="137" t="s">
        <v>354</v>
      </c>
      <c r="D125" s="137" t="s">
        <v>195</v>
      </c>
      <c r="E125" s="138" t="s">
        <v>3948</v>
      </c>
      <c r="F125" s="139" t="s">
        <v>3983</v>
      </c>
      <c r="G125" s="140" t="s">
        <v>198</v>
      </c>
      <c r="H125" s="141">
        <v>15</v>
      </c>
      <c r="I125" s="142">
        <v>0</v>
      </c>
      <c r="J125" s="142">
        <f t="shared" si="10"/>
        <v>0</v>
      </c>
      <c r="K125" s="143"/>
      <c r="L125" s="14"/>
      <c r="M125" s="144"/>
      <c r="N125" s="145" t="s">
        <v>44</v>
      </c>
      <c r="O125" s="146">
        <v>0</v>
      </c>
      <c r="P125" s="146">
        <f t="shared" si="11"/>
        <v>0</v>
      </c>
      <c r="Q125" s="146">
        <v>0</v>
      </c>
      <c r="R125" s="146">
        <f t="shared" si="12"/>
        <v>0</v>
      </c>
      <c r="S125" s="146">
        <v>0</v>
      </c>
      <c r="T125" s="147">
        <f t="shared" si="1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283</v>
      </c>
      <c r="AT125" s="148" t="s">
        <v>195</v>
      </c>
      <c r="AU125" s="148" t="s">
        <v>82</v>
      </c>
      <c r="AY125" s="2" t="s">
        <v>193</v>
      </c>
      <c r="BE125" s="149">
        <f t="shared" si="14"/>
        <v>0</v>
      </c>
      <c r="BF125" s="149">
        <f t="shared" si="15"/>
        <v>0</v>
      </c>
      <c r="BG125" s="149">
        <f t="shared" si="16"/>
        <v>0</v>
      </c>
      <c r="BH125" s="149">
        <f t="shared" si="17"/>
        <v>0</v>
      </c>
      <c r="BI125" s="149">
        <f t="shared" si="18"/>
        <v>0</v>
      </c>
      <c r="BJ125" s="2" t="s">
        <v>80</v>
      </c>
      <c r="BK125" s="149">
        <f t="shared" si="19"/>
        <v>0</v>
      </c>
      <c r="BL125" s="2" t="s">
        <v>283</v>
      </c>
      <c r="BM125" s="148" t="s">
        <v>4135</v>
      </c>
    </row>
    <row r="126" spans="1:65" s="17" customFormat="1" ht="24.15" customHeight="1">
      <c r="A126" s="13"/>
      <c r="B126" s="136"/>
      <c r="C126" s="137" t="s">
        <v>478</v>
      </c>
      <c r="D126" s="137" t="s">
        <v>195</v>
      </c>
      <c r="E126" s="138" t="s">
        <v>3950</v>
      </c>
      <c r="F126" s="139" t="s">
        <v>3925</v>
      </c>
      <c r="G126" s="140" t="s">
        <v>198</v>
      </c>
      <c r="H126" s="141">
        <v>38</v>
      </c>
      <c r="I126" s="142">
        <v>0</v>
      </c>
      <c r="J126" s="142">
        <f t="shared" si="10"/>
        <v>0</v>
      </c>
      <c r="K126" s="143"/>
      <c r="L126" s="14"/>
      <c r="M126" s="144"/>
      <c r="N126" s="145" t="s">
        <v>44</v>
      </c>
      <c r="O126" s="146">
        <v>0</v>
      </c>
      <c r="P126" s="146">
        <f t="shared" si="11"/>
        <v>0</v>
      </c>
      <c r="Q126" s="146">
        <v>0</v>
      </c>
      <c r="R126" s="146">
        <f t="shared" si="12"/>
        <v>0</v>
      </c>
      <c r="S126" s="146">
        <v>0</v>
      </c>
      <c r="T126" s="147">
        <f t="shared" si="1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8" t="s">
        <v>283</v>
      </c>
      <c r="AT126" s="148" t="s">
        <v>195</v>
      </c>
      <c r="AU126" s="148" t="s">
        <v>82</v>
      </c>
      <c r="AY126" s="2" t="s">
        <v>193</v>
      </c>
      <c r="BE126" s="149">
        <f t="shared" si="14"/>
        <v>0</v>
      </c>
      <c r="BF126" s="149">
        <f t="shared" si="15"/>
        <v>0</v>
      </c>
      <c r="BG126" s="149">
        <f t="shared" si="16"/>
        <v>0</v>
      </c>
      <c r="BH126" s="149">
        <f t="shared" si="17"/>
        <v>0</v>
      </c>
      <c r="BI126" s="149">
        <f t="shared" si="18"/>
        <v>0</v>
      </c>
      <c r="BJ126" s="2" t="s">
        <v>80</v>
      </c>
      <c r="BK126" s="149">
        <f t="shared" si="19"/>
        <v>0</v>
      </c>
      <c r="BL126" s="2" t="s">
        <v>283</v>
      </c>
      <c r="BM126" s="148" t="s">
        <v>4136</v>
      </c>
    </row>
    <row r="127" spans="1:65" s="17" customFormat="1" ht="24.15" customHeight="1">
      <c r="A127" s="13"/>
      <c r="B127" s="136"/>
      <c r="C127" s="137" t="s">
        <v>360</v>
      </c>
      <c r="D127" s="137" t="s">
        <v>195</v>
      </c>
      <c r="E127" s="138" t="s">
        <v>4018</v>
      </c>
      <c r="F127" s="139" t="s">
        <v>3985</v>
      </c>
      <c r="G127" s="140" t="s">
        <v>198</v>
      </c>
      <c r="H127" s="141">
        <v>180</v>
      </c>
      <c r="I127" s="142">
        <v>0</v>
      </c>
      <c r="J127" s="142">
        <f t="shared" si="10"/>
        <v>0</v>
      </c>
      <c r="K127" s="143"/>
      <c r="L127" s="14"/>
      <c r="M127" s="203"/>
      <c r="N127" s="204" t="s">
        <v>44</v>
      </c>
      <c r="O127" s="205">
        <v>0</v>
      </c>
      <c r="P127" s="205">
        <f t="shared" si="11"/>
        <v>0</v>
      </c>
      <c r="Q127" s="205">
        <v>0</v>
      </c>
      <c r="R127" s="205">
        <f t="shared" si="12"/>
        <v>0</v>
      </c>
      <c r="S127" s="205">
        <v>0</v>
      </c>
      <c r="T127" s="206">
        <f t="shared" si="1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8" t="s">
        <v>283</v>
      </c>
      <c r="AT127" s="148" t="s">
        <v>195</v>
      </c>
      <c r="AU127" s="148" t="s">
        <v>82</v>
      </c>
      <c r="AY127" s="2" t="s">
        <v>193</v>
      </c>
      <c r="BE127" s="149">
        <f t="shared" si="14"/>
        <v>0</v>
      </c>
      <c r="BF127" s="149">
        <f t="shared" si="15"/>
        <v>0</v>
      </c>
      <c r="BG127" s="149">
        <f t="shared" si="16"/>
        <v>0</v>
      </c>
      <c r="BH127" s="149">
        <f t="shared" si="17"/>
        <v>0</v>
      </c>
      <c r="BI127" s="149">
        <f t="shared" si="18"/>
        <v>0</v>
      </c>
      <c r="BJ127" s="2" t="s">
        <v>80</v>
      </c>
      <c r="BK127" s="149">
        <f t="shared" si="19"/>
        <v>0</v>
      </c>
      <c r="BL127" s="2" t="s">
        <v>283</v>
      </c>
      <c r="BM127" s="148" t="s">
        <v>4137</v>
      </c>
    </row>
    <row r="128" spans="1:65" s="17" customFormat="1" ht="6.9" customHeight="1">
      <c r="A128" s="13"/>
      <c r="B128" s="24"/>
      <c r="C128" s="25"/>
      <c r="D128" s="25"/>
      <c r="E128" s="25"/>
      <c r="F128" s="25"/>
      <c r="G128" s="25"/>
      <c r="H128" s="25"/>
      <c r="I128" s="25"/>
      <c r="J128" s="25"/>
      <c r="K128" s="25"/>
      <c r="L128" s="14"/>
      <c r="M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</row>
  </sheetData>
  <autoFilter ref="C87:K127" xr:uid="{00000000-0009-0000-0000-00000C000000}"/>
  <mergeCells count="11">
    <mergeCell ref="E80:H80"/>
    <mergeCell ref="E50:H50"/>
    <mergeCell ref="E52:H52"/>
    <mergeCell ref="E54:H54"/>
    <mergeCell ref="E76:H76"/>
    <mergeCell ref="E78:H78"/>
    <mergeCell ref="L2:V2"/>
    <mergeCell ref="E7:H7"/>
    <mergeCell ref="E9:H9"/>
    <mergeCell ref="E11:H11"/>
    <mergeCell ref="E29:H29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M96"/>
  <sheetViews>
    <sheetView showGridLines="0" zoomScaleNormal="100" workbookViewId="0">
      <selection activeCell="I98" sqref="I98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126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3900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4138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20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ROUND(J88,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ROUND((SUM(BE88:BE95)),  2)</f>
        <v>0</v>
      </c>
      <c r="G35" s="13"/>
      <c r="H35" s="13"/>
      <c r="I35" s="91">
        <v>0.21</v>
      </c>
      <c r="J35" s="90">
        <f>ROUND(((SUM(BE88:BE95))*I35),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ROUND((SUM(BF88:BF95)),  2)</f>
        <v>0</v>
      </c>
      <c r="G36" s="13"/>
      <c r="H36" s="13"/>
      <c r="I36" s="91">
        <v>0.15</v>
      </c>
      <c r="J36" s="90">
        <f>ROUND(((SUM(BF88:BF95))*I36),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ROUND((SUM(BG88:BG95)),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ROUND((SUM(BH88:BH95)),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ROUND((SUM(BI88:BI95)),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3900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07.5 - ZAŘÍZENÍ Č.5 - VĚTRÁNÍ TĚLOCVIČNY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Chlebovice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J88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158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1:31" s="68" customFormat="1" ht="19.95" customHeight="1">
      <c r="B65" s="107"/>
      <c r="D65" s="108" t="s">
        <v>4139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1:31" s="68" customFormat="1" ht="19.95" customHeight="1">
      <c r="B66" s="107"/>
      <c r="D66" s="108" t="s">
        <v>4140</v>
      </c>
      <c r="E66" s="109"/>
      <c r="F66" s="109"/>
      <c r="G66" s="109"/>
      <c r="H66" s="109"/>
      <c r="I66" s="109"/>
      <c r="J66" s="110">
        <f>J93</f>
        <v>0</v>
      </c>
      <c r="L66" s="107"/>
    </row>
    <row r="67" spans="1:31" s="17" customFormat="1" ht="21.9" customHeight="1">
      <c r="A67" s="13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8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6.9" customHeight="1">
      <c r="A68" s="13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8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72" spans="1:31" s="17" customFormat="1" ht="6.9" customHeight="1">
      <c r="A72" s="13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24.9" customHeight="1">
      <c r="A73" s="13"/>
      <c r="B73" s="14"/>
      <c r="C73" s="6" t="s">
        <v>178</v>
      </c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14</v>
      </c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6.5" customHeight="1">
      <c r="A76" s="13"/>
      <c r="B76" s="14"/>
      <c r="C76" s="13"/>
      <c r="D76" s="13"/>
      <c r="E76" s="313" t="str">
        <f>E7</f>
        <v>ZŠ a MŠ Chlebovice - tělocvična</v>
      </c>
      <c r="F76" s="313"/>
      <c r="G76" s="313"/>
      <c r="H76" s="3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2" customHeight="1">
      <c r="B77" s="5"/>
      <c r="C77" s="10" t="s">
        <v>140</v>
      </c>
      <c r="L77" s="5"/>
    </row>
    <row r="78" spans="1:31" s="17" customFormat="1" ht="16.5" customHeight="1">
      <c r="A78" s="13"/>
      <c r="B78" s="14"/>
      <c r="C78" s="13"/>
      <c r="D78" s="13"/>
      <c r="E78" s="313" t="s">
        <v>3900</v>
      </c>
      <c r="F78" s="313"/>
      <c r="G78" s="313"/>
      <c r="H78" s="3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>
      <c r="A79" s="13"/>
      <c r="B79" s="14"/>
      <c r="C79" s="10" t="s">
        <v>142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>
      <c r="A80" s="13"/>
      <c r="B80" s="14"/>
      <c r="C80" s="13"/>
      <c r="D80" s="13"/>
      <c r="E80" s="299" t="str">
        <f>E11</f>
        <v>07.5 - ZAŘÍZENÍ Č.5 - VĚTRÁNÍ TĚLOCVIČNY</v>
      </c>
      <c r="F80" s="299"/>
      <c r="G80" s="299"/>
      <c r="H80" s="299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>
      <c r="A82" s="13"/>
      <c r="B82" s="14"/>
      <c r="C82" s="10" t="s">
        <v>19</v>
      </c>
      <c r="D82" s="13"/>
      <c r="E82" s="13"/>
      <c r="F82" s="11" t="str">
        <f>F14</f>
        <v>ul. Pod Kabáticí 107,193, Frýdek-Místek Chlebovice</v>
      </c>
      <c r="G82" s="13"/>
      <c r="H82" s="13"/>
      <c r="I82" s="10" t="s">
        <v>21</v>
      </c>
      <c r="J82" s="81" t="str">
        <f>IF(J14="","",J14)</f>
        <v>8. 7. 2022</v>
      </c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5.15" customHeight="1">
      <c r="A84" s="13"/>
      <c r="B84" s="14"/>
      <c r="C84" s="10" t="s">
        <v>23</v>
      </c>
      <c r="D84" s="13"/>
      <c r="E84" s="13"/>
      <c r="F84" s="11" t="str">
        <f>E17</f>
        <v>Statutární město Frýdek-Místek</v>
      </c>
      <c r="G84" s="13"/>
      <c r="H84" s="13"/>
      <c r="I84" s="10" t="s">
        <v>31</v>
      </c>
      <c r="J84" s="98" t="str">
        <f>E23</f>
        <v>JANKO Projekt s.r.o.</v>
      </c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5.15" customHeight="1">
      <c r="A85" s="13"/>
      <c r="B85" s="14"/>
      <c r="C85" s="10" t="s">
        <v>29</v>
      </c>
      <c r="D85" s="13"/>
      <c r="E85" s="13"/>
      <c r="F85" s="11" t="str">
        <f>IF(E20="","",E20)</f>
        <v>Dle výběrového řízení investora</v>
      </c>
      <c r="G85" s="13"/>
      <c r="H85" s="13"/>
      <c r="I85" s="10" t="s">
        <v>36</v>
      </c>
      <c r="J85" s="98" t="str">
        <f>E26</f>
        <v>Katerinec</v>
      </c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18" customFormat="1" ht="29.25" customHeight="1">
      <c r="A87" s="111"/>
      <c r="B87" s="112"/>
      <c r="C87" s="113" t="s">
        <v>179</v>
      </c>
      <c r="D87" s="114" t="s">
        <v>58</v>
      </c>
      <c r="E87" s="114" t="s">
        <v>54</v>
      </c>
      <c r="F87" s="114" t="s">
        <v>55</v>
      </c>
      <c r="G87" s="114" t="s">
        <v>180</v>
      </c>
      <c r="H87" s="114" t="s">
        <v>181</v>
      </c>
      <c r="I87" s="114" t="s">
        <v>182</v>
      </c>
      <c r="J87" s="115" t="s">
        <v>147</v>
      </c>
      <c r="K87" s="116" t="s">
        <v>183</v>
      </c>
      <c r="L87" s="117"/>
      <c r="M87" s="40"/>
      <c r="N87" s="41" t="s">
        <v>43</v>
      </c>
      <c r="O87" s="41" t="s">
        <v>184</v>
      </c>
      <c r="P87" s="41" t="s">
        <v>185</v>
      </c>
      <c r="Q87" s="41" t="s">
        <v>186</v>
      </c>
      <c r="R87" s="41" t="s">
        <v>187</v>
      </c>
      <c r="S87" s="41" t="s">
        <v>188</v>
      </c>
      <c r="T87" s="42" t="s">
        <v>189</v>
      </c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65" s="17" customFormat="1" ht="22.8" customHeight="1">
      <c r="A88" s="13"/>
      <c r="B88" s="14"/>
      <c r="C88" s="48" t="s">
        <v>190</v>
      </c>
      <c r="D88" s="13"/>
      <c r="E88" s="13"/>
      <c r="F88" s="13"/>
      <c r="G88" s="13"/>
      <c r="H88" s="13"/>
      <c r="I88" s="13"/>
      <c r="J88" s="119">
        <f>BK88</f>
        <v>0</v>
      </c>
      <c r="K88" s="13"/>
      <c r="L88" s="14"/>
      <c r="M88" s="43"/>
      <c r="N88" s="34"/>
      <c r="O88" s="44"/>
      <c r="P88" s="120">
        <f>P89</f>
        <v>0</v>
      </c>
      <c r="Q88" s="44"/>
      <c r="R88" s="120">
        <f>R89</f>
        <v>0</v>
      </c>
      <c r="S88" s="44"/>
      <c r="T88" s="121">
        <f>T89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72</v>
      </c>
      <c r="AU88" s="2" t="s">
        <v>148</v>
      </c>
      <c r="BK88" s="122">
        <f>BK89</f>
        <v>0</v>
      </c>
    </row>
    <row r="89" spans="1:65" s="123" customFormat="1" ht="25.95" customHeight="1">
      <c r="B89" s="124"/>
      <c r="D89" s="125" t="s">
        <v>72</v>
      </c>
      <c r="E89" s="126" t="s">
        <v>1261</v>
      </c>
      <c r="F89" s="126" t="s">
        <v>1262</v>
      </c>
      <c r="J89" s="127">
        <f>BK89</f>
        <v>0</v>
      </c>
      <c r="L89" s="124"/>
      <c r="M89" s="128"/>
      <c r="N89" s="129"/>
      <c r="O89" s="129"/>
      <c r="P89" s="130">
        <f>P90+P93</f>
        <v>0</v>
      </c>
      <c r="Q89" s="129"/>
      <c r="R89" s="130">
        <f>R90+R93</f>
        <v>0</v>
      </c>
      <c r="S89" s="129"/>
      <c r="T89" s="131">
        <f>T90+T93</f>
        <v>0</v>
      </c>
      <c r="AR89" s="125" t="s">
        <v>82</v>
      </c>
      <c r="AT89" s="132" t="s">
        <v>72</v>
      </c>
      <c r="AU89" s="132" t="s">
        <v>73</v>
      </c>
      <c r="AY89" s="125" t="s">
        <v>193</v>
      </c>
      <c r="BK89" s="133">
        <f>BK90+BK93</f>
        <v>0</v>
      </c>
    </row>
    <row r="90" spans="1:65" s="123" customFormat="1" ht="22.8" customHeight="1">
      <c r="B90" s="124"/>
      <c r="D90" s="125" t="s">
        <v>72</v>
      </c>
      <c r="E90" s="134" t="s">
        <v>2857</v>
      </c>
      <c r="F90" s="134" t="s">
        <v>4141</v>
      </c>
      <c r="J90" s="135">
        <f>BK90</f>
        <v>0</v>
      </c>
      <c r="L90" s="124"/>
      <c r="M90" s="128"/>
      <c r="N90" s="129"/>
      <c r="O90" s="129"/>
      <c r="P90" s="130">
        <f>SUM(P91:P92)</f>
        <v>0</v>
      </c>
      <c r="Q90" s="129"/>
      <c r="R90" s="130">
        <f>SUM(R91:R92)</f>
        <v>0</v>
      </c>
      <c r="S90" s="129"/>
      <c r="T90" s="131">
        <f>SUM(T91:T92)</f>
        <v>0</v>
      </c>
      <c r="AR90" s="125" t="s">
        <v>82</v>
      </c>
      <c r="AT90" s="132" t="s">
        <v>72</v>
      </c>
      <c r="AU90" s="132" t="s">
        <v>80</v>
      </c>
      <c r="AY90" s="125" t="s">
        <v>193</v>
      </c>
      <c r="BK90" s="133">
        <f>SUM(BK91:BK92)</f>
        <v>0</v>
      </c>
    </row>
    <row r="91" spans="1:65" s="17" customFormat="1" ht="24.15" customHeight="1">
      <c r="A91" s="13"/>
      <c r="B91" s="136"/>
      <c r="C91" s="137" t="s">
        <v>80</v>
      </c>
      <c r="D91" s="137" t="s">
        <v>195</v>
      </c>
      <c r="E91" s="138" t="s">
        <v>3917</v>
      </c>
      <c r="F91" s="139" t="s">
        <v>3980</v>
      </c>
      <c r="G91" s="140" t="s">
        <v>3919</v>
      </c>
      <c r="H91" s="141">
        <v>65</v>
      </c>
      <c r="I91" s="142">
        <v>0</v>
      </c>
      <c r="J91" s="142">
        <f>ROUND(I91*H91,2)</f>
        <v>0</v>
      </c>
      <c r="K91" s="143"/>
      <c r="L91" s="14"/>
      <c r="M91" s="144"/>
      <c r="N91" s="145" t="s">
        <v>44</v>
      </c>
      <c r="O91" s="146">
        <v>0</v>
      </c>
      <c r="P91" s="146">
        <f>O91*H91</f>
        <v>0</v>
      </c>
      <c r="Q91" s="146">
        <v>0</v>
      </c>
      <c r="R91" s="146">
        <f>Q91*H91</f>
        <v>0</v>
      </c>
      <c r="S91" s="146">
        <v>0</v>
      </c>
      <c r="T91" s="147">
        <f>S91*H91</f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48" t="s">
        <v>199</v>
      </c>
      <c r="AT91" s="148" t="s">
        <v>195</v>
      </c>
      <c r="AU91" s="148" t="s">
        <v>82</v>
      </c>
      <c r="AY91" s="2" t="s">
        <v>193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2" t="s">
        <v>80</v>
      </c>
      <c r="BK91" s="149">
        <f>ROUND(I91*H91,2)</f>
        <v>0</v>
      </c>
      <c r="BL91" s="2" t="s">
        <v>199</v>
      </c>
      <c r="BM91" s="148" t="s">
        <v>4142</v>
      </c>
    </row>
    <row r="92" spans="1:65" s="17" customFormat="1" ht="24.15" customHeight="1">
      <c r="A92" s="13"/>
      <c r="B92" s="136"/>
      <c r="C92" s="137" t="s">
        <v>82</v>
      </c>
      <c r="D92" s="137" t="s">
        <v>195</v>
      </c>
      <c r="E92" s="138" t="s">
        <v>3920</v>
      </c>
      <c r="F92" s="139" t="s">
        <v>3981</v>
      </c>
      <c r="G92" s="140" t="s">
        <v>3919</v>
      </c>
      <c r="H92" s="141">
        <v>60</v>
      </c>
      <c r="I92" s="142">
        <v>0</v>
      </c>
      <c r="J92" s="142">
        <f>ROUND(I92*H92,2)</f>
        <v>0</v>
      </c>
      <c r="K92" s="143"/>
      <c r="L92" s="14"/>
      <c r="M92" s="144"/>
      <c r="N92" s="145" t="s">
        <v>44</v>
      </c>
      <c r="O92" s="146">
        <v>0</v>
      </c>
      <c r="P92" s="146">
        <f>O92*H92</f>
        <v>0</v>
      </c>
      <c r="Q92" s="146">
        <v>0</v>
      </c>
      <c r="R92" s="146">
        <f>Q92*H92</f>
        <v>0</v>
      </c>
      <c r="S92" s="146">
        <v>0</v>
      </c>
      <c r="T92" s="147">
        <f>S92*H92</f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199</v>
      </c>
      <c r="AT92" s="148" t="s">
        <v>195</v>
      </c>
      <c r="AU92" s="148" t="s">
        <v>82</v>
      </c>
      <c r="AY92" s="2" t="s">
        <v>193</v>
      </c>
      <c r="BE92" s="149">
        <f>IF(N92="základní",J92,0)</f>
        <v>0</v>
      </c>
      <c r="BF92" s="149">
        <f>IF(N92="snížená",J92,0)</f>
        <v>0</v>
      </c>
      <c r="BG92" s="149">
        <f>IF(N92="zákl. přenesená",J92,0)</f>
        <v>0</v>
      </c>
      <c r="BH92" s="149">
        <f>IF(N92="sníž. přenesená",J92,0)</f>
        <v>0</v>
      </c>
      <c r="BI92" s="149">
        <f>IF(N92="nulová",J92,0)</f>
        <v>0</v>
      </c>
      <c r="BJ92" s="2" t="s">
        <v>80</v>
      </c>
      <c r="BK92" s="149">
        <f>ROUND(I92*H92,2)</f>
        <v>0</v>
      </c>
      <c r="BL92" s="2" t="s">
        <v>199</v>
      </c>
      <c r="BM92" s="148" t="s">
        <v>4143</v>
      </c>
    </row>
    <row r="93" spans="1:65" s="123" customFormat="1" ht="22.8" customHeight="1">
      <c r="B93" s="124"/>
      <c r="D93" s="125" t="s">
        <v>72</v>
      </c>
      <c r="E93" s="134" t="s">
        <v>3928</v>
      </c>
      <c r="F93" s="134" t="s">
        <v>4144</v>
      </c>
      <c r="J93" s="135">
        <f>BK93</f>
        <v>0</v>
      </c>
      <c r="L93" s="124"/>
      <c r="M93" s="128"/>
      <c r="N93" s="129"/>
      <c r="O93" s="129"/>
      <c r="P93" s="130">
        <f>SUM(P94:P95)</f>
        <v>0</v>
      </c>
      <c r="Q93" s="129"/>
      <c r="R93" s="130">
        <f>SUM(R94:R95)</f>
        <v>0</v>
      </c>
      <c r="S93" s="129"/>
      <c r="T93" s="131">
        <f>SUM(T94:T95)</f>
        <v>0</v>
      </c>
      <c r="AR93" s="125" t="s">
        <v>82</v>
      </c>
      <c r="AT93" s="132" t="s">
        <v>72</v>
      </c>
      <c r="AU93" s="132" t="s">
        <v>80</v>
      </c>
      <c r="AY93" s="125" t="s">
        <v>193</v>
      </c>
      <c r="BK93" s="133">
        <f>SUM(BK94:BK95)</f>
        <v>0</v>
      </c>
    </row>
    <row r="94" spans="1:65" s="17" customFormat="1" ht="24.15" customHeight="1">
      <c r="A94" s="13"/>
      <c r="B94" s="136"/>
      <c r="C94" s="137" t="s">
        <v>199</v>
      </c>
      <c r="D94" s="137" t="s">
        <v>195</v>
      </c>
      <c r="E94" s="138" t="s">
        <v>3942</v>
      </c>
      <c r="F94" s="139" t="s">
        <v>3980</v>
      </c>
      <c r="G94" s="140" t="s">
        <v>3919</v>
      </c>
      <c r="H94" s="141">
        <v>65</v>
      </c>
      <c r="I94" s="142">
        <v>0</v>
      </c>
      <c r="J94" s="142">
        <f>ROUND(I94*H94,2)</f>
        <v>0</v>
      </c>
      <c r="K94" s="143"/>
      <c r="L94" s="14"/>
      <c r="M94" s="144"/>
      <c r="N94" s="145" t="s">
        <v>44</v>
      </c>
      <c r="O94" s="146">
        <v>0</v>
      </c>
      <c r="P94" s="146">
        <f>O94*H94</f>
        <v>0</v>
      </c>
      <c r="Q94" s="146">
        <v>0</v>
      </c>
      <c r="R94" s="146">
        <f>Q94*H94</f>
        <v>0</v>
      </c>
      <c r="S94" s="146">
        <v>0</v>
      </c>
      <c r="T94" s="147">
        <f>S94*H94</f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199</v>
      </c>
      <c r="AT94" s="148" t="s">
        <v>195</v>
      </c>
      <c r="AU94" s="148" t="s">
        <v>82</v>
      </c>
      <c r="AY94" s="2" t="s">
        <v>193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2" t="s">
        <v>80</v>
      </c>
      <c r="BK94" s="149">
        <f>ROUND(I94*H94,2)</f>
        <v>0</v>
      </c>
      <c r="BL94" s="2" t="s">
        <v>199</v>
      </c>
      <c r="BM94" s="148" t="s">
        <v>4145</v>
      </c>
    </row>
    <row r="95" spans="1:65" s="17" customFormat="1" ht="24.15" customHeight="1">
      <c r="A95" s="13"/>
      <c r="B95" s="136"/>
      <c r="C95" s="137" t="s">
        <v>228</v>
      </c>
      <c r="D95" s="137" t="s">
        <v>195</v>
      </c>
      <c r="E95" s="138" t="s">
        <v>3944</v>
      </c>
      <c r="F95" s="139" t="s">
        <v>3981</v>
      </c>
      <c r="G95" s="140" t="s">
        <v>3919</v>
      </c>
      <c r="H95" s="141">
        <v>60</v>
      </c>
      <c r="I95" s="142">
        <v>0</v>
      </c>
      <c r="J95" s="142">
        <f>ROUND(I95*H95,2)</f>
        <v>0</v>
      </c>
      <c r="K95" s="143"/>
      <c r="L95" s="14"/>
      <c r="M95" s="203"/>
      <c r="N95" s="204" t="s">
        <v>44</v>
      </c>
      <c r="O95" s="205">
        <v>0</v>
      </c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199</v>
      </c>
      <c r="AT95" s="148" t="s">
        <v>195</v>
      </c>
      <c r="AU95" s="148" t="s">
        <v>82</v>
      </c>
      <c r="AY95" s="2" t="s">
        <v>193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2" t="s">
        <v>80</v>
      </c>
      <c r="BK95" s="149">
        <f>ROUND(I95*H95,2)</f>
        <v>0</v>
      </c>
      <c r="BL95" s="2" t="s">
        <v>199</v>
      </c>
      <c r="BM95" s="148" t="s">
        <v>4146</v>
      </c>
    </row>
    <row r="96" spans="1:65" s="17" customFormat="1" ht="6.9" customHeight="1">
      <c r="A96" s="13"/>
      <c r="B96" s="24"/>
      <c r="C96" s="25"/>
      <c r="D96" s="25"/>
      <c r="E96" s="25"/>
      <c r="F96" s="25"/>
      <c r="G96" s="25"/>
      <c r="H96" s="25"/>
      <c r="I96" s="25"/>
      <c r="J96" s="25"/>
      <c r="K96" s="25"/>
      <c r="L96" s="14"/>
      <c r="M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</row>
  </sheetData>
  <autoFilter ref="C87:K95" xr:uid="{00000000-0009-0000-0000-00000D000000}"/>
  <mergeCells count="11">
    <mergeCell ref="E80:H80"/>
    <mergeCell ref="E50:H50"/>
    <mergeCell ref="E52:H52"/>
    <mergeCell ref="E54:H54"/>
    <mergeCell ref="E76:H76"/>
    <mergeCell ref="E78:H78"/>
    <mergeCell ref="L2:V2"/>
    <mergeCell ref="E7:H7"/>
    <mergeCell ref="E9:H9"/>
    <mergeCell ref="E11:H11"/>
    <mergeCell ref="E29:H29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M100"/>
  <sheetViews>
    <sheetView showGridLines="0" zoomScaleNormal="100" workbookViewId="0">
      <selection activeCell="I101" sqref="I101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129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3900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4147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20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ROUND(J88,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ROUND((SUM(BE88:BE99)),  2)</f>
        <v>0</v>
      </c>
      <c r="G35" s="13"/>
      <c r="H35" s="13"/>
      <c r="I35" s="91">
        <v>0.21</v>
      </c>
      <c r="J35" s="90">
        <f>ROUND(((SUM(BE88:BE99))*I35),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ROUND((SUM(BF88:BF99)),  2)</f>
        <v>0</v>
      </c>
      <c r="G36" s="13"/>
      <c r="H36" s="13"/>
      <c r="I36" s="91">
        <v>0.15</v>
      </c>
      <c r="J36" s="90">
        <f>ROUND(((SUM(BF88:BF99))*I36),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ROUND((SUM(BG88:BG99)),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ROUND((SUM(BH88:BH99)),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ROUND((SUM(BI88:BI99)),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3900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07.6 - ZAŘÍZENÍ Č.6 - VĚTRÁNÍ TĚLOCVIČNY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Chlebovice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J88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158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1:31" s="68" customFormat="1" ht="19.95" customHeight="1">
      <c r="B65" s="107"/>
      <c r="D65" s="108" t="s">
        <v>4148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1:31" s="68" customFormat="1" ht="19.95" customHeight="1">
      <c r="B66" s="107"/>
      <c r="D66" s="108" t="s">
        <v>4149</v>
      </c>
      <c r="E66" s="109"/>
      <c r="F66" s="109"/>
      <c r="G66" s="109"/>
      <c r="H66" s="109"/>
      <c r="I66" s="109"/>
      <c r="J66" s="110">
        <f>J95</f>
        <v>0</v>
      </c>
      <c r="L66" s="107"/>
    </row>
    <row r="67" spans="1:31" s="17" customFormat="1" ht="21.9" customHeight="1">
      <c r="A67" s="13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8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6.9" customHeight="1">
      <c r="A68" s="13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8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72" spans="1:31" s="17" customFormat="1" ht="6.9" customHeight="1">
      <c r="A72" s="13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24.9" customHeight="1">
      <c r="A73" s="13"/>
      <c r="B73" s="14"/>
      <c r="C73" s="6" t="s">
        <v>178</v>
      </c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14</v>
      </c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6.5" customHeight="1">
      <c r="A76" s="13"/>
      <c r="B76" s="14"/>
      <c r="C76" s="13"/>
      <c r="D76" s="13"/>
      <c r="E76" s="313" t="str">
        <f>E7</f>
        <v>ZŠ a MŠ Chlebovice - tělocvična</v>
      </c>
      <c r="F76" s="313"/>
      <c r="G76" s="313"/>
      <c r="H76" s="3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2" customHeight="1">
      <c r="B77" s="5"/>
      <c r="C77" s="10" t="s">
        <v>140</v>
      </c>
      <c r="L77" s="5"/>
    </row>
    <row r="78" spans="1:31" s="17" customFormat="1" ht="16.5" customHeight="1">
      <c r="A78" s="13"/>
      <c r="B78" s="14"/>
      <c r="C78" s="13"/>
      <c r="D78" s="13"/>
      <c r="E78" s="313" t="s">
        <v>3900</v>
      </c>
      <c r="F78" s="313"/>
      <c r="G78" s="313"/>
      <c r="H78" s="3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>
      <c r="A79" s="13"/>
      <c r="B79" s="14"/>
      <c r="C79" s="10" t="s">
        <v>142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>
      <c r="A80" s="13"/>
      <c r="B80" s="14"/>
      <c r="C80" s="13"/>
      <c r="D80" s="13"/>
      <c r="E80" s="299" t="str">
        <f>E11</f>
        <v>07.6 - ZAŘÍZENÍ Č.6 - VĚTRÁNÍ TĚLOCVIČNY</v>
      </c>
      <c r="F80" s="299"/>
      <c r="G80" s="299"/>
      <c r="H80" s="299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>
      <c r="A82" s="13"/>
      <c r="B82" s="14"/>
      <c r="C82" s="10" t="s">
        <v>19</v>
      </c>
      <c r="D82" s="13"/>
      <c r="E82" s="13"/>
      <c r="F82" s="11" t="str">
        <f>F14</f>
        <v>ul. Pod Kabáticí 107,193, Frýdek-Místek Chlebovice</v>
      </c>
      <c r="G82" s="13"/>
      <c r="H82" s="13"/>
      <c r="I82" s="10" t="s">
        <v>21</v>
      </c>
      <c r="J82" s="81" t="str">
        <f>IF(J14="","",J14)</f>
        <v>8. 7. 2022</v>
      </c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5.15" customHeight="1">
      <c r="A84" s="13"/>
      <c r="B84" s="14"/>
      <c r="C84" s="10" t="s">
        <v>23</v>
      </c>
      <c r="D84" s="13"/>
      <c r="E84" s="13"/>
      <c r="F84" s="11" t="str">
        <f>E17</f>
        <v>Statutární město Frýdek-Místek</v>
      </c>
      <c r="G84" s="13"/>
      <c r="H84" s="13"/>
      <c r="I84" s="10" t="s">
        <v>31</v>
      </c>
      <c r="J84" s="98" t="str">
        <f>E23</f>
        <v>JANKO Projekt s.r.o.</v>
      </c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5.15" customHeight="1">
      <c r="A85" s="13"/>
      <c r="B85" s="14"/>
      <c r="C85" s="10" t="s">
        <v>29</v>
      </c>
      <c r="D85" s="13"/>
      <c r="E85" s="13"/>
      <c r="F85" s="11" t="str">
        <f>IF(E20="","",E20)</f>
        <v>Dle výběrového řízení investora</v>
      </c>
      <c r="G85" s="13"/>
      <c r="H85" s="13"/>
      <c r="I85" s="10" t="s">
        <v>36</v>
      </c>
      <c r="J85" s="98" t="str">
        <f>E26</f>
        <v>Katerinec</v>
      </c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18" customFormat="1" ht="29.25" customHeight="1">
      <c r="A87" s="111"/>
      <c r="B87" s="112"/>
      <c r="C87" s="113" t="s">
        <v>179</v>
      </c>
      <c r="D87" s="114" t="s">
        <v>58</v>
      </c>
      <c r="E87" s="114" t="s">
        <v>54</v>
      </c>
      <c r="F87" s="114" t="s">
        <v>55</v>
      </c>
      <c r="G87" s="114" t="s">
        <v>180</v>
      </c>
      <c r="H87" s="114" t="s">
        <v>181</v>
      </c>
      <c r="I87" s="114" t="s">
        <v>182</v>
      </c>
      <c r="J87" s="115" t="s">
        <v>147</v>
      </c>
      <c r="K87" s="116" t="s">
        <v>183</v>
      </c>
      <c r="L87" s="117"/>
      <c r="M87" s="40"/>
      <c r="N87" s="41" t="s">
        <v>43</v>
      </c>
      <c r="O87" s="41" t="s">
        <v>184</v>
      </c>
      <c r="P87" s="41" t="s">
        <v>185</v>
      </c>
      <c r="Q87" s="41" t="s">
        <v>186</v>
      </c>
      <c r="R87" s="41" t="s">
        <v>187</v>
      </c>
      <c r="S87" s="41" t="s">
        <v>188</v>
      </c>
      <c r="T87" s="42" t="s">
        <v>189</v>
      </c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65" s="17" customFormat="1" ht="22.8" customHeight="1">
      <c r="A88" s="13"/>
      <c r="B88" s="14"/>
      <c r="C88" s="48" t="s">
        <v>190</v>
      </c>
      <c r="D88" s="13"/>
      <c r="E88" s="13"/>
      <c r="F88" s="13"/>
      <c r="G88" s="13"/>
      <c r="H88" s="13"/>
      <c r="I88" s="13"/>
      <c r="J88" s="119">
        <f>BK88</f>
        <v>0</v>
      </c>
      <c r="K88" s="13"/>
      <c r="L88" s="14"/>
      <c r="M88" s="43"/>
      <c r="N88" s="34"/>
      <c r="O88" s="44"/>
      <c r="P88" s="120">
        <f>P89</f>
        <v>0</v>
      </c>
      <c r="Q88" s="44"/>
      <c r="R88" s="120">
        <f>R89</f>
        <v>0</v>
      </c>
      <c r="S88" s="44"/>
      <c r="T88" s="121">
        <f>T89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72</v>
      </c>
      <c r="AU88" s="2" t="s">
        <v>148</v>
      </c>
      <c r="BK88" s="122">
        <f>BK89</f>
        <v>0</v>
      </c>
    </row>
    <row r="89" spans="1:65" s="123" customFormat="1" ht="25.95" customHeight="1">
      <c r="B89" s="124"/>
      <c r="D89" s="125" t="s">
        <v>72</v>
      </c>
      <c r="E89" s="126" t="s">
        <v>1261</v>
      </c>
      <c r="F89" s="126" t="s">
        <v>1262</v>
      </c>
      <c r="J89" s="127">
        <f>BK89</f>
        <v>0</v>
      </c>
      <c r="L89" s="124"/>
      <c r="M89" s="128"/>
      <c r="N89" s="129"/>
      <c r="O89" s="129"/>
      <c r="P89" s="130">
        <f>P90+P95</f>
        <v>0</v>
      </c>
      <c r="Q89" s="129"/>
      <c r="R89" s="130">
        <f>R90+R95</f>
        <v>0</v>
      </c>
      <c r="S89" s="129"/>
      <c r="T89" s="131">
        <f>T90+T95</f>
        <v>0</v>
      </c>
      <c r="AR89" s="125" t="s">
        <v>82</v>
      </c>
      <c r="AT89" s="132" t="s">
        <v>72</v>
      </c>
      <c r="AU89" s="132" t="s">
        <v>73</v>
      </c>
      <c r="AY89" s="125" t="s">
        <v>193</v>
      </c>
      <c r="BK89" s="133">
        <f>BK90+BK95</f>
        <v>0</v>
      </c>
    </row>
    <row r="90" spans="1:65" s="123" customFormat="1" ht="22.8" customHeight="1">
      <c r="B90" s="124"/>
      <c r="D90" s="125" t="s">
        <v>72</v>
      </c>
      <c r="E90" s="134" t="s">
        <v>2857</v>
      </c>
      <c r="F90" s="134" t="s">
        <v>4150</v>
      </c>
      <c r="J90" s="135">
        <f>BK90</f>
        <v>0</v>
      </c>
      <c r="L90" s="124"/>
      <c r="M90" s="128"/>
      <c r="N90" s="129"/>
      <c r="O90" s="129"/>
      <c r="P90" s="130">
        <f>SUM(P91:P94)</f>
        <v>0</v>
      </c>
      <c r="Q90" s="129"/>
      <c r="R90" s="130">
        <f>SUM(R91:R94)</f>
        <v>0</v>
      </c>
      <c r="S90" s="129"/>
      <c r="T90" s="131">
        <f>SUM(T91:T94)</f>
        <v>0</v>
      </c>
      <c r="AR90" s="125" t="s">
        <v>82</v>
      </c>
      <c r="AT90" s="132" t="s">
        <v>72</v>
      </c>
      <c r="AU90" s="132" t="s">
        <v>80</v>
      </c>
      <c r="AY90" s="125" t="s">
        <v>193</v>
      </c>
      <c r="BK90" s="133">
        <f>SUM(BK91:BK94)</f>
        <v>0</v>
      </c>
    </row>
    <row r="91" spans="1:65" s="17" customFormat="1" ht="90" customHeight="1">
      <c r="A91" s="13"/>
      <c r="B91" s="136"/>
      <c r="C91" s="137" t="s">
        <v>80</v>
      </c>
      <c r="D91" s="137" t="s">
        <v>195</v>
      </c>
      <c r="E91" s="138" t="s">
        <v>4151</v>
      </c>
      <c r="F91" s="139" t="s">
        <v>4152</v>
      </c>
      <c r="G91" s="140" t="s">
        <v>3578</v>
      </c>
      <c r="H91" s="141">
        <v>1</v>
      </c>
      <c r="I91" s="142">
        <v>0</v>
      </c>
      <c r="J91" s="142">
        <f>ROUND(I91*H91,2)</f>
        <v>0</v>
      </c>
      <c r="K91" s="143"/>
      <c r="L91" s="14"/>
      <c r="M91" s="144"/>
      <c r="N91" s="145" t="s">
        <v>44</v>
      </c>
      <c r="O91" s="146">
        <v>0</v>
      </c>
      <c r="P91" s="146">
        <f>O91*H91</f>
        <v>0</v>
      </c>
      <c r="Q91" s="146">
        <v>0</v>
      </c>
      <c r="R91" s="146">
        <f>Q91*H91</f>
        <v>0</v>
      </c>
      <c r="S91" s="146">
        <v>0</v>
      </c>
      <c r="T91" s="147">
        <f>S91*H91</f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48" t="s">
        <v>199</v>
      </c>
      <c r="AT91" s="148" t="s">
        <v>195</v>
      </c>
      <c r="AU91" s="148" t="s">
        <v>82</v>
      </c>
      <c r="AY91" s="2" t="s">
        <v>193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2" t="s">
        <v>80</v>
      </c>
      <c r="BK91" s="149">
        <f>ROUND(I91*H91,2)</f>
        <v>0</v>
      </c>
      <c r="BL91" s="2" t="s">
        <v>199</v>
      </c>
      <c r="BM91" s="148" t="s">
        <v>4153</v>
      </c>
    </row>
    <row r="92" spans="1:65" s="17" customFormat="1" ht="55.5" customHeight="1">
      <c r="A92" s="13"/>
      <c r="B92" s="136"/>
      <c r="C92" s="137" t="s">
        <v>82</v>
      </c>
      <c r="D92" s="137" t="s">
        <v>195</v>
      </c>
      <c r="E92" s="138" t="s">
        <v>4154</v>
      </c>
      <c r="F92" s="139" t="s">
        <v>4155</v>
      </c>
      <c r="G92" s="140" t="s">
        <v>3578</v>
      </c>
      <c r="H92" s="141">
        <v>1</v>
      </c>
      <c r="I92" s="142">
        <v>0</v>
      </c>
      <c r="J92" s="142">
        <f>ROUND(I92*H92,2)</f>
        <v>0</v>
      </c>
      <c r="K92" s="143"/>
      <c r="L92" s="14"/>
      <c r="M92" s="144"/>
      <c r="N92" s="145" t="s">
        <v>44</v>
      </c>
      <c r="O92" s="146">
        <v>0</v>
      </c>
      <c r="P92" s="146">
        <f>O92*H92</f>
        <v>0</v>
      </c>
      <c r="Q92" s="146">
        <v>0</v>
      </c>
      <c r="R92" s="146">
        <f>Q92*H92</f>
        <v>0</v>
      </c>
      <c r="S92" s="146">
        <v>0</v>
      </c>
      <c r="T92" s="147">
        <f>S92*H92</f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199</v>
      </c>
      <c r="AT92" s="148" t="s">
        <v>195</v>
      </c>
      <c r="AU92" s="148" t="s">
        <v>82</v>
      </c>
      <c r="AY92" s="2" t="s">
        <v>193</v>
      </c>
      <c r="BE92" s="149">
        <f>IF(N92="základní",J92,0)</f>
        <v>0</v>
      </c>
      <c r="BF92" s="149">
        <f>IF(N92="snížená",J92,0)</f>
        <v>0</v>
      </c>
      <c r="BG92" s="149">
        <f>IF(N92="zákl. přenesená",J92,0)</f>
        <v>0</v>
      </c>
      <c r="BH92" s="149">
        <f>IF(N92="sníž. přenesená",J92,0)</f>
        <v>0</v>
      </c>
      <c r="BI92" s="149">
        <f>IF(N92="nulová",J92,0)</f>
        <v>0</v>
      </c>
      <c r="BJ92" s="2" t="s">
        <v>80</v>
      </c>
      <c r="BK92" s="149">
        <f>ROUND(I92*H92,2)</f>
        <v>0</v>
      </c>
      <c r="BL92" s="2" t="s">
        <v>199</v>
      </c>
      <c r="BM92" s="148" t="s">
        <v>4156</v>
      </c>
    </row>
    <row r="93" spans="1:65" s="17" customFormat="1" ht="24.15" customHeight="1">
      <c r="A93" s="13"/>
      <c r="B93" s="136"/>
      <c r="C93" s="137" t="s">
        <v>213</v>
      </c>
      <c r="D93" s="137" t="s">
        <v>195</v>
      </c>
      <c r="E93" s="138" t="s">
        <v>3917</v>
      </c>
      <c r="F93" s="139" t="s">
        <v>3980</v>
      </c>
      <c r="G93" s="140" t="s">
        <v>3919</v>
      </c>
      <c r="H93" s="141">
        <v>12</v>
      </c>
      <c r="I93" s="142">
        <v>0</v>
      </c>
      <c r="J93" s="142">
        <f>ROUND(I93*H93,2)</f>
        <v>0</v>
      </c>
      <c r="K93" s="143"/>
      <c r="L93" s="14"/>
      <c r="M93" s="144"/>
      <c r="N93" s="145" t="s">
        <v>44</v>
      </c>
      <c r="O93" s="146">
        <v>0</v>
      </c>
      <c r="P93" s="146">
        <f>O93*H93</f>
        <v>0</v>
      </c>
      <c r="Q93" s="146">
        <v>0</v>
      </c>
      <c r="R93" s="146">
        <f>Q93*H93</f>
        <v>0</v>
      </c>
      <c r="S93" s="146">
        <v>0</v>
      </c>
      <c r="T93" s="147">
        <f>S93*H93</f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48" t="s">
        <v>199</v>
      </c>
      <c r="AT93" s="148" t="s">
        <v>195</v>
      </c>
      <c r="AU93" s="148" t="s">
        <v>82</v>
      </c>
      <c r="AY93" s="2" t="s">
        <v>193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2" t="s">
        <v>80</v>
      </c>
      <c r="BK93" s="149">
        <f>ROUND(I93*H93,2)</f>
        <v>0</v>
      </c>
      <c r="BL93" s="2" t="s">
        <v>199</v>
      </c>
      <c r="BM93" s="148" t="s">
        <v>4157</v>
      </c>
    </row>
    <row r="94" spans="1:65" s="17" customFormat="1" ht="24.15" customHeight="1">
      <c r="A94" s="13"/>
      <c r="B94" s="136"/>
      <c r="C94" s="137" t="s">
        <v>199</v>
      </c>
      <c r="D94" s="137" t="s">
        <v>195</v>
      </c>
      <c r="E94" s="138" t="s">
        <v>3920</v>
      </c>
      <c r="F94" s="139" t="s">
        <v>3981</v>
      </c>
      <c r="G94" s="140" t="s">
        <v>3919</v>
      </c>
      <c r="H94" s="141">
        <v>30</v>
      </c>
      <c r="I94" s="142">
        <v>0</v>
      </c>
      <c r="J94" s="142">
        <f>ROUND(I94*H94,2)</f>
        <v>0</v>
      </c>
      <c r="K94" s="143"/>
      <c r="L94" s="14"/>
      <c r="M94" s="144"/>
      <c r="N94" s="145" t="s">
        <v>44</v>
      </c>
      <c r="O94" s="146">
        <v>0</v>
      </c>
      <c r="P94" s="146">
        <f>O94*H94</f>
        <v>0</v>
      </c>
      <c r="Q94" s="146">
        <v>0</v>
      </c>
      <c r="R94" s="146">
        <f>Q94*H94</f>
        <v>0</v>
      </c>
      <c r="S94" s="146">
        <v>0</v>
      </c>
      <c r="T94" s="147">
        <f>S94*H94</f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199</v>
      </c>
      <c r="AT94" s="148" t="s">
        <v>195</v>
      </c>
      <c r="AU94" s="148" t="s">
        <v>82</v>
      </c>
      <c r="AY94" s="2" t="s">
        <v>193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2" t="s">
        <v>80</v>
      </c>
      <c r="BK94" s="149">
        <f>ROUND(I94*H94,2)</f>
        <v>0</v>
      </c>
      <c r="BL94" s="2" t="s">
        <v>199</v>
      </c>
      <c r="BM94" s="148" t="s">
        <v>4158</v>
      </c>
    </row>
    <row r="95" spans="1:65" s="123" customFormat="1" ht="22.8" customHeight="1">
      <c r="B95" s="124"/>
      <c r="D95" s="125" t="s">
        <v>72</v>
      </c>
      <c r="E95" s="134" t="s">
        <v>3928</v>
      </c>
      <c r="F95" s="134" t="s">
        <v>4159</v>
      </c>
      <c r="J95" s="135">
        <f>BK95</f>
        <v>0</v>
      </c>
      <c r="L95" s="124"/>
      <c r="M95" s="128"/>
      <c r="N95" s="129"/>
      <c r="O95" s="129"/>
      <c r="P95" s="130">
        <f>SUM(P96:P99)</f>
        <v>0</v>
      </c>
      <c r="Q95" s="129"/>
      <c r="R95" s="130">
        <f>SUM(R96:R99)</f>
        <v>0</v>
      </c>
      <c r="S95" s="129"/>
      <c r="T95" s="131">
        <f>SUM(T96:T99)</f>
        <v>0</v>
      </c>
      <c r="AR95" s="125" t="s">
        <v>82</v>
      </c>
      <c r="AT95" s="132" t="s">
        <v>72</v>
      </c>
      <c r="AU95" s="132" t="s">
        <v>80</v>
      </c>
      <c r="AY95" s="125" t="s">
        <v>193</v>
      </c>
      <c r="BK95" s="133">
        <f>SUM(BK96:BK99)</f>
        <v>0</v>
      </c>
    </row>
    <row r="96" spans="1:65" s="17" customFormat="1" ht="90" customHeight="1">
      <c r="A96" s="13"/>
      <c r="B96" s="136"/>
      <c r="C96" s="137" t="s">
        <v>228</v>
      </c>
      <c r="D96" s="137" t="s">
        <v>195</v>
      </c>
      <c r="E96" s="138" t="s">
        <v>4160</v>
      </c>
      <c r="F96" s="139" t="s">
        <v>4152</v>
      </c>
      <c r="G96" s="140" t="s">
        <v>3578</v>
      </c>
      <c r="H96" s="141">
        <v>1</v>
      </c>
      <c r="I96" s="142">
        <v>0</v>
      </c>
      <c r="J96" s="142">
        <f>ROUND(I96*H96,2)</f>
        <v>0</v>
      </c>
      <c r="K96" s="143"/>
      <c r="L96" s="14"/>
      <c r="M96" s="144"/>
      <c r="N96" s="145" t="s">
        <v>44</v>
      </c>
      <c r="O96" s="146">
        <v>0</v>
      </c>
      <c r="P96" s="146">
        <f>O96*H96</f>
        <v>0</v>
      </c>
      <c r="Q96" s="146">
        <v>0</v>
      </c>
      <c r="R96" s="146">
        <f>Q96*H96</f>
        <v>0</v>
      </c>
      <c r="S96" s="146">
        <v>0</v>
      </c>
      <c r="T96" s="147">
        <f>S96*H96</f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283</v>
      </c>
      <c r="AT96" s="148" t="s">
        <v>195</v>
      </c>
      <c r="AU96" s="148" t="s">
        <v>82</v>
      </c>
      <c r="AY96" s="2" t="s">
        <v>193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2" t="s">
        <v>80</v>
      </c>
      <c r="BK96" s="149">
        <f>ROUND(I96*H96,2)</f>
        <v>0</v>
      </c>
      <c r="BL96" s="2" t="s">
        <v>283</v>
      </c>
      <c r="BM96" s="148" t="s">
        <v>4161</v>
      </c>
    </row>
    <row r="97" spans="1:65" s="17" customFormat="1" ht="55.5" customHeight="1">
      <c r="A97" s="13"/>
      <c r="B97" s="136"/>
      <c r="C97" s="137" t="s">
        <v>216</v>
      </c>
      <c r="D97" s="137" t="s">
        <v>195</v>
      </c>
      <c r="E97" s="138" t="s">
        <v>4162</v>
      </c>
      <c r="F97" s="139" t="s">
        <v>4155</v>
      </c>
      <c r="G97" s="140" t="s">
        <v>3578</v>
      </c>
      <c r="H97" s="141">
        <v>1</v>
      </c>
      <c r="I97" s="142">
        <v>0</v>
      </c>
      <c r="J97" s="142">
        <f>ROUND(I97*H97,2)</f>
        <v>0</v>
      </c>
      <c r="K97" s="143"/>
      <c r="L97" s="14"/>
      <c r="M97" s="144"/>
      <c r="N97" s="145" t="s">
        <v>44</v>
      </c>
      <c r="O97" s="146">
        <v>0</v>
      </c>
      <c r="P97" s="146">
        <f>O97*H97</f>
        <v>0</v>
      </c>
      <c r="Q97" s="146">
        <v>0</v>
      </c>
      <c r="R97" s="146">
        <f>Q97*H97</f>
        <v>0</v>
      </c>
      <c r="S97" s="146">
        <v>0</v>
      </c>
      <c r="T97" s="147">
        <f>S97*H97</f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283</v>
      </c>
      <c r="AT97" s="148" t="s">
        <v>195</v>
      </c>
      <c r="AU97" s="148" t="s">
        <v>82</v>
      </c>
      <c r="AY97" s="2" t="s">
        <v>193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2" t="s">
        <v>80</v>
      </c>
      <c r="BK97" s="149">
        <f>ROUND(I97*H97,2)</f>
        <v>0</v>
      </c>
      <c r="BL97" s="2" t="s">
        <v>283</v>
      </c>
      <c r="BM97" s="148" t="s">
        <v>4163</v>
      </c>
    </row>
    <row r="98" spans="1:65" s="17" customFormat="1" ht="24.15" customHeight="1">
      <c r="A98" s="13"/>
      <c r="B98" s="136"/>
      <c r="C98" s="137" t="s">
        <v>276</v>
      </c>
      <c r="D98" s="137" t="s">
        <v>195</v>
      </c>
      <c r="E98" s="138" t="s">
        <v>3942</v>
      </c>
      <c r="F98" s="139" t="s">
        <v>3980</v>
      </c>
      <c r="G98" s="140" t="s">
        <v>3919</v>
      </c>
      <c r="H98" s="141">
        <v>12</v>
      </c>
      <c r="I98" s="142">
        <v>0</v>
      </c>
      <c r="J98" s="142">
        <f>ROUND(I98*H98,2)</f>
        <v>0</v>
      </c>
      <c r="K98" s="143"/>
      <c r="L98" s="14"/>
      <c r="M98" s="144"/>
      <c r="N98" s="145" t="s">
        <v>44</v>
      </c>
      <c r="O98" s="146">
        <v>0</v>
      </c>
      <c r="P98" s="146">
        <f>O98*H98</f>
        <v>0</v>
      </c>
      <c r="Q98" s="146">
        <v>0</v>
      </c>
      <c r="R98" s="146">
        <f>Q98*H98</f>
        <v>0</v>
      </c>
      <c r="S98" s="146">
        <v>0</v>
      </c>
      <c r="T98" s="147">
        <f>S98*H98</f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283</v>
      </c>
      <c r="AT98" s="148" t="s">
        <v>195</v>
      </c>
      <c r="AU98" s="148" t="s">
        <v>82</v>
      </c>
      <c r="AY98" s="2" t="s">
        <v>193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2" t="s">
        <v>80</v>
      </c>
      <c r="BK98" s="149">
        <f>ROUND(I98*H98,2)</f>
        <v>0</v>
      </c>
      <c r="BL98" s="2" t="s">
        <v>283</v>
      </c>
      <c r="BM98" s="148" t="s">
        <v>4164</v>
      </c>
    </row>
    <row r="99" spans="1:65" s="17" customFormat="1" ht="24.15" customHeight="1">
      <c r="A99" s="13"/>
      <c r="B99" s="136"/>
      <c r="C99" s="137" t="s">
        <v>224</v>
      </c>
      <c r="D99" s="137" t="s">
        <v>195</v>
      </c>
      <c r="E99" s="138" t="s">
        <v>3944</v>
      </c>
      <c r="F99" s="139" t="s">
        <v>3981</v>
      </c>
      <c r="G99" s="140" t="s">
        <v>3919</v>
      </c>
      <c r="H99" s="141">
        <v>30</v>
      </c>
      <c r="I99" s="142">
        <v>0</v>
      </c>
      <c r="J99" s="142">
        <f>ROUND(I99*H99,2)</f>
        <v>0</v>
      </c>
      <c r="K99" s="143"/>
      <c r="L99" s="14"/>
      <c r="M99" s="203"/>
      <c r="N99" s="204" t="s">
        <v>44</v>
      </c>
      <c r="O99" s="205">
        <v>0</v>
      </c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283</v>
      </c>
      <c r="AT99" s="148" t="s">
        <v>195</v>
      </c>
      <c r="AU99" s="148" t="s">
        <v>82</v>
      </c>
      <c r="AY99" s="2" t="s">
        <v>193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2" t="s">
        <v>80</v>
      </c>
      <c r="BK99" s="149">
        <f>ROUND(I99*H99,2)</f>
        <v>0</v>
      </c>
      <c r="BL99" s="2" t="s">
        <v>283</v>
      </c>
      <c r="BM99" s="148" t="s">
        <v>4165</v>
      </c>
    </row>
    <row r="100" spans="1:65" s="17" customFormat="1" ht="6.9" customHeight="1">
      <c r="A100" s="13"/>
      <c r="B100" s="24"/>
      <c r="C100" s="25"/>
      <c r="D100" s="25"/>
      <c r="E100" s="25"/>
      <c r="F100" s="25"/>
      <c r="G100" s="25"/>
      <c r="H100" s="25"/>
      <c r="I100" s="25"/>
      <c r="J100" s="25"/>
      <c r="K100" s="25"/>
      <c r="L100" s="14"/>
      <c r="M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</sheetData>
  <autoFilter ref="C87:K99" xr:uid="{00000000-0009-0000-0000-00000E000000}"/>
  <mergeCells count="11">
    <mergeCell ref="E80:H80"/>
    <mergeCell ref="E50:H50"/>
    <mergeCell ref="E52:H52"/>
    <mergeCell ref="E54:H54"/>
    <mergeCell ref="E76:H76"/>
    <mergeCell ref="E78:H78"/>
    <mergeCell ref="L2:V2"/>
    <mergeCell ref="E7:H7"/>
    <mergeCell ref="E9:H9"/>
    <mergeCell ref="E11:H11"/>
    <mergeCell ref="E29:H29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M110"/>
  <sheetViews>
    <sheetView showGridLines="0" zoomScaleNormal="100" workbookViewId="0">
      <selection activeCell="I112" sqref="I112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132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3900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4166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20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ROUND(J88,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ROUND((SUM(BE88:BE109)),  2)</f>
        <v>0</v>
      </c>
      <c r="G35" s="13"/>
      <c r="H35" s="13"/>
      <c r="I35" s="91">
        <v>0.21</v>
      </c>
      <c r="J35" s="90">
        <f>ROUND(((SUM(BE88:BE109))*I35),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ROUND((SUM(BF88:BF109)),  2)</f>
        <v>0</v>
      </c>
      <c r="G36" s="13"/>
      <c r="H36" s="13"/>
      <c r="I36" s="91">
        <v>0.15</v>
      </c>
      <c r="J36" s="90">
        <f>ROUND(((SUM(BF88:BF109))*I36),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ROUND((SUM(BG88:BG109)),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ROUND((SUM(BH88:BH109)),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ROUND((SUM(BI88:BI109)),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3900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07.7 - ZAŘÍZENÍ Č.7 - VĚTRÁNÍ TĚLOCVIČNY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Chlebovice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J88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158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1:31" s="68" customFormat="1" ht="19.95" customHeight="1">
      <c r="B65" s="107"/>
      <c r="D65" s="108" t="s">
        <v>4167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1:31" s="68" customFormat="1" ht="19.95" customHeight="1">
      <c r="B66" s="107"/>
      <c r="D66" s="108" t="s">
        <v>4168</v>
      </c>
      <c r="E66" s="109"/>
      <c r="F66" s="109"/>
      <c r="G66" s="109"/>
      <c r="H66" s="109"/>
      <c r="I66" s="109"/>
      <c r="J66" s="110">
        <f>J100</f>
        <v>0</v>
      </c>
      <c r="L66" s="107"/>
    </row>
    <row r="67" spans="1:31" s="17" customFormat="1" ht="21.9" customHeight="1">
      <c r="A67" s="13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8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6.9" customHeight="1">
      <c r="A68" s="13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8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72" spans="1:31" s="17" customFormat="1" ht="6.9" customHeight="1">
      <c r="A72" s="13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24.9" customHeight="1">
      <c r="A73" s="13"/>
      <c r="B73" s="14"/>
      <c r="C73" s="6" t="s">
        <v>178</v>
      </c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14</v>
      </c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6.5" customHeight="1">
      <c r="A76" s="13"/>
      <c r="B76" s="14"/>
      <c r="C76" s="13"/>
      <c r="D76" s="13"/>
      <c r="E76" s="313" t="str">
        <f>E7</f>
        <v>ZŠ a MŠ Chlebovice - tělocvična</v>
      </c>
      <c r="F76" s="313"/>
      <c r="G76" s="313"/>
      <c r="H76" s="3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ht="12" customHeight="1">
      <c r="B77" s="5"/>
      <c r="C77" s="10" t="s">
        <v>140</v>
      </c>
      <c r="L77" s="5"/>
    </row>
    <row r="78" spans="1:31" s="17" customFormat="1" ht="16.5" customHeight="1">
      <c r="A78" s="13"/>
      <c r="B78" s="14"/>
      <c r="C78" s="13"/>
      <c r="D78" s="13"/>
      <c r="E78" s="313" t="s">
        <v>3900</v>
      </c>
      <c r="F78" s="313"/>
      <c r="G78" s="313"/>
      <c r="H78" s="3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>
      <c r="A79" s="13"/>
      <c r="B79" s="14"/>
      <c r="C79" s="10" t="s">
        <v>142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>
      <c r="A80" s="13"/>
      <c r="B80" s="14"/>
      <c r="C80" s="13"/>
      <c r="D80" s="13"/>
      <c r="E80" s="299" t="str">
        <f>E11</f>
        <v>07.7 - ZAŘÍZENÍ Č.7 - VĚTRÁNÍ TĚLOCVIČNY</v>
      </c>
      <c r="F80" s="299"/>
      <c r="G80" s="299"/>
      <c r="H80" s="299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2" customHeight="1">
      <c r="A82" s="13"/>
      <c r="B82" s="14"/>
      <c r="C82" s="10" t="s">
        <v>19</v>
      </c>
      <c r="D82" s="13"/>
      <c r="E82" s="13"/>
      <c r="F82" s="11" t="str">
        <f>F14</f>
        <v>ul. Pod Kabáticí 107,193, Frýdek-Místek Chlebovice</v>
      </c>
      <c r="G82" s="13"/>
      <c r="H82" s="13"/>
      <c r="I82" s="10" t="s">
        <v>21</v>
      </c>
      <c r="J82" s="81" t="str">
        <f>IF(J14="","",J14)</f>
        <v>8. 7. 2022</v>
      </c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6.9" customHeight="1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5.15" customHeight="1">
      <c r="A84" s="13"/>
      <c r="B84" s="14"/>
      <c r="C84" s="10" t="s">
        <v>23</v>
      </c>
      <c r="D84" s="13"/>
      <c r="E84" s="13"/>
      <c r="F84" s="11" t="str">
        <f>E17</f>
        <v>Statutární město Frýdek-Místek</v>
      </c>
      <c r="G84" s="13"/>
      <c r="H84" s="13"/>
      <c r="I84" s="10" t="s">
        <v>31</v>
      </c>
      <c r="J84" s="98" t="str">
        <f>E23</f>
        <v>JANKO Projekt s.r.o.</v>
      </c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5.15" customHeight="1">
      <c r="A85" s="13"/>
      <c r="B85" s="14"/>
      <c r="C85" s="10" t="s">
        <v>29</v>
      </c>
      <c r="D85" s="13"/>
      <c r="E85" s="13"/>
      <c r="F85" s="11" t="str">
        <f>IF(E20="","",E20)</f>
        <v>Dle výběrového řízení investora</v>
      </c>
      <c r="G85" s="13"/>
      <c r="H85" s="13"/>
      <c r="I85" s="10" t="s">
        <v>36</v>
      </c>
      <c r="J85" s="98" t="str">
        <f>E26</f>
        <v>Katerinec</v>
      </c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0.35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18" customFormat="1" ht="29.25" customHeight="1">
      <c r="A87" s="111"/>
      <c r="B87" s="112"/>
      <c r="C87" s="113" t="s">
        <v>179</v>
      </c>
      <c r="D87" s="114" t="s">
        <v>58</v>
      </c>
      <c r="E87" s="114" t="s">
        <v>54</v>
      </c>
      <c r="F87" s="114" t="s">
        <v>55</v>
      </c>
      <c r="G87" s="114" t="s">
        <v>180</v>
      </c>
      <c r="H87" s="114" t="s">
        <v>181</v>
      </c>
      <c r="I87" s="114" t="s">
        <v>182</v>
      </c>
      <c r="J87" s="115" t="s">
        <v>147</v>
      </c>
      <c r="K87" s="116" t="s">
        <v>183</v>
      </c>
      <c r="L87" s="117"/>
      <c r="M87" s="40"/>
      <c r="N87" s="41" t="s">
        <v>43</v>
      </c>
      <c r="O87" s="41" t="s">
        <v>184</v>
      </c>
      <c r="P87" s="41" t="s">
        <v>185</v>
      </c>
      <c r="Q87" s="41" t="s">
        <v>186</v>
      </c>
      <c r="R87" s="41" t="s">
        <v>187</v>
      </c>
      <c r="S87" s="41" t="s">
        <v>188</v>
      </c>
      <c r="T87" s="42" t="s">
        <v>189</v>
      </c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65" s="17" customFormat="1" ht="22.8" customHeight="1">
      <c r="A88" s="13"/>
      <c r="B88" s="14"/>
      <c r="C88" s="48" t="s">
        <v>190</v>
      </c>
      <c r="D88" s="13"/>
      <c r="E88" s="13"/>
      <c r="F88" s="13"/>
      <c r="G88" s="13"/>
      <c r="H88" s="13"/>
      <c r="I88" s="13"/>
      <c r="J88" s="119">
        <f>BK88</f>
        <v>0</v>
      </c>
      <c r="K88" s="13"/>
      <c r="L88" s="14"/>
      <c r="M88" s="43"/>
      <c r="N88" s="34"/>
      <c r="O88" s="44"/>
      <c r="P88" s="120">
        <f>P89</f>
        <v>0</v>
      </c>
      <c r="Q88" s="44"/>
      <c r="R88" s="120">
        <f>R89</f>
        <v>0</v>
      </c>
      <c r="S88" s="44"/>
      <c r="T88" s="121">
        <f>T89</f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" t="s">
        <v>72</v>
      </c>
      <c r="AU88" s="2" t="s">
        <v>148</v>
      </c>
      <c r="BK88" s="122">
        <f>BK89</f>
        <v>0</v>
      </c>
    </row>
    <row r="89" spans="1:65" s="123" customFormat="1" ht="25.95" customHeight="1">
      <c r="B89" s="124"/>
      <c r="D89" s="125" t="s">
        <v>72</v>
      </c>
      <c r="E89" s="126" t="s">
        <v>1261</v>
      </c>
      <c r="F89" s="126" t="s">
        <v>1262</v>
      </c>
      <c r="J89" s="127">
        <f>BK89</f>
        <v>0</v>
      </c>
      <c r="L89" s="124"/>
      <c r="M89" s="128"/>
      <c r="N89" s="129"/>
      <c r="O89" s="129"/>
      <c r="P89" s="130">
        <f>P90+P100</f>
        <v>0</v>
      </c>
      <c r="Q89" s="129"/>
      <c r="R89" s="130">
        <f>R90+R100</f>
        <v>0</v>
      </c>
      <c r="S89" s="129"/>
      <c r="T89" s="131">
        <f>T90+T100</f>
        <v>0</v>
      </c>
      <c r="AR89" s="125" t="s">
        <v>82</v>
      </c>
      <c r="AT89" s="132" t="s">
        <v>72</v>
      </c>
      <c r="AU89" s="132" t="s">
        <v>73</v>
      </c>
      <c r="AY89" s="125" t="s">
        <v>193</v>
      </c>
      <c r="BK89" s="133">
        <f>BK90+BK100</f>
        <v>0</v>
      </c>
    </row>
    <row r="90" spans="1:65" s="123" customFormat="1" ht="22.8" customHeight="1">
      <c r="B90" s="124"/>
      <c r="D90" s="125" t="s">
        <v>72</v>
      </c>
      <c r="E90" s="134" t="s">
        <v>2857</v>
      </c>
      <c r="F90" s="134" t="s">
        <v>4169</v>
      </c>
      <c r="J90" s="135">
        <f>BK90</f>
        <v>0</v>
      </c>
      <c r="L90" s="124"/>
      <c r="M90" s="128"/>
      <c r="N90" s="129"/>
      <c r="O90" s="129"/>
      <c r="P90" s="130">
        <f>SUM(P91:P99)</f>
        <v>0</v>
      </c>
      <c r="Q90" s="129"/>
      <c r="R90" s="130">
        <f>SUM(R91:R99)</f>
        <v>0</v>
      </c>
      <c r="S90" s="129"/>
      <c r="T90" s="131">
        <f>SUM(T91:T99)</f>
        <v>0</v>
      </c>
      <c r="AR90" s="125" t="s">
        <v>82</v>
      </c>
      <c r="AT90" s="132" t="s">
        <v>72</v>
      </c>
      <c r="AU90" s="132" t="s">
        <v>80</v>
      </c>
      <c r="AY90" s="125" t="s">
        <v>193</v>
      </c>
      <c r="BK90" s="133">
        <f>SUM(BK91:BK99)</f>
        <v>0</v>
      </c>
    </row>
    <row r="91" spans="1:65" s="17" customFormat="1" ht="37.799999999999997" customHeight="1">
      <c r="A91" s="13"/>
      <c r="B91" s="136"/>
      <c r="C91" s="137" t="s">
        <v>80</v>
      </c>
      <c r="D91" s="137" t="s">
        <v>195</v>
      </c>
      <c r="E91" s="138" t="s">
        <v>4170</v>
      </c>
      <c r="F91" s="139" t="s">
        <v>4171</v>
      </c>
      <c r="G91" s="140" t="s">
        <v>3578</v>
      </c>
      <c r="H91" s="141">
        <v>2</v>
      </c>
      <c r="I91" s="142">
        <v>0</v>
      </c>
      <c r="J91" s="142">
        <f t="shared" ref="J91:J99" si="0">ROUND(I91*H91,2)</f>
        <v>0</v>
      </c>
      <c r="K91" s="143"/>
      <c r="L91" s="14"/>
      <c r="M91" s="144"/>
      <c r="N91" s="145" t="s">
        <v>44</v>
      </c>
      <c r="O91" s="146">
        <v>0</v>
      </c>
      <c r="P91" s="146">
        <f t="shared" ref="P91:P99" si="1">O91*H91</f>
        <v>0</v>
      </c>
      <c r="Q91" s="146">
        <v>0</v>
      </c>
      <c r="R91" s="146">
        <f t="shared" ref="R91:R99" si="2">Q91*H91</f>
        <v>0</v>
      </c>
      <c r="S91" s="146">
        <v>0</v>
      </c>
      <c r="T91" s="147">
        <f t="shared" ref="T91:T99" si="3">S91*H91</f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48" t="s">
        <v>199</v>
      </c>
      <c r="AT91" s="148" t="s">
        <v>195</v>
      </c>
      <c r="AU91" s="148" t="s">
        <v>82</v>
      </c>
      <c r="AY91" s="2" t="s">
        <v>193</v>
      </c>
      <c r="BE91" s="149">
        <f t="shared" ref="BE91:BE99" si="4">IF(N91="základní",J91,0)</f>
        <v>0</v>
      </c>
      <c r="BF91" s="149">
        <f t="shared" ref="BF91:BF99" si="5">IF(N91="snížená",J91,0)</f>
        <v>0</v>
      </c>
      <c r="BG91" s="149">
        <f t="shared" ref="BG91:BG99" si="6">IF(N91="zákl. přenesená",J91,0)</f>
        <v>0</v>
      </c>
      <c r="BH91" s="149">
        <f t="shared" ref="BH91:BH99" si="7">IF(N91="sníž. přenesená",J91,0)</f>
        <v>0</v>
      </c>
      <c r="BI91" s="149">
        <f t="shared" ref="BI91:BI99" si="8">IF(N91="nulová",J91,0)</f>
        <v>0</v>
      </c>
      <c r="BJ91" s="2" t="s">
        <v>80</v>
      </c>
      <c r="BK91" s="149">
        <f t="shared" ref="BK91:BK99" si="9">ROUND(I91*H91,2)</f>
        <v>0</v>
      </c>
      <c r="BL91" s="2" t="s">
        <v>199</v>
      </c>
      <c r="BM91" s="148" t="s">
        <v>4172</v>
      </c>
    </row>
    <row r="92" spans="1:65" s="17" customFormat="1" ht="21.75" customHeight="1">
      <c r="A92" s="13"/>
      <c r="B92" s="136"/>
      <c r="C92" s="137" t="s">
        <v>82</v>
      </c>
      <c r="D92" s="137" t="s">
        <v>195</v>
      </c>
      <c r="E92" s="138" t="s">
        <v>4173</v>
      </c>
      <c r="F92" s="139" t="s">
        <v>4174</v>
      </c>
      <c r="G92" s="140" t="s">
        <v>3578</v>
      </c>
      <c r="H92" s="141">
        <v>4</v>
      </c>
      <c r="I92" s="142">
        <v>0</v>
      </c>
      <c r="J92" s="142">
        <f t="shared" si="0"/>
        <v>0</v>
      </c>
      <c r="K92" s="143"/>
      <c r="L92" s="14"/>
      <c r="M92" s="144"/>
      <c r="N92" s="145" t="s">
        <v>44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199</v>
      </c>
      <c r="AT92" s="148" t="s">
        <v>195</v>
      </c>
      <c r="AU92" s="148" t="s">
        <v>82</v>
      </c>
      <c r="AY92" s="2" t="s">
        <v>193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80</v>
      </c>
      <c r="BK92" s="149">
        <f t="shared" si="9"/>
        <v>0</v>
      </c>
      <c r="BL92" s="2" t="s">
        <v>199</v>
      </c>
      <c r="BM92" s="148" t="s">
        <v>4175</v>
      </c>
    </row>
    <row r="93" spans="1:65" s="17" customFormat="1" ht="24.15" customHeight="1">
      <c r="A93" s="13"/>
      <c r="B93" s="136"/>
      <c r="C93" s="137" t="s">
        <v>213</v>
      </c>
      <c r="D93" s="137" t="s">
        <v>195</v>
      </c>
      <c r="E93" s="138" t="s">
        <v>4176</v>
      </c>
      <c r="F93" s="139" t="s">
        <v>4177</v>
      </c>
      <c r="G93" s="140" t="s">
        <v>3578</v>
      </c>
      <c r="H93" s="141">
        <v>2</v>
      </c>
      <c r="I93" s="142">
        <v>0</v>
      </c>
      <c r="J93" s="142">
        <f t="shared" si="0"/>
        <v>0</v>
      </c>
      <c r="K93" s="143"/>
      <c r="L93" s="14"/>
      <c r="M93" s="144"/>
      <c r="N93" s="145" t="s">
        <v>44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48" t="s">
        <v>199</v>
      </c>
      <c r="AT93" s="148" t="s">
        <v>195</v>
      </c>
      <c r="AU93" s="148" t="s">
        <v>82</v>
      </c>
      <c r="AY93" s="2" t="s">
        <v>193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80</v>
      </c>
      <c r="BK93" s="149">
        <f t="shared" si="9"/>
        <v>0</v>
      </c>
      <c r="BL93" s="2" t="s">
        <v>199</v>
      </c>
      <c r="BM93" s="148" t="s">
        <v>4178</v>
      </c>
    </row>
    <row r="94" spans="1:65" s="17" customFormat="1" ht="24.15" customHeight="1">
      <c r="A94" s="13"/>
      <c r="B94" s="136"/>
      <c r="C94" s="137" t="s">
        <v>199</v>
      </c>
      <c r="D94" s="137" t="s">
        <v>195</v>
      </c>
      <c r="E94" s="138" t="s">
        <v>4179</v>
      </c>
      <c r="F94" s="139" t="s">
        <v>4180</v>
      </c>
      <c r="G94" s="140" t="s">
        <v>3578</v>
      </c>
      <c r="H94" s="141">
        <v>1</v>
      </c>
      <c r="I94" s="142">
        <v>0</v>
      </c>
      <c r="J94" s="142">
        <f t="shared" si="0"/>
        <v>0</v>
      </c>
      <c r="K94" s="143"/>
      <c r="L94" s="14"/>
      <c r="M94" s="144"/>
      <c r="N94" s="145" t="s">
        <v>44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199</v>
      </c>
      <c r="AT94" s="148" t="s">
        <v>195</v>
      </c>
      <c r="AU94" s="148" t="s">
        <v>82</v>
      </c>
      <c r="AY94" s="2" t="s">
        <v>193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80</v>
      </c>
      <c r="BK94" s="149">
        <f t="shared" si="9"/>
        <v>0</v>
      </c>
      <c r="BL94" s="2" t="s">
        <v>199</v>
      </c>
      <c r="BM94" s="148" t="s">
        <v>4181</v>
      </c>
    </row>
    <row r="95" spans="1:65" s="17" customFormat="1" ht="24.15" customHeight="1">
      <c r="A95" s="13"/>
      <c r="B95" s="136"/>
      <c r="C95" s="137" t="s">
        <v>228</v>
      </c>
      <c r="D95" s="137" t="s">
        <v>195</v>
      </c>
      <c r="E95" s="138" t="s">
        <v>4182</v>
      </c>
      <c r="F95" s="139" t="s">
        <v>3969</v>
      </c>
      <c r="G95" s="140" t="s">
        <v>3578</v>
      </c>
      <c r="H95" s="141">
        <v>4</v>
      </c>
      <c r="I95" s="142">
        <v>0</v>
      </c>
      <c r="J95" s="142">
        <f t="shared" si="0"/>
        <v>0</v>
      </c>
      <c r="K95" s="143"/>
      <c r="L95" s="14"/>
      <c r="M95" s="144"/>
      <c r="N95" s="145" t="s">
        <v>44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199</v>
      </c>
      <c r="AT95" s="148" t="s">
        <v>195</v>
      </c>
      <c r="AU95" s="148" t="s">
        <v>82</v>
      </c>
      <c r="AY95" s="2" t="s">
        <v>193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80</v>
      </c>
      <c r="BK95" s="149">
        <f t="shared" si="9"/>
        <v>0</v>
      </c>
      <c r="BL95" s="2" t="s">
        <v>199</v>
      </c>
      <c r="BM95" s="148" t="s">
        <v>4183</v>
      </c>
    </row>
    <row r="96" spans="1:65" s="17" customFormat="1" ht="44.25" customHeight="1">
      <c r="A96" s="13"/>
      <c r="B96" s="136"/>
      <c r="C96" s="137" t="s">
        <v>216</v>
      </c>
      <c r="D96" s="137" t="s">
        <v>195</v>
      </c>
      <c r="E96" s="138" t="s">
        <v>4184</v>
      </c>
      <c r="F96" s="139" t="s">
        <v>4185</v>
      </c>
      <c r="G96" s="140" t="s">
        <v>3578</v>
      </c>
      <c r="H96" s="141">
        <v>1</v>
      </c>
      <c r="I96" s="142">
        <v>0</v>
      </c>
      <c r="J96" s="142">
        <f t="shared" si="0"/>
        <v>0</v>
      </c>
      <c r="K96" s="143"/>
      <c r="L96" s="14"/>
      <c r="M96" s="144"/>
      <c r="N96" s="145" t="s">
        <v>44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199</v>
      </c>
      <c r="AT96" s="148" t="s">
        <v>195</v>
      </c>
      <c r="AU96" s="148" t="s">
        <v>82</v>
      </c>
      <c r="AY96" s="2" t="s">
        <v>193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80</v>
      </c>
      <c r="BK96" s="149">
        <f t="shared" si="9"/>
        <v>0</v>
      </c>
      <c r="BL96" s="2" t="s">
        <v>199</v>
      </c>
      <c r="BM96" s="148" t="s">
        <v>4186</v>
      </c>
    </row>
    <row r="97" spans="1:65" s="17" customFormat="1" ht="24.15" customHeight="1">
      <c r="A97" s="13"/>
      <c r="B97" s="136"/>
      <c r="C97" s="137" t="s">
        <v>276</v>
      </c>
      <c r="D97" s="137" t="s">
        <v>195</v>
      </c>
      <c r="E97" s="138" t="s">
        <v>3917</v>
      </c>
      <c r="F97" s="139" t="s">
        <v>3980</v>
      </c>
      <c r="G97" s="140" t="s">
        <v>3919</v>
      </c>
      <c r="H97" s="141">
        <v>15</v>
      </c>
      <c r="I97" s="142">
        <v>0</v>
      </c>
      <c r="J97" s="142">
        <f t="shared" si="0"/>
        <v>0</v>
      </c>
      <c r="K97" s="143"/>
      <c r="L97" s="14"/>
      <c r="M97" s="144"/>
      <c r="N97" s="145" t="s">
        <v>44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199</v>
      </c>
      <c r="AT97" s="148" t="s">
        <v>195</v>
      </c>
      <c r="AU97" s="148" t="s">
        <v>82</v>
      </c>
      <c r="AY97" s="2" t="s">
        <v>193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80</v>
      </c>
      <c r="BK97" s="149">
        <f t="shared" si="9"/>
        <v>0</v>
      </c>
      <c r="BL97" s="2" t="s">
        <v>199</v>
      </c>
      <c r="BM97" s="148" t="s">
        <v>4187</v>
      </c>
    </row>
    <row r="98" spans="1:65" s="17" customFormat="1" ht="24.15" customHeight="1">
      <c r="A98" s="13"/>
      <c r="B98" s="136"/>
      <c r="C98" s="137" t="s">
        <v>224</v>
      </c>
      <c r="D98" s="137" t="s">
        <v>195</v>
      </c>
      <c r="E98" s="138" t="s">
        <v>3920</v>
      </c>
      <c r="F98" s="139" t="s">
        <v>3981</v>
      </c>
      <c r="G98" s="140" t="s">
        <v>3919</v>
      </c>
      <c r="H98" s="141">
        <v>1</v>
      </c>
      <c r="I98" s="142">
        <v>0</v>
      </c>
      <c r="J98" s="142">
        <f t="shared" si="0"/>
        <v>0</v>
      </c>
      <c r="K98" s="143"/>
      <c r="L98" s="14"/>
      <c r="M98" s="144"/>
      <c r="N98" s="145" t="s">
        <v>44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199</v>
      </c>
      <c r="AT98" s="148" t="s">
        <v>195</v>
      </c>
      <c r="AU98" s="148" t="s">
        <v>82</v>
      </c>
      <c r="AY98" s="2" t="s">
        <v>193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80</v>
      </c>
      <c r="BK98" s="149">
        <f t="shared" si="9"/>
        <v>0</v>
      </c>
      <c r="BL98" s="2" t="s">
        <v>199</v>
      </c>
      <c r="BM98" s="148" t="s">
        <v>4188</v>
      </c>
    </row>
    <row r="99" spans="1:65" s="17" customFormat="1" ht="24.15" customHeight="1">
      <c r="A99" s="13"/>
      <c r="B99" s="136"/>
      <c r="C99" s="137" t="s">
        <v>286</v>
      </c>
      <c r="D99" s="137" t="s">
        <v>195</v>
      </c>
      <c r="E99" s="138" t="s">
        <v>3922</v>
      </c>
      <c r="F99" s="139" t="s">
        <v>3982</v>
      </c>
      <c r="G99" s="140" t="s">
        <v>198</v>
      </c>
      <c r="H99" s="141">
        <v>50</v>
      </c>
      <c r="I99" s="142">
        <v>0</v>
      </c>
      <c r="J99" s="142">
        <f t="shared" si="0"/>
        <v>0</v>
      </c>
      <c r="K99" s="143"/>
      <c r="L99" s="14"/>
      <c r="M99" s="144"/>
      <c r="N99" s="145" t="s">
        <v>44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199</v>
      </c>
      <c r="AT99" s="148" t="s">
        <v>195</v>
      </c>
      <c r="AU99" s="148" t="s">
        <v>82</v>
      </c>
      <c r="AY99" s="2" t="s">
        <v>193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80</v>
      </c>
      <c r="BK99" s="149">
        <f t="shared" si="9"/>
        <v>0</v>
      </c>
      <c r="BL99" s="2" t="s">
        <v>199</v>
      </c>
      <c r="BM99" s="148" t="s">
        <v>4189</v>
      </c>
    </row>
    <row r="100" spans="1:65" s="123" customFormat="1" ht="22.8" customHeight="1">
      <c r="B100" s="124"/>
      <c r="D100" s="125" t="s">
        <v>72</v>
      </c>
      <c r="E100" s="134" t="s">
        <v>3928</v>
      </c>
      <c r="F100" s="134" t="s">
        <v>4190</v>
      </c>
      <c r="J100" s="135">
        <f>BK100</f>
        <v>0</v>
      </c>
      <c r="L100" s="124"/>
      <c r="M100" s="128"/>
      <c r="N100" s="129"/>
      <c r="O100" s="129"/>
      <c r="P100" s="130">
        <f>SUM(P101:P109)</f>
        <v>0</v>
      </c>
      <c r="Q100" s="129"/>
      <c r="R100" s="130">
        <f>SUM(R101:R109)</f>
        <v>0</v>
      </c>
      <c r="S100" s="129"/>
      <c r="T100" s="131">
        <f>SUM(T101:T109)</f>
        <v>0</v>
      </c>
      <c r="AR100" s="125" t="s">
        <v>82</v>
      </c>
      <c r="AT100" s="132" t="s">
        <v>72</v>
      </c>
      <c r="AU100" s="132" t="s">
        <v>80</v>
      </c>
      <c r="AY100" s="125" t="s">
        <v>193</v>
      </c>
      <c r="BK100" s="133">
        <f>SUM(BK101:BK109)</f>
        <v>0</v>
      </c>
    </row>
    <row r="101" spans="1:65" s="17" customFormat="1" ht="37.799999999999997" customHeight="1">
      <c r="A101" s="13"/>
      <c r="B101" s="136"/>
      <c r="C101" s="137" t="s">
        <v>310</v>
      </c>
      <c r="D101" s="137" t="s">
        <v>195</v>
      </c>
      <c r="E101" s="138" t="s">
        <v>4191</v>
      </c>
      <c r="F101" s="139" t="s">
        <v>4171</v>
      </c>
      <c r="G101" s="140" t="s">
        <v>3578</v>
      </c>
      <c r="H101" s="141">
        <v>2</v>
      </c>
      <c r="I101" s="142">
        <v>0</v>
      </c>
      <c r="J101" s="142">
        <f t="shared" ref="J101:J109" si="10">ROUND(I101*H101,2)</f>
        <v>0</v>
      </c>
      <c r="K101" s="143"/>
      <c r="L101" s="14"/>
      <c r="M101" s="144"/>
      <c r="N101" s="145" t="s">
        <v>44</v>
      </c>
      <c r="O101" s="146">
        <v>0</v>
      </c>
      <c r="P101" s="146">
        <f t="shared" ref="P101:P109" si="11">O101*H101</f>
        <v>0</v>
      </c>
      <c r="Q101" s="146">
        <v>0</v>
      </c>
      <c r="R101" s="146">
        <f t="shared" ref="R101:R109" si="12">Q101*H101</f>
        <v>0</v>
      </c>
      <c r="S101" s="146">
        <v>0</v>
      </c>
      <c r="T101" s="147">
        <f t="shared" ref="T101:T109" si="13"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283</v>
      </c>
      <c r="AT101" s="148" t="s">
        <v>195</v>
      </c>
      <c r="AU101" s="148" t="s">
        <v>82</v>
      </c>
      <c r="AY101" s="2" t="s">
        <v>193</v>
      </c>
      <c r="BE101" s="149">
        <f t="shared" ref="BE101:BE109" si="14">IF(N101="základní",J101,0)</f>
        <v>0</v>
      </c>
      <c r="BF101" s="149">
        <f t="shared" ref="BF101:BF109" si="15">IF(N101="snížená",J101,0)</f>
        <v>0</v>
      </c>
      <c r="BG101" s="149">
        <f t="shared" ref="BG101:BG109" si="16">IF(N101="zákl. přenesená",J101,0)</f>
        <v>0</v>
      </c>
      <c r="BH101" s="149">
        <f t="shared" ref="BH101:BH109" si="17">IF(N101="sníž. přenesená",J101,0)</f>
        <v>0</v>
      </c>
      <c r="BI101" s="149">
        <f t="shared" ref="BI101:BI109" si="18">IF(N101="nulová",J101,0)</f>
        <v>0</v>
      </c>
      <c r="BJ101" s="2" t="s">
        <v>80</v>
      </c>
      <c r="BK101" s="149">
        <f t="shared" ref="BK101:BK109" si="19">ROUND(I101*H101,2)</f>
        <v>0</v>
      </c>
      <c r="BL101" s="2" t="s">
        <v>283</v>
      </c>
      <c r="BM101" s="148" t="s">
        <v>4192</v>
      </c>
    </row>
    <row r="102" spans="1:65" s="17" customFormat="1" ht="21.75" customHeight="1">
      <c r="A102" s="13"/>
      <c r="B102" s="136"/>
      <c r="C102" s="137" t="s">
        <v>279</v>
      </c>
      <c r="D102" s="137" t="s">
        <v>195</v>
      </c>
      <c r="E102" s="138" t="s">
        <v>4193</v>
      </c>
      <c r="F102" s="139" t="s">
        <v>4174</v>
      </c>
      <c r="G102" s="140" t="s">
        <v>3578</v>
      </c>
      <c r="H102" s="141">
        <v>4</v>
      </c>
      <c r="I102" s="142">
        <v>0</v>
      </c>
      <c r="J102" s="142">
        <f t="shared" si="10"/>
        <v>0</v>
      </c>
      <c r="K102" s="143"/>
      <c r="L102" s="14"/>
      <c r="M102" s="144"/>
      <c r="N102" s="145" t="s">
        <v>44</v>
      </c>
      <c r="O102" s="146">
        <v>0</v>
      </c>
      <c r="P102" s="146">
        <f t="shared" si="11"/>
        <v>0</v>
      </c>
      <c r="Q102" s="146">
        <v>0</v>
      </c>
      <c r="R102" s="146">
        <f t="shared" si="12"/>
        <v>0</v>
      </c>
      <c r="S102" s="146">
        <v>0</v>
      </c>
      <c r="T102" s="147">
        <f t="shared" si="13"/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283</v>
      </c>
      <c r="AT102" s="148" t="s">
        <v>195</v>
      </c>
      <c r="AU102" s="148" t="s">
        <v>82</v>
      </c>
      <c r="AY102" s="2" t="s">
        <v>193</v>
      </c>
      <c r="BE102" s="149">
        <f t="shared" si="14"/>
        <v>0</v>
      </c>
      <c r="BF102" s="149">
        <f t="shared" si="15"/>
        <v>0</v>
      </c>
      <c r="BG102" s="149">
        <f t="shared" si="16"/>
        <v>0</v>
      </c>
      <c r="BH102" s="149">
        <f t="shared" si="17"/>
        <v>0</v>
      </c>
      <c r="BI102" s="149">
        <f t="shared" si="18"/>
        <v>0</v>
      </c>
      <c r="BJ102" s="2" t="s">
        <v>80</v>
      </c>
      <c r="BK102" s="149">
        <f t="shared" si="19"/>
        <v>0</v>
      </c>
      <c r="BL102" s="2" t="s">
        <v>283</v>
      </c>
      <c r="BM102" s="148" t="s">
        <v>4194</v>
      </c>
    </row>
    <row r="103" spans="1:65" s="17" customFormat="1" ht="24.15" customHeight="1">
      <c r="A103" s="13"/>
      <c r="B103" s="136"/>
      <c r="C103" s="137" t="s">
        <v>8</v>
      </c>
      <c r="D103" s="137" t="s">
        <v>195</v>
      </c>
      <c r="E103" s="138" t="s">
        <v>4195</v>
      </c>
      <c r="F103" s="139" t="s">
        <v>4177</v>
      </c>
      <c r="G103" s="140" t="s">
        <v>3578</v>
      </c>
      <c r="H103" s="141">
        <v>2</v>
      </c>
      <c r="I103" s="142">
        <v>0</v>
      </c>
      <c r="J103" s="142">
        <f t="shared" si="10"/>
        <v>0</v>
      </c>
      <c r="K103" s="143"/>
      <c r="L103" s="14"/>
      <c r="M103" s="144"/>
      <c r="N103" s="145" t="s">
        <v>44</v>
      </c>
      <c r="O103" s="146">
        <v>0</v>
      </c>
      <c r="P103" s="146">
        <f t="shared" si="11"/>
        <v>0</v>
      </c>
      <c r="Q103" s="146">
        <v>0</v>
      </c>
      <c r="R103" s="146">
        <f t="shared" si="12"/>
        <v>0</v>
      </c>
      <c r="S103" s="146">
        <v>0</v>
      </c>
      <c r="T103" s="147">
        <f t="shared" si="1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283</v>
      </c>
      <c r="AT103" s="148" t="s">
        <v>195</v>
      </c>
      <c r="AU103" s="148" t="s">
        <v>82</v>
      </c>
      <c r="AY103" s="2" t="s">
        <v>193</v>
      </c>
      <c r="BE103" s="149">
        <f t="shared" si="14"/>
        <v>0</v>
      </c>
      <c r="BF103" s="149">
        <f t="shared" si="15"/>
        <v>0</v>
      </c>
      <c r="BG103" s="149">
        <f t="shared" si="16"/>
        <v>0</v>
      </c>
      <c r="BH103" s="149">
        <f t="shared" si="17"/>
        <v>0</v>
      </c>
      <c r="BI103" s="149">
        <f t="shared" si="18"/>
        <v>0</v>
      </c>
      <c r="BJ103" s="2" t="s">
        <v>80</v>
      </c>
      <c r="BK103" s="149">
        <f t="shared" si="19"/>
        <v>0</v>
      </c>
      <c r="BL103" s="2" t="s">
        <v>283</v>
      </c>
      <c r="BM103" s="148" t="s">
        <v>4196</v>
      </c>
    </row>
    <row r="104" spans="1:65" s="17" customFormat="1" ht="24.15" customHeight="1">
      <c r="A104" s="13"/>
      <c r="B104" s="136"/>
      <c r="C104" s="137" t="s">
        <v>283</v>
      </c>
      <c r="D104" s="137" t="s">
        <v>195</v>
      </c>
      <c r="E104" s="138" t="s">
        <v>4197</v>
      </c>
      <c r="F104" s="139" t="s">
        <v>4180</v>
      </c>
      <c r="G104" s="140" t="s">
        <v>3578</v>
      </c>
      <c r="H104" s="141">
        <v>1</v>
      </c>
      <c r="I104" s="142">
        <v>0</v>
      </c>
      <c r="J104" s="142">
        <f t="shared" si="10"/>
        <v>0</v>
      </c>
      <c r="K104" s="143"/>
      <c r="L104" s="14"/>
      <c r="M104" s="144"/>
      <c r="N104" s="145" t="s">
        <v>44</v>
      </c>
      <c r="O104" s="146">
        <v>0</v>
      </c>
      <c r="P104" s="146">
        <f t="shared" si="11"/>
        <v>0</v>
      </c>
      <c r="Q104" s="146">
        <v>0</v>
      </c>
      <c r="R104" s="146">
        <f t="shared" si="12"/>
        <v>0</v>
      </c>
      <c r="S104" s="146">
        <v>0</v>
      </c>
      <c r="T104" s="147">
        <f t="shared" si="1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283</v>
      </c>
      <c r="AT104" s="148" t="s">
        <v>195</v>
      </c>
      <c r="AU104" s="148" t="s">
        <v>82</v>
      </c>
      <c r="AY104" s="2" t="s">
        <v>193</v>
      </c>
      <c r="BE104" s="149">
        <f t="shared" si="14"/>
        <v>0</v>
      </c>
      <c r="BF104" s="149">
        <f t="shared" si="15"/>
        <v>0</v>
      </c>
      <c r="BG104" s="149">
        <f t="shared" si="16"/>
        <v>0</v>
      </c>
      <c r="BH104" s="149">
        <f t="shared" si="17"/>
        <v>0</v>
      </c>
      <c r="BI104" s="149">
        <f t="shared" si="18"/>
        <v>0</v>
      </c>
      <c r="BJ104" s="2" t="s">
        <v>80</v>
      </c>
      <c r="BK104" s="149">
        <f t="shared" si="19"/>
        <v>0</v>
      </c>
      <c r="BL104" s="2" t="s">
        <v>283</v>
      </c>
      <c r="BM104" s="148" t="s">
        <v>4198</v>
      </c>
    </row>
    <row r="105" spans="1:65" s="17" customFormat="1" ht="24.15" customHeight="1">
      <c r="A105" s="13"/>
      <c r="B105" s="136"/>
      <c r="C105" s="137" t="s">
        <v>350</v>
      </c>
      <c r="D105" s="137" t="s">
        <v>195</v>
      </c>
      <c r="E105" s="138" t="s">
        <v>4199</v>
      </c>
      <c r="F105" s="139" t="s">
        <v>3969</v>
      </c>
      <c r="G105" s="140" t="s">
        <v>3578</v>
      </c>
      <c r="H105" s="141">
        <v>4</v>
      </c>
      <c r="I105" s="142">
        <v>0</v>
      </c>
      <c r="J105" s="142">
        <f t="shared" si="10"/>
        <v>0</v>
      </c>
      <c r="K105" s="143"/>
      <c r="L105" s="14"/>
      <c r="M105" s="144"/>
      <c r="N105" s="145" t="s">
        <v>44</v>
      </c>
      <c r="O105" s="146">
        <v>0</v>
      </c>
      <c r="P105" s="146">
        <f t="shared" si="11"/>
        <v>0</v>
      </c>
      <c r="Q105" s="146">
        <v>0</v>
      </c>
      <c r="R105" s="146">
        <f t="shared" si="12"/>
        <v>0</v>
      </c>
      <c r="S105" s="146">
        <v>0</v>
      </c>
      <c r="T105" s="147">
        <f t="shared" si="1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283</v>
      </c>
      <c r="AT105" s="148" t="s">
        <v>195</v>
      </c>
      <c r="AU105" s="148" t="s">
        <v>82</v>
      </c>
      <c r="AY105" s="2" t="s">
        <v>193</v>
      </c>
      <c r="BE105" s="149">
        <f t="shared" si="14"/>
        <v>0</v>
      </c>
      <c r="BF105" s="149">
        <f t="shared" si="15"/>
        <v>0</v>
      </c>
      <c r="BG105" s="149">
        <f t="shared" si="16"/>
        <v>0</v>
      </c>
      <c r="BH105" s="149">
        <f t="shared" si="17"/>
        <v>0</v>
      </c>
      <c r="BI105" s="149">
        <f t="shared" si="18"/>
        <v>0</v>
      </c>
      <c r="BJ105" s="2" t="s">
        <v>80</v>
      </c>
      <c r="BK105" s="149">
        <f t="shared" si="19"/>
        <v>0</v>
      </c>
      <c r="BL105" s="2" t="s">
        <v>283</v>
      </c>
      <c r="BM105" s="148" t="s">
        <v>4200</v>
      </c>
    </row>
    <row r="106" spans="1:65" s="17" customFormat="1" ht="44.25" customHeight="1">
      <c r="A106" s="13"/>
      <c r="B106" s="136"/>
      <c r="C106" s="137" t="s">
        <v>289</v>
      </c>
      <c r="D106" s="137" t="s">
        <v>195</v>
      </c>
      <c r="E106" s="138" t="s">
        <v>4201</v>
      </c>
      <c r="F106" s="139" t="s">
        <v>4185</v>
      </c>
      <c r="G106" s="140" t="s">
        <v>3578</v>
      </c>
      <c r="H106" s="141">
        <v>1</v>
      </c>
      <c r="I106" s="142">
        <v>0</v>
      </c>
      <c r="J106" s="142">
        <f t="shared" si="10"/>
        <v>0</v>
      </c>
      <c r="K106" s="143"/>
      <c r="L106" s="14"/>
      <c r="M106" s="144"/>
      <c r="N106" s="145" t="s">
        <v>44</v>
      </c>
      <c r="O106" s="146">
        <v>0</v>
      </c>
      <c r="P106" s="146">
        <f t="shared" si="11"/>
        <v>0</v>
      </c>
      <c r="Q106" s="146">
        <v>0</v>
      </c>
      <c r="R106" s="146">
        <f t="shared" si="12"/>
        <v>0</v>
      </c>
      <c r="S106" s="146">
        <v>0</v>
      </c>
      <c r="T106" s="147">
        <f t="shared" si="1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283</v>
      </c>
      <c r="AT106" s="148" t="s">
        <v>195</v>
      </c>
      <c r="AU106" s="148" t="s">
        <v>82</v>
      </c>
      <c r="AY106" s="2" t="s">
        <v>193</v>
      </c>
      <c r="BE106" s="149">
        <f t="shared" si="14"/>
        <v>0</v>
      </c>
      <c r="BF106" s="149">
        <f t="shared" si="15"/>
        <v>0</v>
      </c>
      <c r="BG106" s="149">
        <f t="shared" si="16"/>
        <v>0</v>
      </c>
      <c r="BH106" s="149">
        <f t="shared" si="17"/>
        <v>0</v>
      </c>
      <c r="BI106" s="149">
        <f t="shared" si="18"/>
        <v>0</v>
      </c>
      <c r="BJ106" s="2" t="s">
        <v>80</v>
      </c>
      <c r="BK106" s="149">
        <f t="shared" si="19"/>
        <v>0</v>
      </c>
      <c r="BL106" s="2" t="s">
        <v>283</v>
      </c>
      <c r="BM106" s="148" t="s">
        <v>4202</v>
      </c>
    </row>
    <row r="107" spans="1:65" s="17" customFormat="1" ht="24.15" customHeight="1">
      <c r="A107" s="13"/>
      <c r="B107" s="136"/>
      <c r="C107" s="137" t="s">
        <v>231</v>
      </c>
      <c r="D107" s="137" t="s">
        <v>195</v>
      </c>
      <c r="E107" s="138" t="s">
        <v>3942</v>
      </c>
      <c r="F107" s="139" t="s">
        <v>3980</v>
      </c>
      <c r="G107" s="140" t="s">
        <v>3919</v>
      </c>
      <c r="H107" s="141">
        <v>15</v>
      </c>
      <c r="I107" s="142">
        <v>0</v>
      </c>
      <c r="J107" s="142">
        <f t="shared" si="10"/>
        <v>0</v>
      </c>
      <c r="K107" s="143"/>
      <c r="L107" s="14"/>
      <c r="M107" s="144"/>
      <c r="N107" s="145" t="s">
        <v>44</v>
      </c>
      <c r="O107" s="146">
        <v>0</v>
      </c>
      <c r="P107" s="146">
        <f t="shared" si="11"/>
        <v>0</v>
      </c>
      <c r="Q107" s="146">
        <v>0</v>
      </c>
      <c r="R107" s="146">
        <f t="shared" si="12"/>
        <v>0</v>
      </c>
      <c r="S107" s="146">
        <v>0</v>
      </c>
      <c r="T107" s="147">
        <f t="shared" si="1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283</v>
      </c>
      <c r="AT107" s="148" t="s">
        <v>195</v>
      </c>
      <c r="AU107" s="148" t="s">
        <v>82</v>
      </c>
      <c r="AY107" s="2" t="s">
        <v>193</v>
      </c>
      <c r="BE107" s="149">
        <f t="shared" si="14"/>
        <v>0</v>
      </c>
      <c r="BF107" s="149">
        <f t="shared" si="15"/>
        <v>0</v>
      </c>
      <c r="BG107" s="149">
        <f t="shared" si="16"/>
        <v>0</v>
      </c>
      <c r="BH107" s="149">
        <f t="shared" si="17"/>
        <v>0</v>
      </c>
      <c r="BI107" s="149">
        <f t="shared" si="18"/>
        <v>0</v>
      </c>
      <c r="BJ107" s="2" t="s">
        <v>80</v>
      </c>
      <c r="BK107" s="149">
        <f t="shared" si="19"/>
        <v>0</v>
      </c>
      <c r="BL107" s="2" t="s">
        <v>283</v>
      </c>
      <c r="BM107" s="148" t="s">
        <v>4203</v>
      </c>
    </row>
    <row r="108" spans="1:65" s="17" customFormat="1" ht="24.15" customHeight="1">
      <c r="A108" s="13"/>
      <c r="B108" s="136"/>
      <c r="C108" s="137" t="s">
        <v>296</v>
      </c>
      <c r="D108" s="137" t="s">
        <v>195</v>
      </c>
      <c r="E108" s="138" t="s">
        <v>3944</v>
      </c>
      <c r="F108" s="139" t="s">
        <v>3981</v>
      </c>
      <c r="G108" s="140" t="s">
        <v>3919</v>
      </c>
      <c r="H108" s="141">
        <v>1</v>
      </c>
      <c r="I108" s="142">
        <v>0</v>
      </c>
      <c r="J108" s="142">
        <f t="shared" si="10"/>
        <v>0</v>
      </c>
      <c r="K108" s="143"/>
      <c r="L108" s="14"/>
      <c r="M108" s="144"/>
      <c r="N108" s="145" t="s">
        <v>44</v>
      </c>
      <c r="O108" s="146">
        <v>0</v>
      </c>
      <c r="P108" s="146">
        <f t="shared" si="11"/>
        <v>0</v>
      </c>
      <c r="Q108" s="146">
        <v>0</v>
      </c>
      <c r="R108" s="146">
        <f t="shared" si="12"/>
        <v>0</v>
      </c>
      <c r="S108" s="146">
        <v>0</v>
      </c>
      <c r="T108" s="147">
        <f t="shared" si="1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283</v>
      </c>
      <c r="AT108" s="148" t="s">
        <v>195</v>
      </c>
      <c r="AU108" s="148" t="s">
        <v>82</v>
      </c>
      <c r="AY108" s="2" t="s">
        <v>193</v>
      </c>
      <c r="BE108" s="149">
        <f t="shared" si="14"/>
        <v>0</v>
      </c>
      <c r="BF108" s="149">
        <f t="shared" si="15"/>
        <v>0</v>
      </c>
      <c r="BG108" s="149">
        <f t="shared" si="16"/>
        <v>0</v>
      </c>
      <c r="BH108" s="149">
        <f t="shared" si="17"/>
        <v>0</v>
      </c>
      <c r="BI108" s="149">
        <f t="shared" si="18"/>
        <v>0</v>
      </c>
      <c r="BJ108" s="2" t="s">
        <v>80</v>
      </c>
      <c r="BK108" s="149">
        <f t="shared" si="19"/>
        <v>0</v>
      </c>
      <c r="BL108" s="2" t="s">
        <v>283</v>
      </c>
      <c r="BM108" s="148" t="s">
        <v>4204</v>
      </c>
    </row>
    <row r="109" spans="1:65" s="17" customFormat="1" ht="24.15" customHeight="1">
      <c r="A109" s="13"/>
      <c r="B109" s="136"/>
      <c r="C109" s="137" t="s">
        <v>263</v>
      </c>
      <c r="D109" s="137" t="s">
        <v>195</v>
      </c>
      <c r="E109" s="138" t="s">
        <v>3946</v>
      </c>
      <c r="F109" s="139" t="s">
        <v>3982</v>
      </c>
      <c r="G109" s="140" t="s">
        <v>198</v>
      </c>
      <c r="H109" s="141">
        <v>50</v>
      </c>
      <c r="I109" s="142">
        <v>0</v>
      </c>
      <c r="J109" s="142">
        <f t="shared" si="10"/>
        <v>0</v>
      </c>
      <c r="K109" s="143"/>
      <c r="L109" s="14"/>
      <c r="M109" s="203"/>
      <c r="N109" s="204" t="s">
        <v>44</v>
      </c>
      <c r="O109" s="205">
        <v>0</v>
      </c>
      <c r="P109" s="205">
        <f t="shared" si="11"/>
        <v>0</v>
      </c>
      <c r="Q109" s="205">
        <v>0</v>
      </c>
      <c r="R109" s="205">
        <f t="shared" si="12"/>
        <v>0</v>
      </c>
      <c r="S109" s="205">
        <v>0</v>
      </c>
      <c r="T109" s="206">
        <f t="shared" si="1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283</v>
      </c>
      <c r="AT109" s="148" t="s">
        <v>195</v>
      </c>
      <c r="AU109" s="148" t="s">
        <v>82</v>
      </c>
      <c r="AY109" s="2" t="s">
        <v>193</v>
      </c>
      <c r="BE109" s="149">
        <f t="shared" si="14"/>
        <v>0</v>
      </c>
      <c r="BF109" s="149">
        <f t="shared" si="15"/>
        <v>0</v>
      </c>
      <c r="BG109" s="149">
        <f t="shared" si="16"/>
        <v>0</v>
      </c>
      <c r="BH109" s="149">
        <f t="shared" si="17"/>
        <v>0</v>
      </c>
      <c r="BI109" s="149">
        <f t="shared" si="18"/>
        <v>0</v>
      </c>
      <c r="BJ109" s="2" t="s">
        <v>80</v>
      </c>
      <c r="BK109" s="149">
        <f t="shared" si="19"/>
        <v>0</v>
      </c>
      <c r="BL109" s="2" t="s">
        <v>283</v>
      </c>
      <c r="BM109" s="148" t="s">
        <v>4205</v>
      </c>
    </row>
    <row r="110" spans="1:65" s="17" customFormat="1" ht="6.9" customHeight="1">
      <c r="A110" s="13"/>
      <c r="B110" s="24"/>
      <c r="C110" s="25"/>
      <c r="D110" s="25"/>
      <c r="E110" s="25"/>
      <c r="F110" s="25"/>
      <c r="G110" s="25"/>
      <c r="H110" s="25"/>
      <c r="I110" s="25"/>
      <c r="J110" s="25"/>
      <c r="K110" s="25"/>
      <c r="L110" s="14"/>
      <c r="M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</sheetData>
  <autoFilter ref="C87:K109" xr:uid="{00000000-0009-0000-0000-00000F000000}"/>
  <mergeCells count="11">
    <mergeCell ref="E80:H80"/>
    <mergeCell ref="E50:H50"/>
    <mergeCell ref="E52:H52"/>
    <mergeCell ref="E54:H54"/>
    <mergeCell ref="E76:H76"/>
    <mergeCell ref="E78:H78"/>
    <mergeCell ref="L2:V2"/>
    <mergeCell ref="E7:H7"/>
    <mergeCell ref="E9:H9"/>
    <mergeCell ref="E11:H11"/>
    <mergeCell ref="E29:H29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M153"/>
  <sheetViews>
    <sheetView showGridLines="0" zoomScaleNormal="100" workbookViewId="0">
      <selection activeCell="I154" sqref="I154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135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s="17" customFormat="1" ht="12" customHeight="1">
      <c r="A8" s="13"/>
      <c r="B8" s="14"/>
      <c r="C8" s="13"/>
      <c r="D8" s="10" t="s">
        <v>140</v>
      </c>
      <c r="E8" s="13"/>
      <c r="F8" s="13"/>
      <c r="G8" s="13"/>
      <c r="H8" s="13"/>
      <c r="I8" s="13"/>
      <c r="J8" s="13"/>
      <c r="K8" s="13"/>
      <c r="L8" s="8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299" t="s">
        <v>4206</v>
      </c>
      <c r="F9" s="299"/>
      <c r="G9" s="299"/>
      <c r="H9" s="299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18</v>
      </c>
      <c r="J11" s="11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81" t="str">
        <f>'Rekapitulace stavby'!AN8</f>
        <v>8. 7. 2022</v>
      </c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8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/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24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1" t="s">
        <v>30</v>
      </c>
      <c r="F18" s="13"/>
      <c r="G18" s="13"/>
      <c r="H18" s="13"/>
      <c r="I18" s="10" t="s">
        <v>27</v>
      </c>
      <c r="J18" s="11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24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">
        <v>33</v>
      </c>
      <c r="F21" s="13"/>
      <c r="G21" s="13"/>
      <c r="H21" s="13"/>
      <c r="I21" s="10" t="s">
        <v>27</v>
      </c>
      <c r="J21" s="11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36</v>
      </c>
      <c r="E23" s="13"/>
      <c r="F23" s="13"/>
      <c r="G23" s="13"/>
      <c r="H23" s="13"/>
      <c r="I23" s="10" t="s">
        <v>24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">
        <v>37</v>
      </c>
      <c r="F24" s="13"/>
      <c r="G24" s="13"/>
      <c r="H24" s="13"/>
      <c r="I24" s="10" t="s">
        <v>27</v>
      </c>
      <c r="J24" s="11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38</v>
      </c>
      <c r="E26" s="13"/>
      <c r="F26" s="13"/>
      <c r="G26" s="13"/>
      <c r="H26" s="13"/>
      <c r="I26" s="13"/>
      <c r="J26" s="13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85" customFormat="1" ht="16.5" customHeight="1">
      <c r="A27" s="82"/>
      <c r="B27" s="83"/>
      <c r="C27" s="82"/>
      <c r="D27" s="82"/>
      <c r="E27" s="292"/>
      <c r="F27" s="292"/>
      <c r="G27" s="292"/>
      <c r="H27" s="29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8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5" customHeight="1">
      <c r="A30" s="13"/>
      <c r="B30" s="14"/>
      <c r="C30" s="13"/>
      <c r="D30" s="86" t="s">
        <v>39</v>
      </c>
      <c r="E30" s="13"/>
      <c r="F30" s="13"/>
      <c r="G30" s="13"/>
      <c r="H30" s="13"/>
      <c r="I30" s="13"/>
      <c r="J30" s="87">
        <f>ROUND(J94, 2)</f>
        <v>0</v>
      </c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88" t="s">
        <v>41</v>
      </c>
      <c r="G32" s="13"/>
      <c r="H32" s="13"/>
      <c r="I32" s="88" t="s">
        <v>40</v>
      </c>
      <c r="J32" s="88" t="s">
        <v>42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89" t="s">
        <v>43</v>
      </c>
      <c r="E33" s="10" t="s">
        <v>44</v>
      </c>
      <c r="F33" s="90">
        <f>ROUND((SUM(BE94:BE152)),  2)</f>
        <v>0</v>
      </c>
      <c r="G33" s="13"/>
      <c r="H33" s="13"/>
      <c r="I33" s="91">
        <v>0.21</v>
      </c>
      <c r="J33" s="90">
        <f>ROUND(((SUM(BE94:BE152))*I33),  2)</f>
        <v>0</v>
      </c>
      <c r="K33" s="13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45</v>
      </c>
      <c r="F34" s="90">
        <f>ROUND((SUM(BF94:BF152)),  2)</f>
        <v>0</v>
      </c>
      <c r="G34" s="13"/>
      <c r="H34" s="13"/>
      <c r="I34" s="91">
        <v>0.15</v>
      </c>
      <c r="J34" s="90">
        <f>ROUND(((SUM(BF94:BF152))*I34),  2)</f>
        <v>0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46</v>
      </c>
      <c r="F35" s="90">
        <f>ROUND((SUM(BG94:BG152)),  2)</f>
        <v>0</v>
      </c>
      <c r="G35" s="13"/>
      <c r="H35" s="13"/>
      <c r="I35" s="91">
        <v>0.21</v>
      </c>
      <c r="J35" s="90">
        <f>0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47</v>
      </c>
      <c r="F36" s="90">
        <f>ROUND((SUM(BH94:BH152)),  2)</f>
        <v>0</v>
      </c>
      <c r="G36" s="13"/>
      <c r="H36" s="13"/>
      <c r="I36" s="91">
        <v>0.15</v>
      </c>
      <c r="J36" s="90">
        <f>0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48</v>
      </c>
      <c r="F37" s="90">
        <f>ROUND((SUM(BI94:BI152)),  2)</f>
        <v>0</v>
      </c>
      <c r="G37" s="13"/>
      <c r="H37" s="13"/>
      <c r="I37" s="91">
        <v>0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5" customHeight="1">
      <c r="A39" s="13"/>
      <c r="B39" s="14"/>
      <c r="C39" s="92"/>
      <c r="D39" s="93" t="s">
        <v>49</v>
      </c>
      <c r="E39" s="38"/>
      <c r="F39" s="38"/>
      <c r="G39" s="94" t="s">
        <v>50</v>
      </c>
      <c r="H39" s="95" t="s">
        <v>51</v>
      </c>
      <c r="I39" s="38"/>
      <c r="J39" s="96">
        <f>SUM(J30:J37)</f>
        <v>0</v>
      </c>
      <c r="K39" s="97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8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145</v>
      </c>
      <c r="D45" s="13"/>
      <c r="E45" s="13"/>
      <c r="F45" s="13"/>
      <c r="G45" s="13"/>
      <c r="H45" s="13"/>
      <c r="I45" s="13"/>
      <c r="J45" s="13"/>
      <c r="K45" s="13"/>
      <c r="L45" s="8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14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313" t="str">
        <f>E7</f>
        <v>ZŠ a MŠ Chlebovice - tělocvična</v>
      </c>
      <c r="F48" s="313"/>
      <c r="G48" s="313"/>
      <c r="H48" s="3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140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299" t="str">
        <f>E9</f>
        <v>08 - SO 08 Dešťová kanalizace</v>
      </c>
      <c r="F50" s="299"/>
      <c r="G50" s="299"/>
      <c r="H50" s="299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8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>ul. Pod Kabáticí 107,193, Frýdek-Místek Chlebovice</v>
      </c>
      <c r="G52" s="13"/>
      <c r="H52" s="13"/>
      <c r="I52" s="10" t="s">
        <v>21</v>
      </c>
      <c r="J52" s="81" t="str">
        <f>IF(J12="","",J12)</f>
        <v>8. 7. 2022</v>
      </c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5.15" customHeight="1">
      <c r="A54" s="13"/>
      <c r="B54" s="14"/>
      <c r="C54" s="10" t="s">
        <v>23</v>
      </c>
      <c r="D54" s="13"/>
      <c r="E54" s="13"/>
      <c r="F54" s="11" t="str">
        <f>E15</f>
        <v>Statutární město Frýdek-Místek</v>
      </c>
      <c r="G54" s="13"/>
      <c r="H54" s="13"/>
      <c r="I54" s="10" t="s">
        <v>31</v>
      </c>
      <c r="J54" s="98" t="str">
        <f>E21</f>
        <v>JANKO Projekt s.r.o.</v>
      </c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15.15" customHeight="1">
      <c r="A55" s="13"/>
      <c r="B55" s="14"/>
      <c r="C55" s="10" t="s">
        <v>29</v>
      </c>
      <c r="D55" s="13"/>
      <c r="E55" s="13"/>
      <c r="F55" s="11" t="str">
        <f>IF(E18="","",E18)</f>
        <v>Dle výběrového řízení investora</v>
      </c>
      <c r="G55" s="13"/>
      <c r="H55" s="13"/>
      <c r="I55" s="10" t="s">
        <v>36</v>
      </c>
      <c r="J55" s="98" t="str">
        <f>E24</f>
        <v>Katerinec</v>
      </c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99" t="s">
        <v>146</v>
      </c>
      <c r="D57" s="92"/>
      <c r="E57" s="92"/>
      <c r="F57" s="92"/>
      <c r="G57" s="92"/>
      <c r="H57" s="92"/>
      <c r="I57" s="92"/>
      <c r="J57" s="100" t="s">
        <v>147</v>
      </c>
      <c r="K57" s="92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8" customHeight="1">
      <c r="A59" s="13"/>
      <c r="B59" s="14"/>
      <c r="C59" s="101" t="s">
        <v>71</v>
      </c>
      <c r="D59" s="13"/>
      <c r="E59" s="13"/>
      <c r="F59" s="13"/>
      <c r="G59" s="13"/>
      <c r="H59" s="13"/>
      <c r="I59" s="13"/>
      <c r="J59" s="87">
        <f>J94</f>
        <v>0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148</v>
      </c>
    </row>
    <row r="60" spans="1:47" s="102" customFormat="1" ht="24.9" customHeight="1">
      <c r="B60" s="103"/>
      <c r="D60" s="104" t="s">
        <v>149</v>
      </c>
      <c r="E60" s="105"/>
      <c r="F60" s="105"/>
      <c r="G60" s="105"/>
      <c r="H60" s="105"/>
      <c r="I60" s="105"/>
      <c r="J60" s="106">
        <f>J95</f>
        <v>0</v>
      </c>
      <c r="L60" s="103"/>
    </row>
    <row r="61" spans="1:47" s="68" customFormat="1" ht="19.95" customHeight="1">
      <c r="B61" s="107"/>
      <c r="D61" s="108" t="s">
        <v>2975</v>
      </c>
      <c r="E61" s="109"/>
      <c r="F61" s="109"/>
      <c r="G61" s="109"/>
      <c r="H61" s="109"/>
      <c r="I61" s="109"/>
      <c r="J61" s="110">
        <f>J96</f>
        <v>0</v>
      </c>
      <c r="L61" s="107"/>
    </row>
    <row r="62" spans="1:47" s="68" customFormat="1" ht="19.95" customHeight="1">
      <c r="B62" s="107"/>
      <c r="D62" s="108" t="s">
        <v>2976</v>
      </c>
      <c r="E62" s="109"/>
      <c r="F62" s="109"/>
      <c r="G62" s="109"/>
      <c r="H62" s="109"/>
      <c r="I62" s="109"/>
      <c r="J62" s="110">
        <f>J98</f>
        <v>0</v>
      </c>
      <c r="L62" s="107"/>
    </row>
    <row r="63" spans="1:47" s="68" customFormat="1" ht="19.95" customHeight="1">
      <c r="B63" s="107"/>
      <c r="D63" s="108" t="s">
        <v>2977</v>
      </c>
      <c r="E63" s="109"/>
      <c r="F63" s="109"/>
      <c r="G63" s="109"/>
      <c r="H63" s="109"/>
      <c r="I63" s="109"/>
      <c r="J63" s="110">
        <f>J103</f>
        <v>0</v>
      </c>
      <c r="L63" s="107"/>
    </row>
    <row r="64" spans="1:47" s="68" customFormat="1" ht="19.95" customHeight="1">
      <c r="B64" s="107"/>
      <c r="D64" s="108" t="s">
        <v>2978</v>
      </c>
      <c r="E64" s="109"/>
      <c r="F64" s="109"/>
      <c r="G64" s="109"/>
      <c r="H64" s="109"/>
      <c r="I64" s="109"/>
      <c r="J64" s="110">
        <f>J109</f>
        <v>0</v>
      </c>
      <c r="L64" s="107"/>
    </row>
    <row r="65" spans="1:31" s="68" customFormat="1" ht="19.95" customHeight="1">
      <c r="B65" s="107"/>
      <c r="D65" s="108" t="s">
        <v>4207</v>
      </c>
      <c r="E65" s="109"/>
      <c r="F65" s="109"/>
      <c r="G65" s="109"/>
      <c r="H65" s="109"/>
      <c r="I65" s="109"/>
      <c r="J65" s="110">
        <f>J114</f>
        <v>0</v>
      </c>
      <c r="L65" s="107"/>
    </row>
    <row r="66" spans="1:31" s="68" customFormat="1" ht="19.95" customHeight="1">
      <c r="B66" s="107"/>
      <c r="D66" s="108" t="s">
        <v>2979</v>
      </c>
      <c r="E66" s="109"/>
      <c r="F66" s="109"/>
      <c r="G66" s="109"/>
      <c r="H66" s="109"/>
      <c r="I66" s="109"/>
      <c r="J66" s="110">
        <f>J117</f>
        <v>0</v>
      </c>
      <c r="L66" s="107"/>
    </row>
    <row r="67" spans="1:31" s="68" customFormat="1" ht="19.95" customHeight="1">
      <c r="B67" s="107"/>
      <c r="D67" s="108" t="s">
        <v>2980</v>
      </c>
      <c r="E67" s="109"/>
      <c r="F67" s="109"/>
      <c r="G67" s="109"/>
      <c r="H67" s="109"/>
      <c r="I67" s="109"/>
      <c r="J67" s="110">
        <f>J119</f>
        <v>0</v>
      </c>
      <c r="L67" s="107"/>
    </row>
    <row r="68" spans="1:31" s="68" customFormat="1" ht="19.95" customHeight="1">
      <c r="B68" s="107"/>
      <c r="D68" s="108" t="s">
        <v>2982</v>
      </c>
      <c r="E68" s="109"/>
      <c r="F68" s="109"/>
      <c r="G68" s="109"/>
      <c r="H68" s="109"/>
      <c r="I68" s="109"/>
      <c r="J68" s="110">
        <f>J121</f>
        <v>0</v>
      </c>
      <c r="L68" s="107"/>
    </row>
    <row r="69" spans="1:31" s="68" customFormat="1" ht="19.95" customHeight="1">
      <c r="B69" s="107"/>
      <c r="D69" s="108" t="s">
        <v>2984</v>
      </c>
      <c r="E69" s="109"/>
      <c r="F69" s="109"/>
      <c r="G69" s="109"/>
      <c r="H69" s="109"/>
      <c r="I69" s="109"/>
      <c r="J69" s="110">
        <f>J124</f>
        <v>0</v>
      </c>
      <c r="L69" s="107"/>
    </row>
    <row r="70" spans="1:31" s="68" customFormat="1" ht="19.95" customHeight="1">
      <c r="B70" s="107"/>
      <c r="D70" s="108" t="s">
        <v>155</v>
      </c>
      <c r="E70" s="109"/>
      <c r="F70" s="109"/>
      <c r="G70" s="109"/>
      <c r="H70" s="109"/>
      <c r="I70" s="109"/>
      <c r="J70" s="110">
        <f>J129</f>
        <v>0</v>
      </c>
      <c r="L70" s="107"/>
    </row>
    <row r="71" spans="1:31" s="102" customFormat="1" ht="24.9" customHeight="1">
      <c r="B71" s="103"/>
      <c r="D71" s="104" t="s">
        <v>158</v>
      </c>
      <c r="E71" s="105"/>
      <c r="F71" s="105"/>
      <c r="G71" s="105"/>
      <c r="H71" s="105"/>
      <c r="I71" s="105"/>
      <c r="J71" s="106">
        <f>J131</f>
        <v>0</v>
      </c>
      <c r="L71" s="103"/>
    </row>
    <row r="72" spans="1:31" s="68" customFormat="1" ht="19.95" customHeight="1">
      <c r="B72" s="107"/>
      <c r="D72" s="108" t="s">
        <v>2983</v>
      </c>
      <c r="E72" s="109"/>
      <c r="F72" s="109"/>
      <c r="G72" s="109"/>
      <c r="H72" s="109"/>
      <c r="I72" s="109"/>
      <c r="J72" s="110">
        <f>J132</f>
        <v>0</v>
      </c>
      <c r="L72" s="107"/>
    </row>
    <row r="73" spans="1:31" s="102" customFormat="1" ht="24.9" customHeight="1">
      <c r="B73" s="103"/>
      <c r="D73" s="104" t="s">
        <v>2765</v>
      </c>
      <c r="E73" s="105"/>
      <c r="F73" s="105"/>
      <c r="G73" s="105"/>
      <c r="H73" s="105"/>
      <c r="I73" s="105"/>
      <c r="J73" s="106">
        <f>J149</f>
        <v>0</v>
      </c>
      <c r="L73" s="103"/>
    </row>
    <row r="74" spans="1:31" s="68" customFormat="1" ht="19.95" customHeight="1">
      <c r="B74" s="107"/>
      <c r="D74" s="108" t="s">
        <v>2768</v>
      </c>
      <c r="E74" s="109"/>
      <c r="F74" s="109"/>
      <c r="G74" s="109"/>
      <c r="H74" s="109"/>
      <c r="I74" s="109"/>
      <c r="J74" s="110">
        <f>J150</f>
        <v>0</v>
      </c>
      <c r="L74" s="107"/>
    </row>
    <row r="75" spans="1:31" s="17" customFormat="1" ht="21.9" customHeight="1">
      <c r="A75" s="13"/>
      <c r="B75" s="14"/>
      <c r="C75" s="13"/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>
      <c r="A76" s="13"/>
      <c r="B76" s="24"/>
      <c r="C76" s="25"/>
      <c r="D76" s="25"/>
      <c r="E76" s="25"/>
      <c r="F76" s="25"/>
      <c r="G76" s="25"/>
      <c r="H76" s="25"/>
      <c r="I76" s="25"/>
      <c r="J76" s="25"/>
      <c r="K76" s="25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80" spans="1:31" s="17" customFormat="1" ht="6.9" customHeight="1">
      <c r="A80" s="13"/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3" s="17" customFormat="1" ht="24.9" customHeight="1">
      <c r="A81" s="13"/>
      <c r="B81" s="14"/>
      <c r="C81" s="6" t="s">
        <v>178</v>
      </c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3" s="17" customFormat="1" ht="6.9" customHeight="1">
      <c r="A82" s="13"/>
      <c r="B82" s="14"/>
      <c r="C82" s="13"/>
      <c r="D82" s="13"/>
      <c r="E82" s="13"/>
      <c r="F82" s="13"/>
      <c r="G82" s="13"/>
      <c r="H82" s="13"/>
      <c r="I82" s="13"/>
      <c r="J82" s="13"/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3" s="17" customFormat="1" ht="12" customHeight="1">
      <c r="A83" s="13"/>
      <c r="B83" s="14"/>
      <c r="C83" s="10" t="s">
        <v>14</v>
      </c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3" s="17" customFormat="1" ht="16.5" customHeight="1">
      <c r="A84" s="13"/>
      <c r="B84" s="14"/>
      <c r="C84" s="13"/>
      <c r="D84" s="13"/>
      <c r="E84" s="313" t="str">
        <f>E7</f>
        <v>ZŠ a MŠ Chlebovice - tělocvična</v>
      </c>
      <c r="F84" s="313"/>
      <c r="G84" s="313"/>
      <c r="H84" s="313"/>
      <c r="I84" s="13"/>
      <c r="J84" s="13"/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3" s="17" customFormat="1" ht="12" customHeight="1">
      <c r="A85" s="13"/>
      <c r="B85" s="14"/>
      <c r="C85" s="10" t="s">
        <v>140</v>
      </c>
      <c r="D85" s="13"/>
      <c r="E85" s="13"/>
      <c r="F85" s="13"/>
      <c r="G85" s="13"/>
      <c r="H85" s="13"/>
      <c r="I85" s="13"/>
      <c r="J85" s="13"/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3" s="17" customFormat="1" ht="16.5" customHeight="1">
      <c r="A86" s="13"/>
      <c r="B86" s="14"/>
      <c r="C86" s="13"/>
      <c r="D86" s="13"/>
      <c r="E86" s="299" t="str">
        <f>E9</f>
        <v>08 - SO 08 Dešťová kanalizace</v>
      </c>
      <c r="F86" s="299"/>
      <c r="G86" s="299"/>
      <c r="H86" s="299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3" s="17" customFormat="1" ht="6.9" customHeight="1">
      <c r="A87" s="13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8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3" s="17" customFormat="1" ht="12" customHeight="1">
      <c r="A88" s="13"/>
      <c r="B88" s="14"/>
      <c r="C88" s="10" t="s">
        <v>19</v>
      </c>
      <c r="D88" s="13"/>
      <c r="E88" s="13"/>
      <c r="F88" s="11" t="str">
        <f>F12</f>
        <v>ul. Pod Kabáticí 107,193, Frýdek-Místek Chlebovice</v>
      </c>
      <c r="G88" s="13"/>
      <c r="H88" s="13"/>
      <c r="I88" s="10" t="s">
        <v>21</v>
      </c>
      <c r="J88" s="81" t="str">
        <f>IF(J12="","",J12)</f>
        <v>8. 7. 2022</v>
      </c>
      <c r="K88" s="13"/>
      <c r="L88" s="8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3" s="17" customFormat="1" ht="6.9" customHeight="1">
      <c r="A89" s="13"/>
      <c r="B89" s="14"/>
      <c r="C89" s="13"/>
      <c r="D89" s="13"/>
      <c r="E89" s="13"/>
      <c r="F89" s="13"/>
      <c r="G89" s="13"/>
      <c r="H89" s="13"/>
      <c r="I89" s="13"/>
      <c r="J89" s="13"/>
      <c r="K89" s="13"/>
      <c r="L89" s="8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3" s="17" customFormat="1" ht="15.15" customHeight="1">
      <c r="A90" s="13"/>
      <c r="B90" s="14"/>
      <c r="C90" s="10" t="s">
        <v>23</v>
      </c>
      <c r="D90" s="13"/>
      <c r="E90" s="13"/>
      <c r="F90" s="11" t="str">
        <f>E15</f>
        <v>Statutární město Frýdek-Místek</v>
      </c>
      <c r="G90" s="13"/>
      <c r="H90" s="13"/>
      <c r="I90" s="10" t="s">
        <v>31</v>
      </c>
      <c r="J90" s="98" t="str">
        <f>E21</f>
        <v>JANKO Projekt s.r.o.</v>
      </c>
      <c r="K90" s="13"/>
      <c r="L90" s="8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3" s="17" customFormat="1" ht="15.15" customHeight="1">
      <c r="A91" s="13"/>
      <c r="B91" s="14"/>
      <c r="C91" s="10" t="s">
        <v>29</v>
      </c>
      <c r="D91" s="13"/>
      <c r="E91" s="13"/>
      <c r="F91" s="11" t="str">
        <f>IF(E18="","",E18)</f>
        <v>Dle výběrového řízení investora</v>
      </c>
      <c r="G91" s="13"/>
      <c r="H91" s="13"/>
      <c r="I91" s="10" t="s">
        <v>36</v>
      </c>
      <c r="J91" s="98" t="str">
        <f>E24</f>
        <v>Katerinec</v>
      </c>
      <c r="K91" s="13"/>
      <c r="L91" s="80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63" s="17" customFormat="1" ht="10.35" customHeight="1">
      <c r="A92" s="13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80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63" s="118" customFormat="1" ht="29.25" customHeight="1">
      <c r="A93" s="111"/>
      <c r="B93" s="112"/>
      <c r="C93" s="113" t="s">
        <v>179</v>
      </c>
      <c r="D93" s="114" t="s">
        <v>58</v>
      </c>
      <c r="E93" s="114" t="s">
        <v>54</v>
      </c>
      <c r="F93" s="114" t="s">
        <v>55</v>
      </c>
      <c r="G93" s="114" t="s">
        <v>180</v>
      </c>
      <c r="H93" s="114" t="s">
        <v>181</v>
      </c>
      <c r="I93" s="114" t="s">
        <v>182</v>
      </c>
      <c r="J93" s="115" t="s">
        <v>147</v>
      </c>
      <c r="K93" s="116" t="s">
        <v>183</v>
      </c>
      <c r="L93" s="117"/>
      <c r="M93" s="40"/>
      <c r="N93" s="41" t="s">
        <v>43</v>
      </c>
      <c r="O93" s="41" t="s">
        <v>184</v>
      </c>
      <c r="P93" s="41" t="s">
        <v>185</v>
      </c>
      <c r="Q93" s="41" t="s">
        <v>186</v>
      </c>
      <c r="R93" s="41" t="s">
        <v>187</v>
      </c>
      <c r="S93" s="41" t="s">
        <v>188</v>
      </c>
      <c r="T93" s="42" t="s">
        <v>189</v>
      </c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</row>
    <row r="94" spans="1:63" s="17" customFormat="1" ht="22.8" customHeight="1">
      <c r="A94" s="13"/>
      <c r="B94" s="14"/>
      <c r="C94" s="48" t="s">
        <v>190</v>
      </c>
      <c r="D94" s="13"/>
      <c r="E94" s="13"/>
      <c r="F94" s="13"/>
      <c r="G94" s="13"/>
      <c r="H94" s="13"/>
      <c r="I94" s="13"/>
      <c r="J94" s="119">
        <f>BK94</f>
        <v>0</v>
      </c>
      <c r="K94" s="13"/>
      <c r="L94" s="14"/>
      <c r="M94" s="43"/>
      <c r="N94" s="34"/>
      <c r="O94" s="44"/>
      <c r="P94" s="120">
        <f>P95+P131+P149</f>
        <v>8.8897499999999994</v>
      </c>
      <c r="Q94" s="44"/>
      <c r="R94" s="120">
        <f>R95+R131+R149</f>
        <v>12.7626975</v>
      </c>
      <c r="S94" s="44"/>
      <c r="T94" s="121">
        <f>T95+T131+T149</f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" t="s">
        <v>72</v>
      </c>
      <c r="AU94" s="2" t="s">
        <v>148</v>
      </c>
      <c r="BK94" s="122">
        <f>BK95+BK131+BK149</f>
        <v>0</v>
      </c>
    </row>
    <row r="95" spans="1:63" s="123" customFormat="1" ht="25.95" customHeight="1">
      <c r="B95" s="124"/>
      <c r="D95" s="125" t="s">
        <v>72</v>
      </c>
      <c r="E95" s="126" t="s">
        <v>191</v>
      </c>
      <c r="F95" s="126" t="s">
        <v>192</v>
      </c>
      <c r="J95" s="127">
        <f>BK95</f>
        <v>0</v>
      </c>
      <c r="L95" s="124"/>
      <c r="M95" s="128"/>
      <c r="N95" s="129"/>
      <c r="O95" s="129"/>
      <c r="P95" s="130">
        <f>P96+P98+P103+P109+P114+P117+P119+P121+P124+P129</f>
        <v>8.8897499999999994</v>
      </c>
      <c r="Q95" s="129"/>
      <c r="R95" s="130">
        <f>R96+R98+R103+R109+R114+R117+R119+R121+R124+R129</f>
        <v>12.7626975</v>
      </c>
      <c r="S95" s="129"/>
      <c r="T95" s="131">
        <f>T96+T98+T103+T109+T114+T117+T119+T121+T124+T129</f>
        <v>0</v>
      </c>
      <c r="AR95" s="125" t="s">
        <v>80</v>
      </c>
      <c r="AT95" s="132" t="s">
        <v>72</v>
      </c>
      <c r="AU95" s="132" t="s">
        <v>73</v>
      </c>
      <c r="AY95" s="125" t="s">
        <v>193</v>
      </c>
      <c r="BK95" s="133">
        <f>BK96+BK98+BK103+BK109+BK114+BK117+BK119+BK121+BK124+BK129</f>
        <v>0</v>
      </c>
    </row>
    <row r="96" spans="1:63" s="123" customFormat="1" ht="22.8" customHeight="1">
      <c r="B96" s="124"/>
      <c r="D96" s="125" t="s">
        <v>72</v>
      </c>
      <c r="E96" s="134" t="s">
        <v>1020</v>
      </c>
      <c r="F96" s="134" t="s">
        <v>2990</v>
      </c>
      <c r="J96" s="135">
        <f>BK96</f>
        <v>0</v>
      </c>
      <c r="L96" s="124"/>
      <c r="M96" s="128"/>
      <c r="N96" s="129"/>
      <c r="O96" s="129"/>
      <c r="P96" s="130">
        <f>P97</f>
        <v>0</v>
      </c>
      <c r="Q96" s="129"/>
      <c r="R96" s="130">
        <f>R97</f>
        <v>0</v>
      </c>
      <c r="S96" s="129"/>
      <c r="T96" s="131">
        <f>T97</f>
        <v>0</v>
      </c>
      <c r="AR96" s="125" t="s">
        <v>80</v>
      </c>
      <c r="AT96" s="132" t="s">
        <v>72</v>
      </c>
      <c r="AU96" s="132" t="s">
        <v>80</v>
      </c>
      <c r="AY96" s="125" t="s">
        <v>193</v>
      </c>
      <c r="BK96" s="133">
        <f>BK97</f>
        <v>0</v>
      </c>
    </row>
    <row r="97" spans="1:65" s="17" customFormat="1" ht="16.5" customHeight="1">
      <c r="A97" s="13"/>
      <c r="B97" s="136"/>
      <c r="C97" s="137" t="s">
        <v>80</v>
      </c>
      <c r="D97" s="137" t="s">
        <v>195</v>
      </c>
      <c r="E97" s="138" t="s">
        <v>2991</v>
      </c>
      <c r="F97" s="139" t="s">
        <v>2992</v>
      </c>
      <c r="G97" s="140" t="s">
        <v>2993</v>
      </c>
      <c r="H97" s="141">
        <v>1</v>
      </c>
      <c r="I97" s="142">
        <v>0</v>
      </c>
      <c r="J97" s="142">
        <f>ROUND(I97*H97,2)</f>
        <v>0</v>
      </c>
      <c r="K97" s="143"/>
      <c r="L97" s="14"/>
      <c r="M97" s="144"/>
      <c r="N97" s="145" t="s">
        <v>44</v>
      </c>
      <c r="O97" s="146">
        <v>0</v>
      </c>
      <c r="P97" s="146">
        <f>O97*H97</f>
        <v>0</v>
      </c>
      <c r="Q97" s="146">
        <v>0</v>
      </c>
      <c r="R97" s="146">
        <f>Q97*H97</f>
        <v>0</v>
      </c>
      <c r="S97" s="146">
        <v>0</v>
      </c>
      <c r="T97" s="147">
        <f>S97*H97</f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199</v>
      </c>
      <c r="AT97" s="148" t="s">
        <v>195</v>
      </c>
      <c r="AU97" s="148" t="s">
        <v>82</v>
      </c>
      <c r="AY97" s="2" t="s">
        <v>193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2" t="s">
        <v>80</v>
      </c>
      <c r="BK97" s="149">
        <f>ROUND(I97*H97,2)</f>
        <v>0</v>
      </c>
      <c r="BL97" s="2" t="s">
        <v>199</v>
      </c>
      <c r="BM97" s="148" t="s">
        <v>4208</v>
      </c>
    </row>
    <row r="98" spans="1:65" s="123" customFormat="1" ht="22.8" customHeight="1">
      <c r="B98" s="124"/>
      <c r="D98" s="125" t="s">
        <v>72</v>
      </c>
      <c r="E98" s="134" t="s">
        <v>310</v>
      </c>
      <c r="F98" s="134" t="s">
        <v>2994</v>
      </c>
      <c r="J98" s="135">
        <f>BK98</f>
        <v>0</v>
      </c>
      <c r="L98" s="124"/>
      <c r="M98" s="128"/>
      <c r="N98" s="129"/>
      <c r="O98" s="129"/>
      <c r="P98" s="130">
        <f>SUM(P99:P102)</f>
        <v>0</v>
      </c>
      <c r="Q98" s="129"/>
      <c r="R98" s="130">
        <f>SUM(R99:R102)</f>
        <v>0</v>
      </c>
      <c r="S98" s="129"/>
      <c r="T98" s="131">
        <f>SUM(T99:T102)</f>
        <v>0</v>
      </c>
      <c r="AR98" s="125" t="s">
        <v>80</v>
      </c>
      <c r="AT98" s="132" t="s">
        <v>72</v>
      </c>
      <c r="AU98" s="132" t="s">
        <v>80</v>
      </c>
      <c r="AY98" s="125" t="s">
        <v>193</v>
      </c>
      <c r="BK98" s="133">
        <f>SUM(BK99:BK102)</f>
        <v>0</v>
      </c>
    </row>
    <row r="99" spans="1:65" s="17" customFormat="1" ht="21.75" customHeight="1">
      <c r="A99" s="13"/>
      <c r="B99" s="136"/>
      <c r="C99" s="137" t="s">
        <v>82</v>
      </c>
      <c r="D99" s="137" t="s">
        <v>195</v>
      </c>
      <c r="E99" s="138" t="s">
        <v>2995</v>
      </c>
      <c r="F99" s="139" t="s">
        <v>2996</v>
      </c>
      <c r="G99" s="140" t="s">
        <v>223</v>
      </c>
      <c r="H99" s="141">
        <v>94.92</v>
      </c>
      <c r="I99" s="142">
        <v>0</v>
      </c>
      <c r="J99" s="142">
        <f>ROUND(I99*H99,2)</f>
        <v>0</v>
      </c>
      <c r="K99" s="143"/>
      <c r="L99" s="14"/>
      <c r="M99" s="144"/>
      <c r="N99" s="145" t="s">
        <v>44</v>
      </c>
      <c r="O99" s="146">
        <v>0</v>
      </c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199</v>
      </c>
      <c r="AT99" s="148" t="s">
        <v>195</v>
      </c>
      <c r="AU99" s="148" t="s">
        <v>82</v>
      </c>
      <c r="AY99" s="2" t="s">
        <v>193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2" t="s">
        <v>80</v>
      </c>
      <c r="BK99" s="149">
        <f>ROUND(I99*H99,2)</f>
        <v>0</v>
      </c>
      <c r="BL99" s="2" t="s">
        <v>199</v>
      </c>
      <c r="BM99" s="148" t="s">
        <v>4209</v>
      </c>
    </row>
    <row r="100" spans="1:65" s="17" customFormat="1" ht="21.75" customHeight="1">
      <c r="A100" s="13"/>
      <c r="B100" s="136"/>
      <c r="C100" s="137" t="s">
        <v>213</v>
      </c>
      <c r="D100" s="137" t="s">
        <v>195</v>
      </c>
      <c r="E100" s="138" t="s">
        <v>2997</v>
      </c>
      <c r="F100" s="139" t="s">
        <v>2998</v>
      </c>
      <c r="G100" s="140" t="s">
        <v>223</v>
      </c>
      <c r="H100" s="141">
        <v>31.64</v>
      </c>
      <c r="I100" s="142">
        <v>0</v>
      </c>
      <c r="J100" s="142">
        <f>ROUND(I100*H100,2)</f>
        <v>0</v>
      </c>
      <c r="K100" s="143"/>
      <c r="L100" s="14"/>
      <c r="M100" s="144"/>
      <c r="N100" s="145" t="s">
        <v>44</v>
      </c>
      <c r="O100" s="146">
        <v>0</v>
      </c>
      <c r="P100" s="146">
        <f>O100*H100</f>
        <v>0</v>
      </c>
      <c r="Q100" s="146">
        <v>0</v>
      </c>
      <c r="R100" s="146">
        <f>Q100*H100</f>
        <v>0</v>
      </c>
      <c r="S100" s="146">
        <v>0</v>
      </c>
      <c r="T100" s="147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199</v>
      </c>
      <c r="AT100" s="148" t="s">
        <v>195</v>
      </c>
      <c r="AU100" s="148" t="s">
        <v>82</v>
      </c>
      <c r="AY100" s="2" t="s">
        <v>193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2" t="s">
        <v>80</v>
      </c>
      <c r="BK100" s="149">
        <f>ROUND(I100*H100,2)</f>
        <v>0</v>
      </c>
      <c r="BL100" s="2" t="s">
        <v>199</v>
      </c>
      <c r="BM100" s="148" t="s">
        <v>4210</v>
      </c>
    </row>
    <row r="101" spans="1:65" s="17" customFormat="1" ht="16.5" customHeight="1">
      <c r="A101" s="13"/>
      <c r="B101" s="136"/>
      <c r="C101" s="137" t="s">
        <v>199</v>
      </c>
      <c r="D101" s="137" t="s">
        <v>195</v>
      </c>
      <c r="E101" s="138" t="s">
        <v>4211</v>
      </c>
      <c r="F101" s="139" t="s">
        <v>4212</v>
      </c>
      <c r="G101" s="140" t="s">
        <v>223</v>
      </c>
      <c r="H101" s="141">
        <v>1.63</v>
      </c>
      <c r="I101" s="142">
        <v>0</v>
      </c>
      <c r="J101" s="142">
        <f>ROUND(I101*H101,2)</f>
        <v>0</v>
      </c>
      <c r="K101" s="143"/>
      <c r="L101" s="14"/>
      <c r="M101" s="144"/>
      <c r="N101" s="145" t="s">
        <v>44</v>
      </c>
      <c r="O101" s="146">
        <v>0</v>
      </c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199</v>
      </c>
      <c r="AT101" s="148" t="s">
        <v>195</v>
      </c>
      <c r="AU101" s="148" t="s">
        <v>82</v>
      </c>
      <c r="AY101" s="2" t="s">
        <v>193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2" t="s">
        <v>80</v>
      </c>
      <c r="BK101" s="149">
        <f>ROUND(I101*H101,2)</f>
        <v>0</v>
      </c>
      <c r="BL101" s="2" t="s">
        <v>199</v>
      </c>
      <c r="BM101" s="148" t="s">
        <v>4213</v>
      </c>
    </row>
    <row r="102" spans="1:65" s="17" customFormat="1" ht="16.5" customHeight="1">
      <c r="A102" s="13"/>
      <c r="B102" s="136"/>
      <c r="C102" s="137" t="s">
        <v>228</v>
      </c>
      <c r="D102" s="137" t="s">
        <v>195</v>
      </c>
      <c r="E102" s="138" t="s">
        <v>4214</v>
      </c>
      <c r="F102" s="139" t="s">
        <v>4215</v>
      </c>
      <c r="G102" s="140" t="s">
        <v>223</v>
      </c>
      <c r="H102" s="141">
        <v>0.54</v>
      </c>
      <c r="I102" s="142">
        <v>0</v>
      </c>
      <c r="J102" s="142">
        <f>ROUND(I102*H102,2)</f>
        <v>0</v>
      </c>
      <c r="K102" s="143"/>
      <c r="L102" s="14"/>
      <c r="M102" s="144"/>
      <c r="N102" s="145" t="s">
        <v>44</v>
      </c>
      <c r="O102" s="146">
        <v>0</v>
      </c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199</v>
      </c>
      <c r="AT102" s="148" t="s">
        <v>195</v>
      </c>
      <c r="AU102" s="148" t="s">
        <v>82</v>
      </c>
      <c r="AY102" s="2" t="s">
        <v>193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2" t="s">
        <v>80</v>
      </c>
      <c r="BK102" s="149">
        <f>ROUND(I102*H102,2)</f>
        <v>0</v>
      </c>
      <c r="BL102" s="2" t="s">
        <v>199</v>
      </c>
      <c r="BM102" s="148" t="s">
        <v>4216</v>
      </c>
    </row>
    <row r="103" spans="1:65" s="123" customFormat="1" ht="22.8" customHeight="1">
      <c r="B103" s="124"/>
      <c r="D103" s="125" t="s">
        <v>72</v>
      </c>
      <c r="E103" s="134" t="s">
        <v>283</v>
      </c>
      <c r="F103" s="134" t="s">
        <v>3003</v>
      </c>
      <c r="J103" s="135">
        <f>BK103</f>
        <v>0</v>
      </c>
      <c r="L103" s="124"/>
      <c r="M103" s="128"/>
      <c r="N103" s="129"/>
      <c r="O103" s="129"/>
      <c r="P103" s="130">
        <f>SUM(P104:P108)</f>
        <v>0</v>
      </c>
      <c r="Q103" s="129"/>
      <c r="R103" s="130">
        <f>SUM(R104:R108)</f>
        <v>0</v>
      </c>
      <c r="S103" s="129"/>
      <c r="T103" s="131">
        <f>SUM(T104:T108)</f>
        <v>0</v>
      </c>
      <c r="AR103" s="125" t="s">
        <v>80</v>
      </c>
      <c r="AT103" s="132" t="s">
        <v>72</v>
      </c>
      <c r="AU103" s="132" t="s">
        <v>80</v>
      </c>
      <c r="AY103" s="125" t="s">
        <v>193</v>
      </c>
      <c r="BK103" s="133">
        <f>SUM(BK104:BK108)</f>
        <v>0</v>
      </c>
    </row>
    <row r="104" spans="1:65" s="17" customFormat="1" ht="21.75" customHeight="1">
      <c r="A104" s="13"/>
      <c r="B104" s="136"/>
      <c r="C104" s="137" t="s">
        <v>216</v>
      </c>
      <c r="D104" s="137" t="s">
        <v>195</v>
      </c>
      <c r="E104" s="138" t="s">
        <v>2999</v>
      </c>
      <c r="F104" s="139" t="s">
        <v>3000</v>
      </c>
      <c r="G104" s="140" t="s">
        <v>223</v>
      </c>
      <c r="H104" s="141">
        <v>110.08</v>
      </c>
      <c r="I104" s="142">
        <v>0</v>
      </c>
      <c r="J104" s="142">
        <f>ROUND(I104*H104,2)</f>
        <v>0</v>
      </c>
      <c r="K104" s="143"/>
      <c r="L104" s="14"/>
      <c r="M104" s="144"/>
      <c r="N104" s="145" t="s">
        <v>44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199</v>
      </c>
      <c r="AT104" s="148" t="s">
        <v>195</v>
      </c>
      <c r="AU104" s="148" t="s">
        <v>82</v>
      </c>
      <c r="AY104" s="2" t="s">
        <v>193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80</v>
      </c>
      <c r="BK104" s="149">
        <f>ROUND(I104*H104,2)</f>
        <v>0</v>
      </c>
      <c r="BL104" s="2" t="s">
        <v>199</v>
      </c>
      <c r="BM104" s="148" t="s">
        <v>4217</v>
      </c>
    </row>
    <row r="105" spans="1:65" s="17" customFormat="1" ht="21.75" customHeight="1">
      <c r="A105" s="13"/>
      <c r="B105" s="136"/>
      <c r="C105" s="137" t="s">
        <v>276</v>
      </c>
      <c r="D105" s="137" t="s">
        <v>195</v>
      </c>
      <c r="E105" s="138" t="s">
        <v>3001</v>
      </c>
      <c r="F105" s="139" t="s">
        <v>3002</v>
      </c>
      <c r="G105" s="140" t="s">
        <v>223</v>
      </c>
      <c r="H105" s="141">
        <v>36.69</v>
      </c>
      <c r="I105" s="142">
        <v>0</v>
      </c>
      <c r="J105" s="142">
        <f>ROUND(I105*H105,2)</f>
        <v>0</v>
      </c>
      <c r="K105" s="143"/>
      <c r="L105" s="14"/>
      <c r="M105" s="144"/>
      <c r="N105" s="145" t="s">
        <v>44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199</v>
      </c>
      <c r="AT105" s="148" t="s">
        <v>195</v>
      </c>
      <c r="AU105" s="148" t="s">
        <v>82</v>
      </c>
      <c r="AY105" s="2" t="s">
        <v>193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80</v>
      </c>
      <c r="BK105" s="149">
        <f>ROUND(I105*H105,2)</f>
        <v>0</v>
      </c>
      <c r="BL105" s="2" t="s">
        <v>199</v>
      </c>
      <c r="BM105" s="148" t="s">
        <v>4218</v>
      </c>
    </row>
    <row r="106" spans="1:65" s="17" customFormat="1" ht="21.75" customHeight="1">
      <c r="A106" s="13"/>
      <c r="B106" s="136"/>
      <c r="C106" s="137" t="s">
        <v>224</v>
      </c>
      <c r="D106" s="137" t="s">
        <v>195</v>
      </c>
      <c r="E106" s="138" t="s">
        <v>3006</v>
      </c>
      <c r="F106" s="139" t="s">
        <v>3007</v>
      </c>
      <c r="G106" s="140" t="s">
        <v>223</v>
      </c>
      <c r="H106" s="141">
        <v>206.63</v>
      </c>
      <c r="I106" s="142">
        <v>0</v>
      </c>
      <c r="J106" s="142">
        <f>ROUND(I106*H106,2)</f>
        <v>0</v>
      </c>
      <c r="K106" s="143"/>
      <c r="L106" s="14"/>
      <c r="M106" s="144"/>
      <c r="N106" s="145" t="s">
        <v>44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199</v>
      </c>
      <c r="AT106" s="148" t="s">
        <v>195</v>
      </c>
      <c r="AU106" s="148" t="s">
        <v>82</v>
      </c>
      <c r="AY106" s="2" t="s">
        <v>193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80</v>
      </c>
      <c r="BK106" s="149">
        <f>ROUND(I106*H106,2)</f>
        <v>0</v>
      </c>
      <c r="BL106" s="2" t="s">
        <v>199</v>
      </c>
      <c r="BM106" s="148" t="s">
        <v>4219</v>
      </c>
    </row>
    <row r="107" spans="1:65" s="17" customFormat="1" ht="16.5" customHeight="1">
      <c r="A107" s="13"/>
      <c r="B107" s="136"/>
      <c r="C107" s="137" t="s">
        <v>286</v>
      </c>
      <c r="D107" s="137" t="s">
        <v>195</v>
      </c>
      <c r="E107" s="138" t="s">
        <v>3008</v>
      </c>
      <c r="F107" s="139" t="s">
        <v>3009</v>
      </c>
      <c r="G107" s="140" t="s">
        <v>223</v>
      </c>
      <c r="H107" s="141">
        <v>206.63</v>
      </c>
      <c r="I107" s="142">
        <v>0</v>
      </c>
      <c r="J107" s="142">
        <f>ROUND(I107*H107,2)</f>
        <v>0</v>
      </c>
      <c r="K107" s="143"/>
      <c r="L107" s="14"/>
      <c r="M107" s="144"/>
      <c r="N107" s="145" t="s">
        <v>44</v>
      </c>
      <c r="O107" s="146">
        <v>0</v>
      </c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199</v>
      </c>
      <c r="AT107" s="148" t="s">
        <v>195</v>
      </c>
      <c r="AU107" s="148" t="s">
        <v>82</v>
      </c>
      <c r="AY107" s="2" t="s">
        <v>193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2" t="s">
        <v>80</v>
      </c>
      <c r="BK107" s="149">
        <f>ROUND(I107*H107,2)</f>
        <v>0</v>
      </c>
      <c r="BL107" s="2" t="s">
        <v>199</v>
      </c>
      <c r="BM107" s="148" t="s">
        <v>4220</v>
      </c>
    </row>
    <row r="108" spans="1:65" s="17" customFormat="1" ht="21.75" customHeight="1">
      <c r="A108" s="13"/>
      <c r="B108" s="136"/>
      <c r="C108" s="137" t="s">
        <v>231</v>
      </c>
      <c r="D108" s="137" t="s">
        <v>195</v>
      </c>
      <c r="E108" s="138" t="s">
        <v>3010</v>
      </c>
      <c r="F108" s="139" t="s">
        <v>3011</v>
      </c>
      <c r="G108" s="140" t="s">
        <v>223</v>
      </c>
      <c r="H108" s="141">
        <v>206.63</v>
      </c>
      <c r="I108" s="142">
        <v>0</v>
      </c>
      <c r="J108" s="142">
        <f>ROUND(I108*H108,2)</f>
        <v>0</v>
      </c>
      <c r="K108" s="143"/>
      <c r="L108" s="14"/>
      <c r="M108" s="144"/>
      <c r="N108" s="145" t="s">
        <v>44</v>
      </c>
      <c r="O108" s="146">
        <v>0</v>
      </c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199</v>
      </c>
      <c r="AT108" s="148" t="s">
        <v>195</v>
      </c>
      <c r="AU108" s="148" t="s">
        <v>82</v>
      </c>
      <c r="AY108" s="2" t="s">
        <v>193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2" t="s">
        <v>80</v>
      </c>
      <c r="BK108" s="149">
        <f>ROUND(I108*H108,2)</f>
        <v>0</v>
      </c>
      <c r="BL108" s="2" t="s">
        <v>199</v>
      </c>
      <c r="BM108" s="148" t="s">
        <v>4221</v>
      </c>
    </row>
    <row r="109" spans="1:65" s="123" customFormat="1" ht="22.8" customHeight="1">
      <c r="B109" s="124"/>
      <c r="D109" s="125" t="s">
        <v>72</v>
      </c>
      <c r="E109" s="134" t="s">
        <v>350</v>
      </c>
      <c r="F109" s="134" t="s">
        <v>3012</v>
      </c>
      <c r="J109" s="135">
        <f>BK109</f>
        <v>0</v>
      </c>
      <c r="L109" s="124"/>
      <c r="M109" s="128"/>
      <c r="N109" s="129"/>
      <c r="O109" s="129"/>
      <c r="P109" s="130">
        <f>SUM(P110:P113)</f>
        <v>0</v>
      </c>
      <c r="Q109" s="129"/>
      <c r="R109" s="130">
        <f>SUM(R110:R113)</f>
        <v>0</v>
      </c>
      <c r="S109" s="129"/>
      <c r="T109" s="131">
        <f>SUM(T110:T113)</f>
        <v>0</v>
      </c>
      <c r="AR109" s="125" t="s">
        <v>80</v>
      </c>
      <c r="AT109" s="132" t="s">
        <v>72</v>
      </c>
      <c r="AU109" s="132" t="s">
        <v>80</v>
      </c>
      <c r="AY109" s="125" t="s">
        <v>193</v>
      </c>
      <c r="BK109" s="133">
        <f>SUM(BK110:BK113)</f>
        <v>0</v>
      </c>
    </row>
    <row r="110" spans="1:65" s="17" customFormat="1" ht="16.5" customHeight="1">
      <c r="A110" s="13"/>
      <c r="B110" s="136"/>
      <c r="C110" s="137" t="s">
        <v>296</v>
      </c>
      <c r="D110" s="137" t="s">
        <v>195</v>
      </c>
      <c r="E110" s="138" t="s">
        <v>3013</v>
      </c>
      <c r="F110" s="139" t="s">
        <v>3014</v>
      </c>
      <c r="G110" s="140" t="s">
        <v>223</v>
      </c>
      <c r="H110" s="141">
        <v>16.87</v>
      </c>
      <c r="I110" s="142">
        <v>0</v>
      </c>
      <c r="J110" s="142">
        <f>ROUND(I110*H110,2)</f>
        <v>0</v>
      </c>
      <c r="K110" s="143"/>
      <c r="L110" s="14"/>
      <c r="M110" s="144"/>
      <c r="N110" s="145" t="s">
        <v>44</v>
      </c>
      <c r="O110" s="146">
        <v>0</v>
      </c>
      <c r="P110" s="146">
        <f>O110*H110</f>
        <v>0</v>
      </c>
      <c r="Q110" s="146">
        <v>0</v>
      </c>
      <c r="R110" s="146">
        <f>Q110*H110</f>
        <v>0</v>
      </c>
      <c r="S110" s="146">
        <v>0</v>
      </c>
      <c r="T110" s="147">
        <f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199</v>
      </c>
      <c r="AT110" s="148" t="s">
        <v>195</v>
      </c>
      <c r="AU110" s="148" t="s">
        <v>82</v>
      </c>
      <c r="AY110" s="2" t="s">
        <v>193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2" t="s">
        <v>80</v>
      </c>
      <c r="BK110" s="149">
        <f>ROUND(I110*H110,2)</f>
        <v>0</v>
      </c>
      <c r="BL110" s="2" t="s">
        <v>199</v>
      </c>
      <c r="BM110" s="148" t="s">
        <v>4222</v>
      </c>
    </row>
    <row r="111" spans="1:65" s="17" customFormat="1" ht="16.5" customHeight="1">
      <c r="A111" s="13"/>
      <c r="B111" s="136"/>
      <c r="C111" s="137" t="s">
        <v>263</v>
      </c>
      <c r="D111" s="137" t="s">
        <v>195</v>
      </c>
      <c r="E111" s="138" t="s">
        <v>3015</v>
      </c>
      <c r="F111" s="139" t="s">
        <v>3016</v>
      </c>
      <c r="G111" s="140" t="s">
        <v>223</v>
      </c>
      <c r="H111" s="141">
        <v>189.76</v>
      </c>
      <c r="I111" s="142">
        <v>0</v>
      </c>
      <c r="J111" s="142">
        <f>ROUND(I111*H111,2)</f>
        <v>0</v>
      </c>
      <c r="K111" s="143"/>
      <c r="L111" s="14"/>
      <c r="M111" s="144"/>
      <c r="N111" s="145" t="s">
        <v>44</v>
      </c>
      <c r="O111" s="146">
        <v>0</v>
      </c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199</v>
      </c>
      <c r="AT111" s="148" t="s">
        <v>195</v>
      </c>
      <c r="AU111" s="148" t="s">
        <v>82</v>
      </c>
      <c r="AY111" s="2" t="s">
        <v>193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2" t="s">
        <v>80</v>
      </c>
      <c r="BK111" s="149">
        <f>ROUND(I111*H111,2)</f>
        <v>0</v>
      </c>
      <c r="BL111" s="2" t="s">
        <v>199</v>
      </c>
      <c r="BM111" s="148" t="s">
        <v>4223</v>
      </c>
    </row>
    <row r="112" spans="1:65" s="17" customFormat="1" ht="21.75" customHeight="1">
      <c r="A112" s="13"/>
      <c r="B112" s="136"/>
      <c r="C112" s="137" t="s">
        <v>310</v>
      </c>
      <c r="D112" s="137" t="s">
        <v>195</v>
      </c>
      <c r="E112" s="138" t="s">
        <v>4224</v>
      </c>
      <c r="F112" s="139" t="s">
        <v>4225</v>
      </c>
      <c r="G112" s="140" t="s">
        <v>326</v>
      </c>
      <c r="H112" s="141">
        <v>25.6</v>
      </c>
      <c r="I112" s="142">
        <v>0</v>
      </c>
      <c r="J112" s="142">
        <f>ROUND(I112*H112,2)</f>
        <v>0</v>
      </c>
      <c r="K112" s="143"/>
      <c r="L112" s="14"/>
      <c r="M112" s="144"/>
      <c r="N112" s="145" t="s">
        <v>44</v>
      </c>
      <c r="O112" s="146">
        <v>0</v>
      </c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199</v>
      </c>
      <c r="AT112" s="148" t="s">
        <v>195</v>
      </c>
      <c r="AU112" s="148" t="s">
        <v>82</v>
      </c>
      <c r="AY112" s="2" t="s">
        <v>193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2" t="s">
        <v>80</v>
      </c>
      <c r="BK112" s="149">
        <f>ROUND(I112*H112,2)</f>
        <v>0</v>
      </c>
      <c r="BL112" s="2" t="s">
        <v>199</v>
      </c>
      <c r="BM112" s="148" t="s">
        <v>4226</v>
      </c>
    </row>
    <row r="113" spans="1:65" s="17" customFormat="1" ht="16.5" customHeight="1">
      <c r="A113" s="13"/>
      <c r="B113" s="136"/>
      <c r="C113" s="137" t="s">
        <v>279</v>
      </c>
      <c r="D113" s="137" t="s">
        <v>195</v>
      </c>
      <c r="E113" s="138" t="s">
        <v>3017</v>
      </c>
      <c r="F113" s="139" t="s">
        <v>3018</v>
      </c>
      <c r="G113" s="140" t="s">
        <v>223</v>
      </c>
      <c r="H113" s="141">
        <v>49.62</v>
      </c>
      <c r="I113" s="142">
        <v>0</v>
      </c>
      <c r="J113" s="142">
        <f>ROUND(I113*H113,2)</f>
        <v>0</v>
      </c>
      <c r="K113" s="143"/>
      <c r="L113" s="14"/>
      <c r="M113" s="144"/>
      <c r="N113" s="145" t="s">
        <v>44</v>
      </c>
      <c r="O113" s="146">
        <v>0</v>
      </c>
      <c r="P113" s="146">
        <f>O113*H113</f>
        <v>0</v>
      </c>
      <c r="Q113" s="146">
        <v>0</v>
      </c>
      <c r="R113" s="146">
        <f>Q113*H113</f>
        <v>0</v>
      </c>
      <c r="S113" s="146">
        <v>0</v>
      </c>
      <c r="T113" s="147">
        <f>S113*H113</f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199</v>
      </c>
      <c r="AT113" s="148" t="s">
        <v>195</v>
      </c>
      <c r="AU113" s="148" t="s">
        <v>82</v>
      </c>
      <c r="AY113" s="2" t="s">
        <v>193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2" t="s">
        <v>80</v>
      </c>
      <c r="BK113" s="149">
        <f>ROUND(I113*H113,2)</f>
        <v>0</v>
      </c>
      <c r="BL113" s="2" t="s">
        <v>199</v>
      </c>
      <c r="BM113" s="148" t="s">
        <v>4227</v>
      </c>
    </row>
    <row r="114" spans="1:65" s="123" customFormat="1" ht="22.8" customHeight="1">
      <c r="B114" s="124"/>
      <c r="D114" s="125" t="s">
        <v>72</v>
      </c>
      <c r="E114" s="134" t="s">
        <v>289</v>
      </c>
      <c r="F114" s="134" t="s">
        <v>4228</v>
      </c>
      <c r="J114" s="135">
        <f>BK114</f>
        <v>0</v>
      </c>
      <c r="L114" s="124"/>
      <c r="M114" s="128"/>
      <c r="N114" s="129"/>
      <c r="O114" s="129"/>
      <c r="P114" s="130">
        <f>SUM(P115:P116)</f>
        <v>0</v>
      </c>
      <c r="Q114" s="129"/>
      <c r="R114" s="130">
        <f>SUM(R115:R116)</f>
        <v>0</v>
      </c>
      <c r="S114" s="129"/>
      <c r="T114" s="131">
        <f>SUM(T115:T116)</f>
        <v>0</v>
      </c>
      <c r="AR114" s="125" t="s">
        <v>80</v>
      </c>
      <c r="AT114" s="132" t="s">
        <v>72</v>
      </c>
      <c r="AU114" s="132" t="s">
        <v>80</v>
      </c>
      <c r="AY114" s="125" t="s">
        <v>193</v>
      </c>
      <c r="BK114" s="133">
        <f>SUM(BK115:BK116)</f>
        <v>0</v>
      </c>
    </row>
    <row r="115" spans="1:65" s="17" customFormat="1" ht="21.75" customHeight="1">
      <c r="A115" s="13"/>
      <c r="B115" s="136"/>
      <c r="C115" s="137" t="s">
        <v>8</v>
      </c>
      <c r="D115" s="137" t="s">
        <v>195</v>
      </c>
      <c r="E115" s="138" t="s">
        <v>4229</v>
      </c>
      <c r="F115" s="139" t="s">
        <v>4230</v>
      </c>
      <c r="G115" s="140" t="s">
        <v>198</v>
      </c>
      <c r="H115" s="141">
        <v>150</v>
      </c>
      <c r="I115" s="142">
        <v>0</v>
      </c>
      <c r="J115" s="142">
        <f>ROUND(I115*H115,2)</f>
        <v>0</v>
      </c>
      <c r="K115" s="143"/>
      <c r="L115" s="14"/>
      <c r="M115" s="144"/>
      <c r="N115" s="145" t="s">
        <v>44</v>
      </c>
      <c r="O115" s="146">
        <v>0</v>
      </c>
      <c r="P115" s="146">
        <f>O115*H115</f>
        <v>0</v>
      </c>
      <c r="Q115" s="146">
        <v>0</v>
      </c>
      <c r="R115" s="146">
        <f>Q115*H115</f>
        <v>0</v>
      </c>
      <c r="S115" s="146">
        <v>0</v>
      </c>
      <c r="T115" s="147">
        <f>S115*H115</f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199</v>
      </c>
      <c r="AT115" s="148" t="s">
        <v>195</v>
      </c>
      <c r="AU115" s="148" t="s">
        <v>82</v>
      </c>
      <c r="AY115" s="2" t="s">
        <v>193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2" t="s">
        <v>80</v>
      </c>
      <c r="BK115" s="149">
        <f>ROUND(I115*H115,2)</f>
        <v>0</v>
      </c>
      <c r="BL115" s="2" t="s">
        <v>199</v>
      </c>
      <c r="BM115" s="148" t="s">
        <v>4231</v>
      </c>
    </row>
    <row r="116" spans="1:65" s="17" customFormat="1" ht="16.5" customHeight="1">
      <c r="A116" s="13"/>
      <c r="B116" s="136"/>
      <c r="C116" s="137" t="s">
        <v>283</v>
      </c>
      <c r="D116" s="137" t="s">
        <v>195</v>
      </c>
      <c r="E116" s="138" t="s">
        <v>4232</v>
      </c>
      <c r="F116" s="139" t="s">
        <v>4233</v>
      </c>
      <c r="G116" s="140" t="s">
        <v>198</v>
      </c>
      <c r="H116" s="141">
        <v>50</v>
      </c>
      <c r="I116" s="142">
        <v>0</v>
      </c>
      <c r="J116" s="142">
        <f>ROUND(I116*H116,2)</f>
        <v>0</v>
      </c>
      <c r="K116" s="143"/>
      <c r="L116" s="14"/>
      <c r="M116" s="144"/>
      <c r="N116" s="145" t="s">
        <v>44</v>
      </c>
      <c r="O116" s="146">
        <v>0</v>
      </c>
      <c r="P116" s="146">
        <f>O116*H116</f>
        <v>0</v>
      </c>
      <c r="Q116" s="146">
        <v>0</v>
      </c>
      <c r="R116" s="146">
        <f>Q116*H116</f>
        <v>0</v>
      </c>
      <c r="S116" s="146">
        <v>0</v>
      </c>
      <c r="T116" s="147">
        <f>S116*H116</f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48" t="s">
        <v>199</v>
      </c>
      <c r="AT116" s="148" t="s">
        <v>195</v>
      </c>
      <c r="AU116" s="148" t="s">
        <v>82</v>
      </c>
      <c r="AY116" s="2" t="s">
        <v>193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2" t="s">
        <v>80</v>
      </c>
      <c r="BK116" s="149">
        <f>ROUND(I116*H116,2)</f>
        <v>0</v>
      </c>
      <c r="BL116" s="2" t="s">
        <v>199</v>
      </c>
      <c r="BM116" s="148" t="s">
        <v>4234</v>
      </c>
    </row>
    <row r="117" spans="1:65" s="123" customFormat="1" ht="22.8" customHeight="1">
      <c r="B117" s="124"/>
      <c r="D117" s="125" t="s">
        <v>72</v>
      </c>
      <c r="E117" s="134" t="s">
        <v>366</v>
      </c>
      <c r="F117" s="134" t="s">
        <v>3019</v>
      </c>
      <c r="J117" s="135">
        <f>BK117</f>
        <v>0</v>
      </c>
      <c r="L117" s="124"/>
      <c r="M117" s="128"/>
      <c r="N117" s="129"/>
      <c r="O117" s="129"/>
      <c r="P117" s="130">
        <f>P118</f>
        <v>0</v>
      </c>
      <c r="Q117" s="129"/>
      <c r="R117" s="130">
        <f>R118</f>
        <v>0</v>
      </c>
      <c r="S117" s="129"/>
      <c r="T117" s="131">
        <f>T118</f>
        <v>0</v>
      </c>
      <c r="AR117" s="125" t="s">
        <v>80</v>
      </c>
      <c r="AT117" s="132" t="s">
        <v>72</v>
      </c>
      <c r="AU117" s="132" t="s">
        <v>80</v>
      </c>
      <c r="AY117" s="125" t="s">
        <v>193</v>
      </c>
      <c r="BK117" s="133">
        <f>BK118</f>
        <v>0</v>
      </c>
    </row>
    <row r="118" spans="1:65" s="17" customFormat="1" ht="16.5" customHeight="1">
      <c r="A118" s="13"/>
      <c r="B118" s="136"/>
      <c r="C118" s="137" t="s">
        <v>350</v>
      </c>
      <c r="D118" s="137" t="s">
        <v>195</v>
      </c>
      <c r="E118" s="138" t="s">
        <v>3020</v>
      </c>
      <c r="F118" s="139" t="s">
        <v>3021</v>
      </c>
      <c r="G118" s="140" t="s">
        <v>326</v>
      </c>
      <c r="H118" s="141">
        <v>49.62</v>
      </c>
      <c r="I118" s="142">
        <v>0</v>
      </c>
      <c r="J118" s="142">
        <f>ROUND(I118*H118,2)</f>
        <v>0</v>
      </c>
      <c r="K118" s="143"/>
      <c r="L118" s="14"/>
      <c r="M118" s="144"/>
      <c r="N118" s="145" t="s">
        <v>44</v>
      </c>
      <c r="O118" s="146">
        <v>0</v>
      </c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48" t="s">
        <v>199</v>
      </c>
      <c r="AT118" s="148" t="s">
        <v>195</v>
      </c>
      <c r="AU118" s="148" t="s">
        <v>82</v>
      </c>
      <c r="AY118" s="2" t="s">
        <v>193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2" t="s">
        <v>80</v>
      </c>
      <c r="BK118" s="149">
        <f>ROUND(I118*H118,2)</f>
        <v>0</v>
      </c>
      <c r="BL118" s="2" t="s">
        <v>199</v>
      </c>
      <c r="BM118" s="148" t="s">
        <v>4235</v>
      </c>
    </row>
    <row r="119" spans="1:65" s="123" customFormat="1" ht="22.8" customHeight="1">
      <c r="B119" s="124"/>
      <c r="D119" s="125" t="s">
        <v>72</v>
      </c>
      <c r="E119" s="134" t="s">
        <v>7</v>
      </c>
      <c r="F119" s="134" t="s">
        <v>3023</v>
      </c>
      <c r="J119" s="135">
        <f>BK119</f>
        <v>0</v>
      </c>
      <c r="L119" s="124"/>
      <c r="M119" s="128"/>
      <c r="N119" s="129"/>
      <c r="O119" s="129"/>
      <c r="P119" s="130">
        <f>P120</f>
        <v>0</v>
      </c>
      <c r="Q119" s="129"/>
      <c r="R119" s="130">
        <f>R120</f>
        <v>0</v>
      </c>
      <c r="S119" s="129"/>
      <c r="T119" s="131">
        <f>T120</f>
        <v>0</v>
      </c>
      <c r="AR119" s="125" t="s">
        <v>80</v>
      </c>
      <c r="AT119" s="132" t="s">
        <v>72</v>
      </c>
      <c r="AU119" s="132" t="s">
        <v>80</v>
      </c>
      <c r="AY119" s="125" t="s">
        <v>193</v>
      </c>
      <c r="BK119" s="133">
        <f>BK120</f>
        <v>0</v>
      </c>
    </row>
    <row r="120" spans="1:65" s="17" customFormat="1" ht="16.5" customHeight="1">
      <c r="A120" s="13"/>
      <c r="B120" s="136"/>
      <c r="C120" s="137" t="s">
        <v>289</v>
      </c>
      <c r="D120" s="137" t="s">
        <v>195</v>
      </c>
      <c r="E120" s="138" t="s">
        <v>4236</v>
      </c>
      <c r="F120" s="139" t="s">
        <v>4237</v>
      </c>
      <c r="G120" s="140" t="s">
        <v>198</v>
      </c>
      <c r="H120" s="141">
        <v>160</v>
      </c>
      <c r="I120" s="142">
        <v>0</v>
      </c>
      <c r="J120" s="142">
        <f>ROUND(I120*H120,2)</f>
        <v>0</v>
      </c>
      <c r="K120" s="143"/>
      <c r="L120" s="14"/>
      <c r="M120" s="144"/>
      <c r="N120" s="145" t="s">
        <v>44</v>
      </c>
      <c r="O120" s="146">
        <v>0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199</v>
      </c>
      <c r="AT120" s="148" t="s">
        <v>195</v>
      </c>
      <c r="AU120" s="148" t="s">
        <v>82</v>
      </c>
      <c r="AY120" s="2" t="s">
        <v>193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2" t="s">
        <v>80</v>
      </c>
      <c r="BK120" s="149">
        <f>ROUND(I120*H120,2)</f>
        <v>0</v>
      </c>
      <c r="BL120" s="2" t="s">
        <v>199</v>
      </c>
      <c r="BM120" s="148" t="s">
        <v>4238</v>
      </c>
    </row>
    <row r="121" spans="1:65" s="123" customFormat="1" ht="22.8" customHeight="1">
      <c r="B121" s="124"/>
      <c r="D121" s="125" t="s">
        <v>72</v>
      </c>
      <c r="E121" s="134" t="s">
        <v>545</v>
      </c>
      <c r="F121" s="134" t="s">
        <v>3033</v>
      </c>
      <c r="J121" s="135">
        <f>BK121</f>
        <v>0</v>
      </c>
      <c r="L121" s="124"/>
      <c r="M121" s="128"/>
      <c r="N121" s="129"/>
      <c r="O121" s="129"/>
      <c r="P121" s="130">
        <f>SUM(P122:P123)</f>
        <v>8.8897499999999994</v>
      </c>
      <c r="Q121" s="129"/>
      <c r="R121" s="130">
        <f>SUM(R122:R123)</f>
        <v>12.7626975</v>
      </c>
      <c r="S121" s="129"/>
      <c r="T121" s="131">
        <f>SUM(T122:T123)</f>
        <v>0</v>
      </c>
      <c r="AR121" s="125" t="s">
        <v>80</v>
      </c>
      <c r="AT121" s="132" t="s">
        <v>72</v>
      </c>
      <c r="AU121" s="132" t="s">
        <v>80</v>
      </c>
      <c r="AY121" s="125" t="s">
        <v>193</v>
      </c>
      <c r="BK121" s="133">
        <f>SUM(BK122:BK123)</f>
        <v>0</v>
      </c>
    </row>
    <row r="122" spans="1:65" s="17" customFormat="1" ht="33" customHeight="1">
      <c r="A122" s="13"/>
      <c r="B122" s="136"/>
      <c r="C122" s="137" t="s">
        <v>366</v>
      </c>
      <c r="D122" s="137" t="s">
        <v>195</v>
      </c>
      <c r="E122" s="138" t="s">
        <v>3034</v>
      </c>
      <c r="F122" s="139" t="s">
        <v>3035</v>
      </c>
      <c r="G122" s="140" t="s">
        <v>223</v>
      </c>
      <c r="H122" s="141">
        <v>6.75</v>
      </c>
      <c r="I122" s="142">
        <v>0</v>
      </c>
      <c r="J122" s="142">
        <f>ROUND(I122*H122,2)</f>
        <v>0</v>
      </c>
      <c r="K122" s="143"/>
      <c r="L122" s="14"/>
      <c r="M122" s="144"/>
      <c r="N122" s="145" t="s">
        <v>44</v>
      </c>
      <c r="O122" s="146">
        <v>1.3169999999999999</v>
      </c>
      <c r="P122" s="146">
        <f>O122*H122</f>
        <v>8.8897499999999994</v>
      </c>
      <c r="Q122" s="146">
        <v>1.8907700000000001</v>
      </c>
      <c r="R122" s="146">
        <f>Q122*H122</f>
        <v>12.7626975</v>
      </c>
      <c r="S122" s="146">
        <v>0</v>
      </c>
      <c r="T122" s="147">
        <f>S122*H122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199</v>
      </c>
      <c r="AT122" s="148" t="s">
        <v>195</v>
      </c>
      <c r="AU122" s="148" t="s">
        <v>82</v>
      </c>
      <c r="AY122" s="2" t="s">
        <v>193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2" t="s">
        <v>80</v>
      </c>
      <c r="BK122" s="149">
        <f>ROUND(I122*H122,2)</f>
        <v>0</v>
      </c>
      <c r="BL122" s="2" t="s">
        <v>199</v>
      </c>
      <c r="BM122" s="148" t="s">
        <v>4239</v>
      </c>
    </row>
    <row r="123" spans="1:65" s="17" customFormat="1">
      <c r="A123" s="13"/>
      <c r="B123" s="14"/>
      <c r="C123" s="13"/>
      <c r="D123" s="150" t="s">
        <v>200</v>
      </c>
      <c r="E123" s="13"/>
      <c r="F123" s="151" t="s">
        <v>3036</v>
      </c>
      <c r="G123" s="13"/>
      <c r="H123" s="13"/>
      <c r="I123" s="13"/>
      <c r="J123" s="13"/>
      <c r="K123" s="13"/>
      <c r="L123" s="14"/>
      <c r="M123" s="152"/>
      <c r="N123" s="153"/>
      <c r="O123" s="36"/>
      <c r="P123" s="36"/>
      <c r="Q123" s="36"/>
      <c r="R123" s="36"/>
      <c r="S123" s="36"/>
      <c r="T123" s="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" t="s">
        <v>200</v>
      </c>
      <c r="AU123" s="2" t="s">
        <v>82</v>
      </c>
    </row>
    <row r="124" spans="1:65" s="123" customFormat="1" ht="22.8" customHeight="1">
      <c r="B124" s="124"/>
      <c r="D124" s="125" t="s">
        <v>72</v>
      </c>
      <c r="E124" s="134" t="s">
        <v>882</v>
      </c>
      <c r="F124" s="134" t="s">
        <v>3122</v>
      </c>
      <c r="J124" s="135">
        <f>BK124</f>
        <v>0</v>
      </c>
      <c r="L124" s="124"/>
      <c r="M124" s="128"/>
      <c r="N124" s="129"/>
      <c r="O124" s="129"/>
      <c r="P124" s="130">
        <f>SUM(P125:P128)</f>
        <v>0</v>
      </c>
      <c r="Q124" s="129"/>
      <c r="R124" s="130">
        <f>SUM(R125:R128)</f>
        <v>0</v>
      </c>
      <c r="S124" s="129"/>
      <c r="T124" s="131">
        <f>SUM(T125:T128)</f>
        <v>0</v>
      </c>
      <c r="AR124" s="125" t="s">
        <v>80</v>
      </c>
      <c r="AT124" s="132" t="s">
        <v>72</v>
      </c>
      <c r="AU124" s="132" t="s">
        <v>80</v>
      </c>
      <c r="AY124" s="125" t="s">
        <v>193</v>
      </c>
      <c r="BK124" s="133">
        <f>SUM(BK125:BK128)</f>
        <v>0</v>
      </c>
    </row>
    <row r="125" spans="1:65" s="17" customFormat="1" ht="16.5" customHeight="1">
      <c r="A125" s="13"/>
      <c r="B125" s="136"/>
      <c r="C125" s="137" t="s">
        <v>293</v>
      </c>
      <c r="D125" s="137" t="s">
        <v>195</v>
      </c>
      <c r="E125" s="138" t="s">
        <v>4240</v>
      </c>
      <c r="F125" s="139" t="s">
        <v>4241</v>
      </c>
      <c r="G125" s="140" t="s">
        <v>605</v>
      </c>
      <c r="H125" s="141">
        <v>1</v>
      </c>
      <c r="I125" s="142">
        <v>0</v>
      </c>
      <c r="J125" s="142">
        <f>ROUND(I125*H125,2)</f>
        <v>0</v>
      </c>
      <c r="K125" s="143"/>
      <c r="L125" s="14"/>
      <c r="M125" s="144"/>
      <c r="N125" s="145" t="s">
        <v>44</v>
      </c>
      <c r="O125" s="146">
        <v>0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199</v>
      </c>
      <c r="AT125" s="148" t="s">
        <v>195</v>
      </c>
      <c r="AU125" s="148" t="s">
        <v>82</v>
      </c>
      <c r="AY125" s="2" t="s">
        <v>193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2" t="s">
        <v>80</v>
      </c>
      <c r="BK125" s="149">
        <f>ROUND(I125*H125,2)</f>
        <v>0</v>
      </c>
      <c r="BL125" s="2" t="s">
        <v>199</v>
      </c>
      <c r="BM125" s="148" t="s">
        <v>4242</v>
      </c>
    </row>
    <row r="126" spans="1:65" s="17" customFormat="1" ht="24.15" customHeight="1">
      <c r="A126" s="13"/>
      <c r="B126" s="136"/>
      <c r="C126" s="137" t="s">
        <v>7</v>
      </c>
      <c r="D126" s="137" t="s">
        <v>195</v>
      </c>
      <c r="E126" s="138" t="s">
        <v>4243</v>
      </c>
      <c r="F126" s="139" t="s">
        <v>4244</v>
      </c>
      <c r="G126" s="140" t="s">
        <v>605</v>
      </c>
      <c r="H126" s="141">
        <v>1</v>
      </c>
      <c r="I126" s="142">
        <v>0</v>
      </c>
      <c r="J126" s="142">
        <f>ROUND(I126*H126,2)</f>
        <v>0</v>
      </c>
      <c r="K126" s="143"/>
      <c r="L126" s="14"/>
      <c r="M126" s="144"/>
      <c r="N126" s="145" t="s">
        <v>44</v>
      </c>
      <c r="O126" s="146">
        <v>0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8" t="s">
        <v>199</v>
      </c>
      <c r="AT126" s="148" t="s">
        <v>195</v>
      </c>
      <c r="AU126" s="148" t="s">
        <v>82</v>
      </c>
      <c r="AY126" s="2" t="s">
        <v>193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2" t="s">
        <v>80</v>
      </c>
      <c r="BK126" s="149">
        <f>ROUND(I126*H126,2)</f>
        <v>0</v>
      </c>
      <c r="BL126" s="2" t="s">
        <v>199</v>
      </c>
      <c r="BM126" s="148" t="s">
        <v>4245</v>
      </c>
    </row>
    <row r="127" spans="1:65" s="17" customFormat="1" ht="21.75" customHeight="1">
      <c r="A127" s="13"/>
      <c r="B127" s="136"/>
      <c r="C127" s="137" t="s">
        <v>299</v>
      </c>
      <c r="D127" s="137" t="s">
        <v>195</v>
      </c>
      <c r="E127" s="138" t="s">
        <v>4246</v>
      </c>
      <c r="F127" s="139" t="s">
        <v>4247</v>
      </c>
      <c r="G127" s="140" t="s">
        <v>605</v>
      </c>
      <c r="H127" s="141">
        <v>1</v>
      </c>
      <c r="I127" s="142">
        <v>0</v>
      </c>
      <c r="J127" s="142">
        <f>ROUND(I127*H127,2)</f>
        <v>0</v>
      </c>
      <c r="K127" s="143"/>
      <c r="L127" s="14"/>
      <c r="M127" s="144"/>
      <c r="N127" s="145" t="s">
        <v>44</v>
      </c>
      <c r="O127" s="146">
        <v>0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8" t="s">
        <v>199</v>
      </c>
      <c r="AT127" s="148" t="s">
        <v>195</v>
      </c>
      <c r="AU127" s="148" t="s">
        <v>82</v>
      </c>
      <c r="AY127" s="2" t="s">
        <v>193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2" t="s">
        <v>80</v>
      </c>
      <c r="BK127" s="149">
        <f>ROUND(I127*H127,2)</f>
        <v>0</v>
      </c>
      <c r="BL127" s="2" t="s">
        <v>199</v>
      </c>
      <c r="BM127" s="148" t="s">
        <v>4248</v>
      </c>
    </row>
    <row r="128" spans="1:65" s="17" customFormat="1" ht="16.5" customHeight="1">
      <c r="A128" s="13"/>
      <c r="B128" s="136"/>
      <c r="C128" s="137" t="s">
        <v>383</v>
      </c>
      <c r="D128" s="137" t="s">
        <v>195</v>
      </c>
      <c r="E128" s="138" t="s">
        <v>4249</v>
      </c>
      <c r="F128" s="139" t="s">
        <v>4250</v>
      </c>
      <c r="G128" s="140" t="s">
        <v>326</v>
      </c>
      <c r="H128" s="141">
        <v>0.13</v>
      </c>
      <c r="I128" s="142">
        <v>0</v>
      </c>
      <c r="J128" s="142">
        <f>ROUND(I128*H128,2)</f>
        <v>0</v>
      </c>
      <c r="K128" s="143"/>
      <c r="L128" s="14"/>
      <c r="M128" s="144"/>
      <c r="N128" s="145" t="s">
        <v>44</v>
      </c>
      <c r="O128" s="146">
        <v>0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8" t="s">
        <v>199</v>
      </c>
      <c r="AT128" s="148" t="s">
        <v>195</v>
      </c>
      <c r="AU128" s="148" t="s">
        <v>82</v>
      </c>
      <c r="AY128" s="2" t="s">
        <v>193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2" t="s">
        <v>80</v>
      </c>
      <c r="BK128" s="149">
        <f>ROUND(I128*H128,2)</f>
        <v>0</v>
      </c>
      <c r="BL128" s="2" t="s">
        <v>199</v>
      </c>
      <c r="BM128" s="148" t="s">
        <v>4251</v>
      </c>
    </row>
    <row r="129" spans="1:65" s="123" customFormat="1" ht="22.8" customHeight="1">
      <c r="B129" s="124"/>
      <c r="D129" s="125" t="s">
        <v>72</v>
      </c>
      <c r="E129" s="134" t="s">
        <v>286</v>
      </c>
      <c r="F129" s="134" t="s">
        <v>1005</v>
      </c>
      <c r="J129" s="135">
        <f>BK129</f>
        <v>0</v>
      </c>
      <c r="L129" s="124"/>
      <c r="M129" s="128"/>
      <c r="N129" s="129"/>
      <c r="O129" s="129"/>
      <c r="P129" s="130">
        <f>P130</f>
        <v>0</v>
      </c>
      <c r="Q129" s="129"/>
      <c r="R129" s="130">
        <f>R130</f>
        <v>0</v>
      </c>
      <c r="S129" s="129"/>
      <c r="T129" s="131">
        <f>T130</f>
        <v>0</v>
      </c>
      <c r="AR129" s="125" t="s">
        <v>80</v>
      </c>
      <c r="AT129" s="132" t="s">
        <v>72</v>
      </c>
      <c r="AU129" s="132" t="s">
        <v>80</v>
      </c>
      <c r="AY129" s="125" t="s">
        <v>193</v>
      </c>
      <c r="BK129" s="133">
        <f>BK130</f>
        <v>0</v>
      </c>
    </row>
    <row r="130" spans="1:65" s="17" customFormat="1" ht="16.5" customHeight="1">
      <c r="A130" s="13"/>
      <c r="B130" s="136"/>
      <c r="C130" s="137" t="s">
        <v>307</v>
      </c>
      <c r="D130" s="137" t="s">
        <v>195</v>
      </c>
      <c r="E130" s="138" t="s">
        <v>3541</v>
      </c>
      <c r="F130" s="139" t="s">
        <v>3542</v>
      </c>
      <c r="G130" s="140" t="s">
        <v>3378</v>
      </c>
      <c r="H130" s="141">
        <v>8</v>
      </c>
      <c r="I130" s="142">
        <v>0</v>
      </c>
      <c r="J130" s="142">
        <f>ROUND(I130*H130,2)</f>
        <v>0</v>
      </c>
      <c r="K130" s="143"/>
      <c r="L130" s="14"/>
      <c r="M130" s="144"/>
      <c r="N130" s="145" t="s">
        <v>44</v>
      </c>
      <c r="O130" s="146">
        <v>0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48" t="s">
        <v>199</v>
      </c>
      <c r="AT130" s="148" t="s">
        <v>195</v>
      </c>
      <c r="AU130" s="148" t="s">
        <v>82</v>
      </c>
      <c r="AY130" s="2" t="s">
        <v>193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2" t="s">
        <v>80</v>
      </c>
      <c r="BK130" s="149">
        <f>ROUND(I130*H130,2)</f>
        <v>0</v>
      </c>
      <c r="BL130" s="2" t="s">
        <v>199</v>
      </c>
      <c r="BM130" s="148" t="s">
        <v>4252</v>
      </c>
    </row>
    <row r="131" spans="1:65" s="123" customFormat="1" ht="25.95" customHeight="1">
      <c r="B131" s="124"/>
      <c r="D131" s="125" t="s">
        <v>72</v>
      </c>
      <c r="E131" s="126" t="s">
        <v>1261</v>
      </c>
      <c r="F131" s="126" t="s">
        <v>1262</v>
      </c>
      <c r="J131" s="127">
        <f>BK131</f>
        <v>0</v>
      </c>
      <c r="L131" s="124"/>
      <c r="M131" s="128"/>
      <c r="N131" s="129"/>
      <c r="O131" s="129"/>
      <c r="P131" s="130">
        <f>P132</f>
        <v>0</v>
      </c>
      <c r="Q131" s="129"/>
      <c r="R131" s="130">
        <f>R132</f>
        <v>0</v>
      </c>
      <c r="S131" s="129"/>
      <c r="T131" s="131">
        <f>T132</f>
        <v>0</v>
      </c>
      <c r="AR131" s="125" t="s">
        <v>82</v>
      </c>
      <c r="AT131" s="132" t="s">
        <v>72</v>
      </c>
      <c r="AU131" s="132" t="s">
        <v>73</v>
      </c>
      <c r="AY131" s="125" t="s">
        <v>193</v>
      </c>
      <c r="BK131" s="133">
        <f>BK132</f>
        <v>0</v>
      </c>
    </row>
    <row r="132" spans="1:65" s="123" customFormat="1" ht="22.8" customHeight="1">
      <c r="B132" s="124"/>
      <c r="D132" s="125" t="s">
        <v>72</v>
      </c>
      <c r="E132" s="134" t="s">
        <v>3037</v>
      </c>
      <c r="F132" s="134" t="s">
        <v>3038</v>
      </c>
      <c r="J132" s="135">
        <f>BK132</f>
        <v>0</v>
      </c>
      <c r="L132" s="124"/>
      <c r="M132" s="128"/>
      <c r="N132" s="129"/>
      <c r="O132" s="129"/>
      <c r="P132" s="130">
        <f>SUM(P133:P148)</f>
        <v>0</v>
      </c>
      <c r="Q132" s="129"/>
      <c r="R132" s="130">
        <f>SUM(R133:R148)</f>
        <v>0</v>
      </c>
      <c r="S132" s="129"/>
      <c r="T132" s="131">
        <f>SUM(T133:T148)</f>
        <v>0</v>
      </c>
      <c r="AR132" s="125" t="s">
        <v>82</v>
      </c>
      <c r="AT132" s="132" t="s">
        <v>72</v>
      </c>
      <c r="AU132" s="132" t="s">
        <v>80</v>
      </c>
      <c r="AY132" s="125" t="s">
        <v>193</v>
      </c>
      <c r="BK132" s="133">
        <f>SUM(BK133:BK148)</f>
        <v>0</v>
      </c>
    </row>
    <row r="133" spans="1:65" s="17" customFormat="1" ht="16.5" customHeight="1">
      <c r="A133" s="13"/>
      <c r="B133" s="136"/>
      <c r="C133" s="137" t="s">
        <v>396</v>
      </c>
      <c r="D133" s="137" t="s">
        <v>195</v>
      </c>
      <c r="E133" s="138" t="s">
        <v>4253</v>
      </c>
      <c r="F133" s="139" t="s">
        <v>4254</v>
      </c>
      <c r="G133" s="140" t="s">
        <v>605</v>
      </c>
      <c r="H133" s="141">
        <v>8</v>
      </c>
      <c r="I133" s="142">
        <v>0</v>
      </c>
      <c r="J133" s="142">
        <f t="shared" ref="J133:J148" si="0">ROUND(I133*H133,2)</f>
        <v>0</v>
      </c>
      <c r="K133" s="143"/>
      <c r="L133" s="14"/>
      <c r="M133" s="144"/>
      <c r="N133" s="145" t="s">
        <v>44</v>
      </c>
      <c r="O133" s="146">
        <v>0</v>
      </c>
      <c r="P133" s="146">
        <f t="shared" ref="P133:P148" si="1">O133*H133</f>
        <v>0</v>
      </c>
      <c r="Q133" s="146">
        <v>0</v>
      </c>
      <c r="R133" s="146">
        <f t="shared" ref="R133:R148" si="2">Q133*H133</f>
        <v>0</v>
      </c>
      <c r="S133" s="146">
        <v>0</v>
      </c>
      <c r="T133" s="147">
        <f t="shared" ref="T133:T148" si="3"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8" t="s">
        <v>283</v>
      </c>
      <c r="AT133" s="148" t="s">
        <v>195</v>
      </c>
      <c r="AU133" s="148" t="s">
        <v>82</v>
      </c>
      <c r="AY133" s="2" t="s">
        <v>193</v>
      </c>
      <c r="BE133" s="149">
        <f t="shared" ref="BE133:BE148" si="4">IF(N133="základní",J133,0)</f>
        <v>0</v>
      </c>
      <c r="BF133" s="149">
        <f t="shared" ref="BF133:BF148" si="5">IF(N133="snížená",J133,0)</f>
        <v>0</v>
      </c>
      <c r="BG133" s="149">
        <f t="shared" ref="BG133:BG148" si="6">IF(N133="zákl. přenesená",J133,0)</f>
        <v>0</v>
      </c>
      <c r="BH133" s="149">
        <f t="shared" ref="BH133:BH148" si="7">IF(N133="sníž. přenesená",J133,0)</f>
        <v>0</v>
      </c>
      <c r="BI133" s="149">
        <f t="shared" ref="BI133:BI148" si="8">IF(N133="nulová",J133,0)</f>
        <v>0</v>
      </c>
      <c r="BJ133" s="2" t="s">
        <v>80</v>
      </c>
      <c r="BK133" s="149">
        <f t="shared" ref="BK133:BK148" si="9">ROUND(I133*H133,2)</f>
        <v>0</v>
      </c>
      <c r="BL133" s="2" t="s">
        <v>283</v>
      </c>
      <c r="BM133" s="148" t="s">
        <v>4255</v>
      </c>
    </row>
    <row r="134" spans="1:65" s="17" customFormat="1" ht="16.5" customHeight="1">
      <c r="A134" s="13"/>
      <c r="B134" s="136"/>
      <c r="C134" s="137" t="s">
        <v>313</v>
      </c>
      <c r="D134" s="137" t="s">
        <v>195</v>
      </c>
      <c r="E134" s="138" t="s">
        <v>4256</v>
      </c>
      <c r="F134" s="139" t="s">
        <v>4257</v>
      </c>
      <c r="G134" s="140" t="s">
        <v>605</v>
      </c>
      <c r="H134" s="141">
        <v>13</v>
      </c>
      <c r="I134" s="142">
        <v>0</v>
      </c>
      <c r="J134" s="142">
        <f t="shared" si="0"/>
        <v>0</v>
      </c>
      <c r="K134" s="143"/>
      <c r="L134" s="14"/>
      <c r="M134" s="144"/>
      <c r="N134" s="145" t="s">
        <v>44</v>
      </c>
      <c r="O134" s="146">
        <v>0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48" t="s">
        <v>283</v>
      </c>
      <c r="AT134" s="148" t="s">
        <v>195</v>
      </c>
      <c r="AU134" s="148" t="s">
        <v>82</v>
      </c>
      <c r="AY134" s="2" t="s">
        <v>193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2" t="s">
        <v>80</v>
      </c>
      <c r="BK134" s="149">
        <f t="shared" si="9"/>
        <v>0</v>
      </c>
      <c r="BL134" s="2" t="s">
        <v>283</v>
      </c>
      <c r="BM134" s="148" t="s">
        <v>4258</v>
      </c>
    </row>
    <row r="135" spans="1:65" s="17" customFormat="1" ht="21.75" customHeight="1">
      <c r="A135" s="13"/>
      <c r="B135" s="136"/>
      <c r="C135" s="137" t="s">
        <v>416</v>
      </c>
      <c r="D135" s="137" t="s">
        <v>195</v>
      </c>
      <c r="E135" s="138" t="s">
        <v>4259</v>
      </c>
      <c r="F135" s="139" t="s">
        <v>4260</v>
      </c>
      <c r="G135" s="140" t="s">
        <v>605</v>
      </c>
      <c r="H135" s="141">
        <v>7</v>
      </c>
      <c r="I135" s="142">
        <v>0</v>
      </c>
      <c r="J135" s="142">
        <f t="shared" si="0"/>
        <v>0</v>
      </c>
      <c r="K135" s="143"/>
      <c r="L135" s="14"/>
      <c r="M135" s="144"/>
      <c r="N135" s="145" t="s">
        <v>44</v>
      </c>
      <c r="O135" s="146">
        <v>0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8" t="s">
        <v>283</v>
      </c>
      <c r="AT135" s="148" t="s">
        <v>195</v>
      </c>
      <c r="AU135" s="148" t="s">
        <v>82</v>
      </c>
      <c r="AY135" s="2" t="s">
        <v>193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2" t="s">
        <v>80</v>
      </c>
      <c r="BK135" s="149">
        <f t="shared" si="9"/>
        <v>0</v>
      </c>
      <c r="BL135" s="2" t="s">
        <v>283</v>
      </c>
      <c r="BM135" s="148" t="s">
        <v>4261</v>
      </c>
    </row>
    <row r="136" spans="1:65" s="17" customFormat="1" ht="21.75" customHeight="1">
      <c r="A136" s="13"/>
      <c r="B136" s="136"/>
      <c r="C136" s="137" t="s">
        <v>327</v>
      </c>
      <c r="D136" s="137" t="s">
        <v>195</v>
      </c>
      <c r="E136" s="138" t="s">
        <v>4262</v>
      </c>
      <c r="F136" s="139" t="s">
        <v>4263</v>
      </c>
      <c r="G136" s="140" t="s">
        <v>605</v>
      </c>
      <c r="H136" s="141">
        <v>16</v>
      </c>
      <c r="I136" s="142">
        <v>0</v>
      </c>
      <c r="J136" s="142">
        <f t="shared" si="0"/>
        <v>0</v>
      </c>
      <c r="K136" s="143"/>
      <c r="L136" s="14"/>
      <c r="M136" s="144"/>
      <c r="N136" s="145" t="s">
        <v>44</v>
      </c>
      <c r="O136" s="146">
        <v>0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8" t="s">
        <v>283</v>
      </c>
      <c r="AT136" s="148" t="s">
        <v>195</v>
      </c>
      <c r="AU136" s="148" t="s">
        <v>82</v>
      </c>
      <c r="AY136" s="2" t="s">
        <v>193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2" t="s">
        <v>80</v>
      </c>
      <c r="BK136" s="149">
        <f t="shared" si="9"/>
        <v>0</v>
      </c>
      <c r="BL136" s="2" t="s">
        <v>283</v>
      </c>
      <c r="BM136" s="148" t="s">
        <v>4264</v>
      </c>
    </row>
    <row r="137" spans="1:65" s="17" customFormat="1" ht="16.5" customHeight="1">
      <c r="A137" s="13"/>
      <c r="B137" s="136"/>
      <c r="C137" s="137" t="s">
        <v>429</v>
      </c>
      <c r="D137" s="137" t="s">
        <v>195</v>
      </c>
      <c r="E137" s="138" t="s">
        <v>3059</v>
      </c>
      <c r="F137" s="139" t="s">
        <v>3060</v>
      </c>
      <c r="G137" s="140" t="s">
        <v>605</v>
      </c>
      <c r="H137" s="141">
        <v>5</v>
      </c>
      <c r="I137" s="142">
        <v>0</v>
      </c>
      <c r="J137" s="142">
        <f t="shared" si="0"/>
        <v>0</v>
      </c>
      <c r="K137" s="143"/>
      <c r="L137" s="14"/>
      <c r="M137" s="144"/>
      <c r="N137" s="145" t="s">
        <v>44</v>
      </c>
      <c r="O137" s="146">
        <v>0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8" t="s">
        <v>283</v>
      </c>
      <c r="AT137" s="148" t="s">
        <v>195</v>
      </c>
      <c r="AU137" s="148" t="s">
        <v>82</v>
      </c>
      <c r="AY137" s="2" t="s">
        <v>193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2" t="s">
        <v>80</v>
      </c>
      <c r="BK137" s="149">
        <f t="shared" si="9"/>
        <v>0</v>
      </c>
      <c r="BL137" s="2" t="s">
        <v>283</v>
      </c>
      <c r="BM137" s="148" t="s">
        <v>4265</v>
      </c>
    </row>
    <row r="138" spans="1:65" s="17" customFormat="1" ht="16.5" customHeight="1">
      <c r="A138" s="13"/>
      <c r="B138" s="136"/>
      <c r="C138" s="137" t="s">
        <v>332</v>
      </c>
      <c r="D138" s="137" t="s">
        <v>195</v>
      </c>
      <c r="E138" s="138" t="s">
        <v>3055</v>
      </c>
      <c r="F138" s="139" t="s">
        <v>3056</v>
      </c>
      <c r="G138" s="140" t="s">
        <v>605</v>
      </c>
      <c r="H138" s="141">
        <v>10</v>
      </c>
      <c r="I138" s="142">
        <v>0</v>
      </c>
      <c r="J138" s="142">
        <f t="shared" si="0"/>
        <v>0</v>
      </c>
      <c r="K138" s="143"/>
      <c r="L138" s="14"/>
      <c r="M138" s="144"/>
      <c r="N138" s="145" t="s">
        <v>44</v>
      </c>
      <c r="O138" s="146">
        <v>0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8" t="s">
        <v>283</v>
      </c>
      <c r="AT138" s="148" t="s">
        <v>195</v>
      </c>
      <c r="AU138" s="148" t="s">
        <v>82</v>
      </c>
      <c r="AY138" s="2" t="s">
        <v>193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2" t="s">
        <v>80</v>
      </c>
      <c r="BK138" s="149">
        <f t="shared" si="9"/>
        <v>0</v>
      </c>
      <c r="BL138" s="2" t="s">
        <v>283</v>
      </c>
      <c r="BM138" s="148" t="s">
        <v>4266</v>
      </c>
    </row>
    <row r="139" spans="1:65" s="17" customFormat="1" ht="16.5" customHeight="1">
      <c r="A139" s="13"/>
      <c r="B139" s="136"/>
      <c r="C139" s="137" t="s">
        <v>442</v>
      </c>
      <c r="D139" s="137" t="s">
        <v>195</v>
      </c>
      <c r="E139" s="138" t="s">
        <v>4267</v>
      </c>
      <c r="F139" s="139" t="s">
        <v>4268</v>
      </c>
      <c r="G139" s="140" t="s">
        <v>605</v>
      </c>
      <c r="H139" s="141">
        <v>3</v>
      </c>
      <c r="I139" s="142">
        <v>0</v>
      </c>
      <c r="J139" s="142">
        <f t="shared" si="0"/>
        <v>0</v>
      </c>
      <c r="K139" s="143"/>
      <c r="L139" s="14"/>
      <c r="M139" s="144"/>
      <c r="N139" s="145" t="s">
        <v>44</v>
      </c>
      <c r="O139" s="146">
        <v>0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48" t="s">
        <v>283</v>
      </c>
      <c r="AT139" s="148" t="s">
        <v>195</v>
      </c>
      <c r="AU139" s="148" t="s">
        <v>82</v>
      </c>
      <c r="AY139" s="2" t="s">
        <v>193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2" t="s">
        <v>80</v>
      </c>
      <c r="BK139" s="149">
        <f t="shared" si="9"/>
        <v>0</v>
      </c>
      <c r="BL139" s="2" t="s">
        <v>283</v>
      </c>
      <c r="BM139" s="148" t="s">
        <v>4269</v>
      </c>
    </row>
    <row r="140" spans="1:65" s="17" customFormat="1" ht="16.5" customHeight="1">
      <c r="A140" s="13"/>
      <c r="B140" s="136"/>
      <c r="C140" s="137" t="s">
        <v>336</v>
      </c>
      <c r="D140" s="137" t="s">
        <v>195</v>
      </c>
      <c r="E140" s="138" t="s">
        <v>4270</v>
      </c>
      <c r="F140" s="139" t="s">
        <v>4271</v>
      </c>
      <c r="G140" s="140" t="s">
        <v>605</v>
      </c>
      <c r="H140" s="141">
        <v>3</v>
      </c>
      <c r="I140" s="142">
        <v>0</v>
      </c>
      <c r="J140" s="142">
        <f t="shared" si="0"/>
        <v>0</v>
      </c>
      <c r="K140" s="143"/>
      <c r="L140" s="14"/>
      <c r="M140" s="144"/>
      <c r="N140" s="145" t="s">
        <v>44</v>
      </c>
      <c r="O140" s="146">
        <v>0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48" t="s">
        <v>283</v>
      </c>
      <c r="AT140" s="148" t="s">
        <v>195</v>
      </c>
      <c r="AU140" s="148" t="s">
        <v>82</v>
      </c>
      <c r="AY140" s="2" t="s">
        <v>193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2" t="s">
        <v>80</v>
      </c>
      <c r="BK140" s="149">
        <f t="shared" si="9"/>
        <v>0</v>
      </c>
      <c r="BL140" s="2" t="s">
        <v>283</v>
      </c>
      <c r="BM140" s="148" t="s">
        <v>4272</v>
      </c>
    </row>
    <row r="141" spans="1:65" s="17" customFormat="1" ht="16.5" customHeight="1">
      <c r="A141" s="13"/>
      <c r="B141" s="136"/>
      <c r="C141" s="137" t="s">
        <v>453</v>
      </c>
      <c r="D141" s="137" t="s">
        <v>195</v>
      </c>
      <c r="E141" s="138" t="s">
        <v>4273</v>
      </c>
      <c r="F141" s="139" t="s">
        <v>4274</v>
      </c>
      <c r="G141" s="140" t="s">
        <v>605</v>
      </c>
      <c r="H141" s="141">
        <v>1</v>
      </c>
      <c r="I141" s="142">
        <v>0</v>
      </c>
      <c r="J141" s="142">
        <f t="shared" si="0"/>
        <v>0</v>
      </c>
      <c r="K141" s="143"/>
      <c r="L141" s="14"/>
      <c r="M141" s="144"/>
      <c r="N141" s="145" t="s">
        <v>44</v>
      </c>
      <c r="O141" s="146">
        <v>0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8" t="s">
        <v>283</v>
      </c>
      <c r="AT141" s="148" t="s">
        <v>195</v>
      </c>
      <c r="AU141" s="148" t="s">
        <v>82</v>
      </c>
      <c r="AY141" s="2" t="s">
        <v>193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2" t="s">
        <v>80</v>
      </c>
      <c r="BK141" s="149">
        <f t="shared" si="9"/>
        <v>0</v>
      </c>
      <c r="BL141" s="2" t="s">
        <v>283</v>
      </c>
      <c r="BM141" s="148" t="s">
        <v>4275</v>
      </c>
    </row>
    <row r="142" spans="1:65" s="17" customFormat="1" ht="16.5" customHeight="1">
      <c r="A142" s="13"/>
      <c r="B142" s="136"/>
      <c r="C142" s="137" t="s">
        <v>354</v>
      </c>
      <c r="D142" s="137" t="s">
        <v>195</v>
      </c>
      <c r="E142" s="138" t="s">
        <v>3047</v>
      </c>
      <c r="F142" s="139" t="s">
        <v>3048</v>
      </c>
      <c r="G142" s="140" t="s">
        <v>605</v>
      </c>
      <c r="H142" s="141">
        <v>2</v>
      </c>
      <c r="I142" s="142">
        <v>0</v>
      </c>
      <c r="J142" s="142">
        <f t="shared" si="0"/>
        <v>0</v>
      </c>
      <c r="K142" s="143"/>
      <c r="L142" s="14"/>
      <c r="M142" s="144"/>
      <c r="N142" s="145" t="s">
        <v>44</v>
      </c>
      <c r="O142" s="146">
        <v>0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8" t="s">
        <v>283</v>
      </c>
      <c r="AT142" s="148" t="s">
        <v>195</v>
      </c>
      <c r="AU142" s="148" t="s">
        <v>82</v>
      </c>
      <c r="AY142" s="2" t="s">
        <v>193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2" t="s">
        <v>80</v>
      </c>
      <c r="BK142" s="149">
        <f t="shared" si="9"/>
        <v>0</v>
      </c>
      <c r="BL142" s="2" t="s">
        <v>283</v>
      </c>
      <c r="BM142" s="148" t="s">
        <v>4276</v>
      </c>
    </row>
    <row r="143" spans="1:65" s="17" customFormat="1" ht="16.5" customHeight="1">
      <c r="A143" s="13"/>
      <c r="B143" s="136"/>
      <c r="C143" s="137" t="s">
        <v>478</v>
      </c>
      <c r="D143" s="137" t="s">
        <v>195</v>
      </c>
      <c r="E143" s="138" t="s">
        <v>4277</v>
      </c>
      <c r="F143" s="139" t="s">
        <v>4278</v>
      </c>
      <c r="G143" s="140" t="s">
        <v>605</v>
      </c>
      <c r="H143" s="141">
        <v>4</v>
      </c>
      <c r="I143" s="142">
        <v>0</v>
      </c>
      <c r="J143" s="142">
        <f t="shared" si="0"/>
        <v>0</v>
      </c>
      <c r="K143" s="143"/>
      <c r="L143" s="14"/>
      <c r="M143" s="144"/>
      <c r="N143" s="145" t="s">
        <v>44</v>
      </c>
      <c r="O143" s="146">
        <v>0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48" t="s">
        <v>283</v>
      </c>
      <c r="AT143" s="148" t="s">
        <v>195</v>
      </c>
      <c r="AU143" s="148" t="s">
        <v>82</v>
      </c>
      <c r="AY143" s="2" t="s">
        <v>193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2" t="s">
        <v>80</v>
      </c>
      <c r="BK143" s="149">
        <f t="shared" si="9"/>
        <v>0</v>
      </c>
      <c r="BL143" s="2" t="s">
        <v>283</v>
      </c>
      <c r="BM143" s="148" t="s">
        <v>4279</v>
      </c>
    </row>
    <row r="144" spans="1:65" s="17" customFormat="1" ht="21.75" customHeight="1">
      <c r="A144" s="13"/>
      <c r="B144" s="136"/>
      <c r="C144" s="137" t="s">
        <v>360</v>
      </c>
      <c r="D144" s="137" t="s">
        <v>195</v>
      </c>
      <c r="E144" s="138" t="s">
        <v>3043</v>
      </c>
      <c r="F144" s="139" t="s">
        <v>3044</v>
      </c>
      <c r="G144" s="140" t="s">
        <v>353</v>
      </c>
      <c r="H144" s="141">
        <v>5.61</v>
      </c>
      <c r="I144" s="142">
        <v>0</v>
      </c>
      <c r="J144" s="142">
        <f t="shared" si="0"/>
        <v>0</v>
      </c>
      <c r="K144" s="143"/>
      <c r="L144" s="14"/>
      <c r="M144" s="144"/>
      <c r="N144" s="145" t="s">
        <v>44</v>
      </c>
      <c r="O144" s="146">
        <v>0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8" t="s">
        <v>283</v>
      </c>
      <c r="AT144" s="148" t="s">
        <v>195</v>
      </c>
      <c r="AU144" s="148" t="s">
        <v>82</v>
      </c>
      <c r="AY144" s="2" t="s">
        <v>193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2" t="s">
        <v>80</v>
      </c>
      <c r="BK144" s="149">
        <f t="shared" si="9"/>
        <v>0</v>
      </c>
      <c r="BL144" s="2" t="s">
        <v>283</v>
      </c>
      <c r="BM144" s="148" t="s">
        <v>4280</v>
      </c>
    </row>
    <row r="145" spans="1:65" s="17" customFormat="1" ht="21.75" customHeight="1">
      <c r="A145" s="13"/>
      <c r="B145" s="136"/>
      <c r="C145" s="137" t="s">
        <v>488</v>
      </c>
      <c r="D145" s="137" t="s">
        <v>195</v>
      </c>
      <c r="E145" s="138" t="s">
        <v>3041</v>
      </c>
      <c r="F145" s="139" t="s">
        <v>3042</v>
      </c>
      <c r="G145" s="140" t="s">
        <v>353</v>
      </c>
      <c r="H145" s="141">
        <v>79.69</v>
      </c>
      <c r="I145" s="142">
        <v>0</v>
      </c>
      <c r="J145" s="142">
        <f t="shared" si="0"/>
        <v>0</v>
      </c>
      <c r="K145" s="143"/>
      <c r="L145" s="14"/>
      <c r="M145" s="144"/>
      <c r="N145" s="145" t="s">
        <v>44</v>
      </c>
      <c r="O145" s="146">
        <v>0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8" t="s">
        <v>283</v>
      </c>
      <c r="AT145" s="148" t="s">
        <v>195</v>
      </c>
      <c r="AU145" s="148" t="s">
        <v>82</v>
      </c>
      <c r="AY145" s="2" t="s">
        <v>193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2" t="s">
        <v>80</v>
      </c>
      <c r="BK145" s="149">
        <f t="shared" si="9"/>
        <v>0</v>
      </c>
      <c r="BL145" s="2" t="s">
        <v>283</v>
      </c>
      <c r="BM145" s="148" t="s">
        <v>4281</v>
      </c>
    </row>
    <row r="146" spans="1:65" s="17" customFormat="1" ht="21.75" customHeight="1">
      <c r="A146" s="13"/>
      <c r="B146" s="136"/>
      <c r="C146" s="137" t="s">
        <v>369</v>
      </c>
      <c r="D146" s="137" t="s">
        <v>195</v>
      </c>
      <c r="E146" s="138" t="s">
        <v>3039</v>
      </c>
      <c r="F146" s="139" t="s">
        <v>3040</v>
      </c>
      <c r="G146" s="140" t="s">
        <v>353</v>
      </c>
      <c r="H146" s="141">
        <v>27.22</v>
      </c>
      <c r="I146" s="142">
        <v>0</v>
      </c>
      <c r="J146" s="142">
        <f t="shared" si="0"/>
        <v>0</v>
      </c>
      <c r="K146" s="143"/>
      <c r="L146" s="14"/>
      <c r="M146" s="144"/>
      <c r="N146" s="145" t="s">
        <v>44</v>
      </c>
      <c r="O146" s="146">
        <v>0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48" t="s">
        <v>283</v>
      </c>
      <c r="AT146" s="148" t="s">
        <v>195</v>
      </c>
      <c r="AU146" s="148" t="s">
        <v>82</v>
      </c>
      <c r="AY146" s="2" t="s">
        <v>193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2" t="s">
        <v>80</v>
      </c>
      <c r="BK146" s="149">
        <f t="shared" si="9"/>
        <v>0</v>
      </c>
      <c r="BL146" s="2" t="s">
        <v>283</v>
      </c>
      <c r="BM146" s="148" t="s">
        <v>4282</v>
      </c>
    </row>
    <row r="147" spans="1:65" s="17" customFormat="1" ht="16.5" customHeight="1">
      <c r="A147" s="13"/>
      <c r="B147" s="136"/>
      <c r="C147" s="137" t="s">
        <v>501</v>
      </c>
      <c r="D147" s="137" t="s">
        <v>195</v>
      </c>
      <c r="E147" s="138" t="s">
        <v>4283</v>
      </c>
      <c r="F147" s="139" t="s">
        <v>4284</v>
      </c>
      <c r="G147" s="140" t="s">
        <v>353</v>
      </c>
      <c r="H147" s="141">
        <v>112.52</v>
      </c>
      <c r="I147" s="142">
        <v>0</v>
      </c>
      <c r="J147" s="142">
        <f t="shared" si="0"/>
        <v>0</v>
      </c>
      <c r="K147" s="143"/>
      <c r="L147" s="14"/>
      <c r="M147" s="144"/>
      <c r="N147" s="145" t="s">
        <v>44</v>
      </c>
      <c r="O147" s="146">
        <v>0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8" t="s">
        <v>283</v>
      </c>
      <c r="AT147" s="148" t="s">
        <v>195</v>
      </c>
      <c r="AU147" s="148" t="s">
        <v>82</v>
      </c>
      <c r="AY147" s="2" t="s">
        <v>193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2" t="s">
        <v>80</v>
      </c>
      <c r="BK147" s="149">
        <f t="shared" si="9"/>
        <v>0</v>
      </c>
      <c r="BL147" s="2" t="s">
        <v>283</v>
      </c>
      <c r="BM147" s="148" t="s">
        <v>4285</v>
      </c>
    </row>
    <row r="148" spans="1:65" s="17" customFormat="1" ht="16.5" customHeight="1">
      <c r="A148" s="13"/>
      <c r="B148" s="136"/>
      <c r="C148" s="137" t="s">
        <v>375</v>
      </c>
      <c r="D148" s="137" t="s">
        <v>195</v>
      </c>
      <c r="E148" s="138" t="s">
        <v>4249</v>
      </c>
      <c r="F148" s="139" t="s">
        <v>4250</v>
      </c>
      <c r="G148" s="140" t="s">
        <v>326</v>
      </c>
      <c r="H148" s="141">
        <v>0.41</v>
      </c>
      <c r="I148" s="142">
        <v>0</v>
      </c>
      <c r="J148" s="142">
        <f t="shared" si="0"/>
        <v>0</v>
      </c>
      <c r="K148" s="143"/>
      <c r="L148" s="14"/>
      <c r="M148" s="144"/>
      <c r="N148" s="145" t="s">
        <v>44</v>
      </c>
      <c r="O148" s="146">
        <v>0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48" t="s">
        <v>283</v>
      </c>
      <c r="AT148" s="148" t="s">
        <v>195</v>
      </c>
      <c r="AU148" s="148" t="s">
        <v>82</v>
      </c>
      <c r="AY148" s="2" t="s">
        <v>193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2" t="s">
        <v>80</v>
      </c>
      <c r="BK148" s="149">
        <f t="shared" si="9"/>
        <v>0</v>
      </c>
      <c r="BL148" s="2" t="s">
        <v>283</v>
      </c>
      <c r="BM148" s="148" t="s">
        <v>4286</v>
      </c>
    </row>
    <row r="149" spans="1:65" s="123" customFormat="1" ht="25.95" customHeight="1">
      <c r="B149" s="124"/>
      <c r="D149" s="125" t="s">
        <v>72</v>
      </c>
      <c r="E149" s="126" t="s">
        <v>91</v>
      </c>
      <c r="F149" s="126" t="s">
        <v>92</v>
      </c>
      <c r="J149" s="127">
        <f>BK149</f>
        <v>0</v>
      </c>
      <c r="L149" s="124"/>
      <c r="M149" s="128"/>
      <c r="N149" s="129"/>
      <c r="O149" s="129"/>
      <c r="P149" s="130">
        <f>P150</f>
        <v>0</v>
      </c>
      <c r="Q149" s="129"/>
      <c r="R149" s="130">
        <f>R150</f>
        <v>0</v>
      </c>
      <c r="S149" s="129"/>
      <c r="T149" s="131">
        <f>T150</f>
        <v>0</v>
      </c>
      <c r="AR149" s="125" t="s">
        <v>228</v>
      </c>
      <c r="AT149" s="132" t="s">
        <v>72</v>
      </c>
      <c r="AU149" s="132" t="s">
        <v>73</v>
      </c>
      <c r="AY149" s="125" t="s">
        <v>193</v>
      </c>
      <c r="BK149" s="133">
        <f>BK150</f>
        <v>0</v>
      </c>
    </row>
    <row r="150" spans="1:65" s="123" customFormat="1" ht="22.8" customHeight="1">
      <c r="B150" s="124"/>
      <c r="D150" s="125" t="s">
        <v>72</v>
      </c>
      <c r="E150" s="134" t="s">
        <v>2798</v>
      </c>
      <c r="F150" s="134" t="s">
        <v>2799</v>
      </c>
      <c r="J150" s="135">
        <f>BK150</f>
        <v>0</v>
      </c>
      <c r="L150" s="124"/>
      <c r="M150" s="128"/>
      <c r="N150" s="129"/>
      <c r="O150" s="129"/>
      <c r="P150" s="130">
        <f>SUM(P151:P152)</f>
        <v>0</v>
      </c>
      <c r="Q150" s="129"/>
      <c r="R150" s="130">
        <f>SUM(R151:R152)</f>
        <v>0</v>
      </c>
      <c r="S150" s="129"/>
      <c r="T150" s="131">
        <f>SUM(T151:T152)</f>
        <v>0</v>
      </c>
      <c r="AR150" s="125" t="s">
        <v>228</v>
      </c>
      <c r="AT150" s="132" t="s">
        <v>72</v>
      </c>
      <c r="AU150" s="132" t="s">
        <v>80</v>
      </c>
      <c r="AY150" s="125" t="s">
        <v>193</v>
      </c>
      <c r="BK150" s="133">
        <f>SUM(BK151:BK152)</f>
        <v>0</v>
      </c>
    </row>
    <row r="151" spans="1:65" s="17" customFormat="1" ht="16.5" customHeight="1">
      <c r="A151" s="13"/>
      <c r="B151" s="136"/>
      <c r="C151" s="137" t="s">
        <v>512</v>
      </c>
      <c r="D151" s="137" t="s">
        <v>195</v>
      </c>
      <c r="E151" s="138" t="s">
        <v>2800</v>
      </c>
      <c r="F151" s="139" t="s">
        <v>2799</v>
      </c>
      <c r="G151" s="140" t="s">
        <v>1318</v>
      </c>
      <c r="H151" s="141">
        <v>5240.6059999999998</v>
      </c>
      <c r="I151" s="142">
        <v>0</v>
      </c>
      <c r="J151" s="142">
        <f>ROUND(I151*H151,2)</f>
        <v>0</v>
      </c>
      <c r="K151" s="143"/>
      <c r="L151" s="14"/>
      <c r="M151" s="144"/>
      <c r="N151" s="145" t="s">
        <v>44</v>
      </c>
      <c r="O151" s="146">
        <v>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48" t="s">
        <v>2971</v>
      </c>
      <c r="AT151" s="148" t="s">
        <v>195</v>
      </c>
      <c r="AU151" s="148" t="s">
        <v>82</v>
      </c>
      <c r="AY151" s="2" t="s">
        <v>193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2" t="s">
        <v>80</v>
      </c>
      <c r="BK151" s="149">
        <f>ROUND(I151*H151,2)</f>
        <v>0</v>
      </c>
      <c r="BL151" s="2" t="s">
        <v>2971</v>
      </c>
      <c r="BM151" s="148" t="s">
        <v>3173</v>
      </c>
    </row>
    <row r="152" spans="1:65" s="17" customFormat="1">
      <c r="A152" s="13"/>
      <c r="B152" s="14"/>
      <c r="C152" s="13"/>
      <c r="D152" s="150" t="s">
        <v>200</v>
      </c>
      <c r="E152" s="13"/>
      <c r="F152" s="151" t="s">
        <v>2801</v>
      </c>
      <c r="G152" s="13"/>
      <c r="H152" s="13"/>
      <c r="I152" s="13"/>
      <c r="J152" s="13"/>
      <c r="K152" s="13"/>
      <c r="L152" s="14"/>
      <c r="M152" s="199"/>
      <c r="N152" s="200"/>
      <c r="O152" s="201"/>
      <c r="P152" s="201"/>
      <c r="Q152" s="201"/>
      <c r="R152" s="201"/>
      <c r="S152" s="201"/>
      <c r="T152" s="20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" t="s">
        <v>200</v>
      </c>
      <c r="AU152" s="2" t="s">
        <v>82</v>
      </c>
    </row>
    <row r="153" spans="1:65" s="17" customFormat="1" ht="6.9" customHeight="1">
      <c r="A153" s="13"/>
      <c r="B153" s="24"/>
      <c r="C153" s="25"/>
      <c r="D153" s="25"/>
      <c r="E153" s="25"/>
      <c r="F153" s="25"/>
      <c r="G153" s="25"/>
      <c r="H153" s="25"/>
      <c r="I153" s="25"/>
      <c r="J153" s="25"/>
      <c r="K153" s="25"/>
      <c r="L153" s="14"/>
      <c r="M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</row>
  </sheetData>
  <autoFilter ref="C93:K152" xr:uid="{00000000-0009-0000-0000-000010000000}"/>
  <mergeCells count="8">
    <mergeCell ref="E50:H50"/>
    <mergeCell ref="E84:H84"/>
    <mergeCell ref="E86:H86"/>
    <mergeCell ref="L2:V2"/>
    <mergeCell ref="E7:H7"/>
    <mergeCell ref="E9:H9"/>
    <mergeCell ref="E27:H27"/>
    <mergeCell ref="E48:H48"/>
  </mergeCells>
  <hyperlinks>
    <hyperlink ref="F123" r:id="rId1" xr:uid="{00000000-0004-0000-1000-000000000000}"/>
    <hyperlink ref="F152" r:id="rId2" xr:uid="{00000000-0004-0000-1000-000001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M172"/>
  <sheetViews>
    <sheetView showGridLines="0" zoomScaleNormal="100" workbookViewId="0">
      <selection activeCell="I172" sqref="I172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138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s="17" customFormat="1" ht="12" customHeight="1">
      <c r="A8" s="13"/>
      <c r="B8" s="14"/>
      <c r="C8" s="13"/>
      <c r="D8" s="10" t="s">
        <v>140</v>
      </c>
      <c r="E8" s="13"/>
      <c r="F8" s="13"/>
      <c r="G8" s="13"/>
      <c r="H8" s="13"/>
      <c r="I8" s="13"/>
      <c r="J8" s="13"/>
      <c r="K8" s="13"/>
      <c r="L8" s="8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299" t="s">
        <v>4287</v>
      </c>
      <c r="F9" s="299"/>
      <c r="G9" s="299"/>
      <c r="H9" s="299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18</v>
      </c>
      <c r="J11" s="11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81" t="str">
        <f>'Rekapitulace stavby'!AN8</f>
        <v>8. 7. 2022</v>
      </c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8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/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24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1" t="s">
        <v>30</v>
      </c>
      <c r="F18" s="13"/>
      <c r="G18" s="13"/>
      <c r="H18" s="13"/>
      <c r="I18" s="10" t="s">
        <v>27</v>
      </c>
      <c r="J18" s="11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24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">
        <v>33</v>
      </c>
      <c r="F21" s="13"/>
      <c r="G21" s="13"/>
      <c r="H21" s="13"/>
      <c r="I21" s="10" t="s">
        <v>27</v>
      </c>
      <c r="J21" s="11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36</v>
      </c>
      <c r="E23" s="13"/>
      <c r="F23" s="13"/>
      <c r="G23" s="13"/>
      <c r="H23" s="13"/>
      <c r="I23" s="10" t="s">
        <v>24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">
        <v>37</v>
      </c>
      <c r="F24" s="13"/>
      <c r="G24" s="13"/>
      <c r="H24" s="13"/>
      <c r="I24" s="10" t="s">
        <v>27</v>
      </c>
      <c r="J24" s="11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38</v>
      </c>
      <c r="E26" s="13"/>
      <c r="F26" s="13"/>
      <c r="G26" s="13"/>
      <c r="H26" s="13"/>
      <c r="I26" s="13"/>
      <c r="J26" s="13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85" customFormat="1" ht="16.5" customHeight="1">
      <c r="A27" s="82"/>
      <c r="B27" s="83"/>
      <c r="C27" s="82"/>
      <c r="D27" s="82"/>
      <c r="E27" s="292"/>
      <c r="F27" s="292"/>
      <c r="G27" s="292"/>
      <c r="H27" s="29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8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5" customHeight="1">
      <c r="A30" s="13"/>
      <c r="B30" s="14"/>
      <c r="C30" s="13"/>
      <c r="D30" s="86" t="s">
        <v>39</v>
      </c>
      <c r="E30" s="13"/>
      <c r="F30" s="13"/>
      <c r="G30" s="13"/>
      <c r="H30" s="13"/>
      <c r="I30" s="13"/>
      <c r="J30" s="87">
        <f>ROUND(J89, 2)</f>
        <v>0</v>
      </c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88" t="s">
        <v>41</v>
      </c>
      <c r="G32" s="13"/>
      <c r="H32" s="13"/>
      <c r="I32" s="88" t="s">
        <v>40</v>
      </c>
      <c r="J32" s="88" t="s">
        <v>42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89" t="s">
        <v>43</v>
      </c>
      <c r="E33" s="10" t="s">
        <v>44</v>
      </c>
      <c r="F33" s="90">
        <f>ROUND((SUM(BE89:BE171)),  2)</f>
        <v>0</v>
      </c>
      <c r="G33" s="13"/>
      <c r="H33" s="13"/>
      <c r="I33" s="91">
        <v>0.21</v>
      </c>
      <c r="J33" s="90">
        <f>ROUND(((SUM(BE89:BE171))*I33),  2)</f>
        <v>0</v>
      </c>
      <c r="K33" s="13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45</v>
      </c>
      <c r="F34" s="90">
        <f>ROUND((SUM(BF89:BF171)),  2)</f>
        <v>0</v>
      </c>
      <c r="G34" s="13"/>
      <c r="H34" s="13"/>
      <c r="I34" s="91">
        <v>0.15</v>
      </c>
      <c r="J34" s="90">
        <f>ROUND(((SUM(BF89:BF171))*I34),  2)</f>
        <v>0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46</v>
      </c>
      <c r="F35" s="90">
        <f>ROUND((SUM(BG89:BG171)),  2)</f>
        <v>0</v>
      </c>
      <c r="G35" s="13"/>
      <c r="H35" s="13"/>
      <c r="I35" s="91">
        <v>0.21</v>
      </c>
      <c r="J35" s="90">
        <f>0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47</v>
      </c>
      <c r="F36" s="90">
        <f>ROUND((SUM(BH89:BH171)),  2)</f>
        <v>0</v>
      </c>
      <c r="G36" s="13"/>
      <c r="H36" s="13"/>
      <c r="I36" s="91">
        <v>0.15</v>
      </c>
      <c r="J36" s="90">
        <f>0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48</v>
      </c>
      <c r="F37" s="90">
        <f>ROUND((SUM(BI89:BI171)),  2)</f>
        <v>0</v>
      </c>
      <c r="G37" s="13"/>
      <c r="H37" s="13"/>
      <c r="I37" s="91">
        <v>0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5" customHeight="1">
      <c r="A39" s="13"/>
      <c r="B39" s="14"/>
      <c r="C39" s="92"/>
      <c r="D39" s="93" t="s">
        <v>49</v>
      </c>
      <c r="E39" s="38"/>
      <c r="F39" s="38"/>
      <c r="G39" s="94" t="s">
        <v>50</v>
      </c>
      <c r="H39" s="95" t="s">
        <v>51</v>
      </c>
      <c r="I39" s="38"/>
      <c r="J39" s="96">
        <f>SUM(J30:J37)</f>
        <v>0</v>
      </c>
      <c r="K39" s="97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8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145</v>
      </c>
      <c r="D45" s="13"/>
      <c r="E45" s="13"/>
      <c r="F45" s="13"/>
      <c r="G45" s="13"/>
      <c r="H45" s="13"/>
      <c r="I45" s="13"/>
      <c r="J45" s="13"/>
      <c r="K45" s="13"/>
      <c r="L45" s="8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14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313" t="str">
        <f>E7</f>
        <v>ZŠ a MŠ Chlebovice - tělocvična</v>
      </c>
      <c r="F48" s="313"/>
      <c r="G48" s="313"/>
      <c r="H48" s="3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140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299" t="str">
        <f>E9</f>
        <v>09 - SO 09 Vybavení učebny a tělocvičny</v>
      </c>
      <c r="F50" s="299"/>
      <c r="G50" s="299"/>
      <c r="H50" s="299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8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>ul. Pod Kabáticí 107,193, Frýdek-Místek Chlebovice</v>
      </c>
      <c r="G52" s="13"/>
      <c r="H52" s="13"/>
      <c r="I52" s="10" t="s">
        <v>21</v>
      </c>
      <c r="J52" s="81" t="str">
        <f>IF(J12="","",J12)</f>
        <v>8. 7. 2022</v>
      </c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5.15" customHeight="1">
      <c r="A54" s="13"/>
      <c r="B54" s="14"/>
      <c r="C54" s="10" t="s">
        <v>23</v>
      </c>
      <c r="D54" s="13"/>
      <c r="E54" s="13"/>
      <c r="F54" s="11" t="str">
        <f>E15</f>
        <v>Statutární město Frýdek-Místek</v>
      </c>
      <c r="G54" s="13"/>
      <c r="H54" s="13"/>
      <c r="I54" s="10" t="s">
        <v>31</v>
      </c>
      <c r="J54" s="98" t="str">
        <f>E21</f>
        <v>JANKO Projekt s.r.o.</v>
      </c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15.15" customHeight="1">
      <c r="A55" s="13"/>
      <c r="B55" s="14"/>
      <c r="C55" s="10" t="s">
        <v>29</v>
      </c>
      <c r="D55" s="13"/>
      <c r="E55" s="13"/>
      <c r="F55" s="11" t="str">
        <f>IF(E18="","",E18)</f>
        <v>Dle výběrového řízení investora</v>
      </c>
      <c r="G55" s="13"/>
      <c r="H55" s="13"/>
      <c r="I55" s="10" t="s">
        <v>36</v>
      </c>
      <c r="J55" s="98" t="str">
        <f>E24</f>
        <v>Katerinec</v>
      </c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99" t="s">
        <v>146</v>
      </c>
      <c r="D57" s="92"/>
      <c r="E57" s="92"/>
      <c r="F57" s="92"/>
      <c r="G57" s="92"/>
      <c r="H57" s="92"/>
      <c r="I57" s="92"/>
      <c r="J57" s="100" t="s">
        <v>147</v>
      </c>
      <c r="K57" s="92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8" customHeight="1">
      <c r="A59" s="13"/>
      <c r="B59" s="14"/>
      <c r="C59" s="101" t="s">
        <v>71</v>
      </c>
      <c r="D59" s="13"/>
      <c r="E59" s="13"/>
      <c r="F59" s="13"/>
      <c r="G59" s="13"/>
      <c r="H59" s="13"/>
      <c r="I59" s="13"/>
      <c r="J59" s="87">
        <f>J89</f>
        <v>0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148</v>
      </c>
    </row>
    <row r="60" spans="1:47" s="102" customFormat="1" ht="24.9" customHeight="1">
      <c r="B60" s="103"/>
      <c r="D60" s="104" t="s">
        <v>4288</v>
      </c>
      <c r="E60" s="105"/>
      <c r="F60" s="105"/>
      <c r="G60" s="105"/>
      <c r="H60" s="105"/>
      <c r="I60" s="105"/>
      <c r="J60" s="106">
        <f>J90</f>
        <v>0</v>
      </c>
      <c r="L60" s="103"/>
    </row>
    <row r="61" spans="1:47" s="68" customFormat="1" ht="19.95" customHeight="1">
      <c r="B61" s="107"/>
      <c r="D61" s="108" t="s">
        <v>4289</v>
      </c>
      <c r="E61" s="109"/>
      <c r="F61" s="109"/>
      <c r="G61" s="109"/>
      <c r="H61" s="109"/>
      <c r="I61" s="109"/>
      <c r="J61" s="110">
        <f>J91</f>
        <v>0</v>
      </c>
      <c r="L61" s="107"/>
    </row>
    <row r="62" spans="1:47" s="68" customFormat="1" ht="19.95" customHeight="1">
      <c r="B62" s="107"/>
      <c r="D62" s="108" t="s">
        <v>4290</v>
      </c>
      <c r="E62" s="109"/>
      <c r="F62" s="109"/>
      <c r="G62" s="109"/>
      <c r="H62" s="109"/>
      <c r="I62" s="109"/>
      <c r="J62" s="110">
        <f>J93</f>
        <v>0</v>
      </c>
      <c r="L62" s="107"/>
    </row>
    <row r="63" spans="1:47" s="68" customFormat="1" ht="19.95" customHeight="1">
      <c r="B63" s="107"/>
      <c r="D63" s="108" t="s">
        <v>4291</v>
      </c>
      <c r="E63" s="109"/>
      <c r="F63" s="109"/>
      <c r="G63" s="109"/>
      <c r="H63" s="109"/>
      <c r="I63" s="109"/>
      <c r="J63" s="110">
        <f>J116</f>
        <v>0</v>
      </c>
      <c r="L63" s="107"/>
    </row>
    <row r="64" spans="1:47" s="102" customFormat="1" ht="24.9" customHeight="1">
      <c r="B64" s="103"/>
      <c r="D64" s="104" t="s">
        <v>4292</v>
      </c>
      <c r="E64" s="105"/>
      <c r="F64" s="105"/>
      <c r="G64" s="105"/>
      <c r="H64" s="105"/>
      <c r="I64" s="105"/>
      <c r="J64" s="106">
        <f>J118</f>
        <v>0</v>
      </c>
      <c r="L64" s="103"/>
    </row>
    <row r="65" spans="1:31" s="68" customFormat="1" ht="19.95" customHeight="1">
      <c r="B65" s="107"/>
      <c r="D65" s="108" t="s">
        <v>4289</v>
      </c>
      <c r="E65" s="109"/>
      <c r="F65" s="109"/>
      <c r="G65" s="109"/>
      <c r="H65" s="109"/>
      <c r="I65" s="109"/>
      <c r="J65" s="110">
        <f>J119</f>
        <v>0</v>
      </c>
      <c r="L65" s="107"/>
    </row>
    <row r="66" spans="1:31" s="68" customFormat="1" ht="19.95" customHeight="1">
      <c r="B66" s="107"/>
      <c r="D66" s="108" t="s">
        <v>4290</v>
      </c>
      <c r="E66" s="109"/>
      <c r="F66" s="109"/>
      <c r="G66" s="109"/>
      <c r="H66" s="109"/>
      <c r="I66" s="109"/>
      <c r="J66" s="110">
        <f>J121</f>
        <v>0</v>
      </c>
      <c r="L66" s="107"/>
    </row>
    <row r="67" spans="1:31" s="68" customFormat="1" ht="19.95" customHeight="1">
      <c r="B67" s="107"/>
      <c r="D67" s="108" t="s">
        <v>4291</v>
      </c>
      <c r="E67" s="109"/>
      <c r="F67" s="109"/>
      <c r="G67" s="109"/>
      <c r="H67" s="109"/>
      <c r="I67" s="109"/>
      <c r="J67" s="110">
        <f>J160</f>
        <v>0</v>
      </c>
      <c r="L67" s="107"/>
    </row>
    <row r="68" spans="1:31" s="102" customFormat="1" ht="24.9" customHeight="1">
      <c r="B68" s="103"/>
      <c r="D68" s="104" t="s">
        <v>4293</v>
      </c>
      <c r="E68" s="105"/>
      <c r="F68" s="105"/>
      <c r="G68" s="105"/>
      <c r="H68" s="105"/>
      <c r="I68" s="105"/>
      <c r="J68" s="106">
        <f>J162</f>
        <v>0</v>
      </c>
      <c r="L68" s="103"/>
    </row>
    <row r="69" spans="1:31" s="68" customFormat="1" ht="19.95" customHeight="1">
      <c r="B69" s="107"/>
      <c r="D69" s="108" t="s">
        <v>4294</v>
      </c>
      <c r="E69" s="109"/>
      <c r="F69" s="109"/>
      <c r="G69" s="109"/>
      <c r="H69" s="109"/>
      <c r="I69" s="109"/>
      <c r="J69" s="110">
        <f>J163</f>
        <v>0</v>
      </c>
      <c r="L69" s="107"/>
    </row>
    <row r="70" spans="1:31" s="17" customFormat="1" ht="21.9" customHeight="1">
      <c r="A70" s="13"/>
      <c r="B70" s="14"/>
      <c r="C70" s="13"/>
      <c r="D70" s="13"/>
      <c r="E70" s="13"/>
      <c r="F70" s="13"/>
      <c r="G70" s="13"/>
      <c r="H70" s="13"/>
      <c r="I70" s="13"/>
      <c r="J70" s="13"/>
      <c r="K70" s="13"/>
      <c r="L70" s="8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6.9" customHeight="1">
      <c r="A71" s="13"/>
      <c r="B71" s="24"/>
      <c r="C71" s="25"/>
      <c r="D71" s="25"/>
      <c r="E71" s="25"/>
      <c r="F71" s="25"/>
      <c r="G71" s="25"/>
      <c r="H71" s="25"/>
      <c r="I71" s="25"/>
      <c r="J71" s="25"/>
      <c r="K71" s="25"/>
      <c r="L71" s="8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5" spans="1:31" s="17" customFormat="1" ht="6.9" customHeight="1">
      <c r="A75" s="13"/>
      <c r="B75" s="26"/>
      <c r="C75" s="27"/>
      <c r="D75" s="27"/>
      <c r="E75" s="27"/>
      <c r="F75" s="27"/>
      <c r="G75" s="27"/>
      <c r="H75" s="27"/>
      <c r="I75" s="27"/>
      <c r="J75" s="27"/>
      <c r="K75" s="27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24.9" customHeight="1">
      <c r="A76" s="13"/>
      <c r="B76" s="14"/>
      <c r="C76" s="6" t="s">
        <v>178</v>
      </c>
      <c r="D76" s="13"/>
      <c r="E76" s="13"/>
      <c r="F76" s="13"/>
      <c r="G76" s="13"/>
      <c r="H76" s="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6.9" customHeight="1">
      <c r="A77" s="13"/>
      <c r="B77" s="14"/>
      <c r="C77" s="13"/>
      <c r="D77" s="13"/>
      <c r="E77" s="13"/>
      <c r="F77" s="13"/>
      <c r="G77" s="13"/>
      <c r="H77" s="13"/>
      <c r="I77" s="13"/>
      <c r="J77" s="13"/>
      <c r="K77" s="13"/>
      <c r="L77" s="8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12" customHeight="1">
      <c r="A78" s="13"/>
      <c r="B78" s="14"/>
      <c r="C78" s="10" t="s">
        <v>14</v>
      </c>
      <c r="D78" s="13"/>
      <c r="E78" s="13"/>
      <c r="F78" s="13"/>
      <c r="G78" s="13"/>
      <c r="H78" s="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6.5" customHeight="1">
      <c r="A79" s="13"/>
      <c r="B79" s="14"/>
      <c r="C79" s="13"/>
      <c r="D79" s="13"/>
      <c r="E79" s="313" t="str">
        <f>E7</f>
        <v>ZŠ a MŠ Chlebovice - tělocvična</v>
      </c>
      <c r="F79" s="313"/>
      <c r="G79" s="313"/>
      <c r="H79" s="3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2" customHeight="1">
      <c r="A80" s="13"/>
      <c r="B80" s="14"/>
      <c r="C80" s="10" t="s">
        <v>140</v>
      </c>
      <c r="D80" s="13"/>
      <c r="E80" s="13"/>
      <c r="F80" s="13"/>
      <c r="G80" s="13"/>
      <c r="H80" s="13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16.5" customHeight="1">
      <c r="A81" s="13"/>
      <c r="B81" s="14"/>
      <c r="C81" s="13"/>
      <c r="D81" s="13"/>
      <c r="E81" s="299" t="str">
        <f>E9</f>
        <v>09 - SO 09 Vybavení učebny a tělocvičny</v>
      </c>
      <c r="F81" s="299"/>
      <c r="G81" s="299"/>
      <c r="H81" s="299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6.9" customHeight="1">
      <c r="A82" s="13"/>
      <c r="B82" s="14"/>
      <c r="C82" s="13"/>
      <c r="D82" s="13"/>
      <c r="E82" s="13"/>
      <c r="F82" s="13"/>
      <c r="G82" s="13"/>
      <c r="H82" s="13"/>
      <c r="I82" s="13"/>
      <c r="J82" s="13"/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2" customHeight="1">
      <c r="A83" s="13"/>
      <c r="B83" s="14"/>
      <c r="C83" s="10" t="s">
        <v>19</v>
      </c>
      <c r="D83" s="13"/>
      <c r="E83" s="13"/>
      <c r="F83" s="11" t="str">
        <f>F12</f>
        <v>ul. Pod Kabáticí 107,193, Frýdek-Místek Chlebovice</v>
      </c>
      <c r="G83" s="13"/>
      <c r="H83" s="13"/>
      <c r="I83" s="10" t="s">
        <v>21</v>
      </c>
      <c r="J83" s="81" t="str">
        <f>IF(J12="","",J12)</f>
        <v>8. 7. 2022</v>
      </c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6.9" customHeight="1">
      <c r="A84" s="13"/>
      <c r="B84" s="14"/>
      <c r="C84" s="13"/>
      <c r="D84" s="13"/>
      <c r="E84" s="13"/>
      <c r="F84" s="13"/>
      <c r="G84" s="13"/>
      <c r="H84" s="13"/>
      <c r="I84" s="13"/>
      <c r="J84" s="13"/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15.15" customHeight="1">
      <c r="A85" s="13"/>
      <c r="B85" s="14"/>
      <c r="C85" s="10" t="s">
        <v>23</v>
      </c>
      <c r="D85" s="13"/>
      <c r="E85" s="13"/>
      <c r="F85" s="11" t="str">
        <f>E15</f>
        <v>Statutární město Frýdek-Místek</v>
      </c>
      <c r="G85" s="13"/>
      <c r="H85" s="13"/>
      <c r="I85" s="10" t="s">
        <v>31</v>
      </c>
      <c r="J85" s="98" t="str">
        <f>E21</f>
        <v>JANKO Projekt s.r.o.</v>
      </c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5.15" customHeight="1">
      <c r="A86" s="13"/>
      <c r="B86" s="14"/>
      <c r="C86" s="10" t="s">
        <v>29</v>
      </c>
      <c r="D86" s="13"/>
      <c r="E86" s="13"/>
      <c r="F86" s="11" t="str">
        <f>IF(E18="","",E18)</f>
        <v>Dle výběrového řízení investora</v>
      </c>
      <c r="G86" s="13"/>
      <c r="H86" s="13"/>
      <c r="I86" s="10" t="s">
        <v>36</v>
      </c>
      <c r="J86" s="98" t="str">
        <f>E24</f>
        <v>Katerinec</v>
      </c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7" customFormat="1" ht="10.35" customHeight="1">
      <c r="A87" s="13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8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5" s="118" customFormat="1" ht="29.25" customHeight="1">
      <c r="A88" s="111"/>
      <c r="B88" s="112"/>
      <c r="C88" s="113" t="s">
        <v>179</v>
      </c>
      <c r="D88" s="114" t="s">
        <v>58</v>
      </c>
      <c r="E88" s="114" t="s">
        <v>54</v>
      </c>
      <c r="F88" s="114" t="s">
        <v>55</v>
      </c>
      <c r="G88" s="114" t="s">
        <v>180</v>
      </c>
      <c r="H88" s="114" t="s">
        <v>181</v>
      </c>
      <c r="I88" s="114" t="s">
        <v>182</v>
      </c>
      <c r="J88" s="115" t="s">
        <v>147</v>
      </c>
      <c r="K88" s="116" t="s">
        <v>183</v>
      </c>
      <c r="L88" s="117"/>
      <c r="M88" s="40"/>
      <c r="N88" s="41" t="s">
        <v>43</v>
      </c>
      <c r="O88" s="41" t="s">
        <v>184</v>
      </c>
      <c r="P88" s="41" t="s">
        <v>185</v>
      </c>
      <c r="Q88" s="41" t="s">
        <v>186</v>
      </c>
      <c r="R88" s="41" t="s">
        <v>187</v>
      </c>
      <c r="S88" s="41" t="s">
        <v>188</v>
      </c>
      <c r="T88" s="42" t="s">
        <v>189</v>
      </c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</row>
    <row r="89" spans="1:65" s="17" customFormat="1" ht="22.8" customHeight="1">
      <c r="A89" s="13"/>
      <c r="B89" s="14"/>
      <c r="C89" s="48" t="s">
        <v>190</v>
      </c>
      <c r="D89" s="13"/>
      <c r="E89" s="13"/>
      <c r="F89" s="13"/>
      <c r="G89" s="13"/>
      <c r="H89" s="13"/>
      <c r="I89" s="13"/>
      <c r="J89" s="119">
        <f>BK89</f>
        <v>0</v>
      </c>
      <c r="K89" s="13"/>
      <c r="L89" s="14"/>
      <c r="M89" s="43"/>
      <c r="N89" s="34"/>
      <c r="O89" s="44"/>
      <c r="P89" s="120">
        <f>P90+P118+P162</f>
        <v>0</v>
      </c>
      <c r="Q89" s="44"/>
      <c r="R89" s="120">
        <f>R90+R118+R162</f>
        <v>0</v>
      </c>
      <c r="S89" s="44"/>
      <c r="T89" s="121">
        <f>T90+T118+T162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" t="s">
        <v>72</v>
      </c>
      <c r="AU89" s="2" t="s">
        <v>148</v>
      </c>
      <c r="BK89" s="122">
        <f>BK90+BK118+BK162</f>
        <v>0</v>
      </c>
    </row>
    <row r="90" spans="1:65" s="123" customFormat="1" ht="25.95" customHeight="1">
      <c r="B90" s="124"/>
      <c r="D90" s="125" t="s">
        <v>72</v>
      </c>
      <c r="E90" s="126" t="s">
        <v>2857</v>
      </c>
      <c r="F90" s="126" t="s">
        <v>4295</v>
      </c>
      <c r="J90" s="127">
        <f>BK90</f>
        <v>0</v>
      </c>
      <c r="L90" s="124"/>
      <c r="M90" s="128"/>
      <c r="N90" s="129"/>
      <c r="O90" s="129"/>
      <c r="P90" s="130">
        <f>P91+P93+P116</f>
        <v>0</v>
      </c>
      <c r="Q90" s="129"/>
      <c r="R90" s="130">
        <f>R91+R93+R116</f>
        <v>0</v>
      </c>
      <c r="S90" s="129"/>
      <c r="T90" s="131">
        <f>T91+T93+T116</f>
        <v>0</v>
      </c>
      <c r="AR90" s="125" t="s">
        <v>80</v>
      </c>
      <c r="AT90" s="132" t="s">
        <v>72</v>
      </c>
      <c r="AU90" s="132" t="s">
        <v>73</v>
      </c>
      <c r="AY90" s="125" t="s">
        <v>193</v>
      </c>
      <c r="BK90" s="133">
        <f>BK91+BK93+BK116</f>
        <v>0</v>
      </c>
    </row>
    <row r="91" spans="1:65" s="123" customFormat="1" ht="22.8" customHeight="1">
      <c r="B91" s="124"/>
      <c r="D91" s="125" t="s">
        <v>72</v>
      </c>
      <c r="E91" s="134" t="s">
        <v>3161</v>
      </c>
      <c r="F91" s="134" t="s">
        <v>4296</v>
      </c>
      <c r="J91" s="135">
        <f>BK91</f>
        <v>0</v>
      </c>
      <c r="L91" s="124"/>
      <c r="M91" s="128"/>
      <c r="N91" s="129"/>
      <c r="O91" s="129"/>
      <c r="P91" s="130">
        <f>P92</f>
        <v>0</v>
      </c>
      <c r="Q91" s="129"/>
      <c r="R91" s="130">
        <f>R92</f>
        <v>0</v>
      </c>
      <c r="S91" s="129"/>
      <c r="T91" s="131">
        <f>T92</f>
        <v>0</v>
      </c>
      <c r="AR91" s="125" t="s">
        <v>80</v>
      </c>
      <c r="AT91" s="132" t="s">
        <v>72</v>
      </c>
      <c r="AU91" s="132" t="s">
        <v>80</v>
      </c>
      <c r="AY91" s="125" t="s">
        <v>193</v>
      </c>
      <c r="BK91" s="133">
        <f>BK92</f>
        <v>0</v>
      </c>
    </row>
    <row r="92" spans="1:65" s="17" customFormat="1" ht="24.15" customHeight="1">
      <c r="A92" s="13"/>
      <c r="B92" s="136"/>
      <c r="C92" s="137" t="s">
        <v>80</v>
      </c>
      <c r="D92" s="137" t="s">
        <v>195</v>
      </c>
      <c r="E92" s="138" t="s">
        <v>4297</v>
      </c>
      <c r="F92" s="139" t="s">
        <v>4298</v>
      </c>
      <c r="G92" s="140" t="s">
        <v>2862</v>
      </c>
      <c r="H92" s="141">
        <v>1</v>
      </c>
      <c r="I92" s="142">
        <v>0</v>
      </c>
      <c r="J92" s="142">
        <f>ROUND(I92*H92,2)</f>
        <v>0</v>
      </c>
      <c r="K92" s="143"/>
      <c r="L92" s="14"/>
      <c r="M92" s="144"/>
      <c r="N92" s="145" t="s">
        <v>44</v>
      </c>
      <c r="O92" s="146">
        <v>0</v>
      </c>
      <c r="P92" s="146">
        <f>O92*H92</f>
        <v>0</v>
      </c>
      <c r="Q92" s="146">
        <v>0</v>
      </c>
      <c r="R92" s="146">
        <f>Q92*H92</f>
        <v>0</v>
      </c>
      <c r="S92" s="146">
        <v>0</v>
      </c>
      <c r="T92" s="147">
        <f>S92*H92</f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199</v>
      </c>
      <c r="AT92" s="148" t="s">
        <v>195</v>
      </c>
      <c r="AU92" s="148" t="s">
        <v>82</v>
      </c>
      <c r="AY92" s="2" t="s">
        <v>193</v>
      </c>
      <c r="BE92" s="149">
        <f>IF(N92="základní",J92,0)</f>
        <v>0</v>
      </c>
      <c r="BF92" s="149">
        <f>IF(N92="snížená",J92,0)</f>
        <v>0</v>
      </c>
      <c r="BG92" s="149">
        <f>IF(N92="zákl. přenesená",J92,0)</f>
        <v>0</v>
      </c>
      <c r="BH92" s="149">
        <f>IF(N92="sníž. přenesená",J92,0)</f>
        <v>0</v>
      </c>
      <c r="BI92" s="149">
        <f>IF(N92="nulová",J92,0)</f>
        <v>0</v>
      </c>
      <c r="BJ92" s="2" t="s">
        <v>80</v>
      </c>
      <c r="BK92" s="149">
        <f>ROUND(I92*H92,2)</f>
        <v>0</v>
      </c>
      <c r="BL92" s="2" t="s">
        <v>199</v>
      </c>
      <c r="BM92" s="148" t="s">
        <v>82</v>
      </c>
    </row>
    <row r="93" spans="1:65" s="123" customFormat="1" ht="22.8" customHeight="1">
      <c r="B93" s="124"/>
      <c r="D93" s="125" t="s">
        <v>72</v>
      </c>
      <c r="E93" s="134" t="s">
        <v>3836</v>
      </c>
      <c r="F93" s="134" t="s">
        <v>4299</v>
      </c>
      <c r="J93" s="135">
        <f>BK93</f>
        <v>0</v>
      </c>
      <c r="L93" s="124"/>
      <c r="M93" s="128"/>
      <c r="N93" s="129"/>
      <c r="O93" s="129"/>
      <c r="P93" s="130">
        <f>SUM(P94:P115)</f>
        <v>0</v>
      </c>
      <c r="Q93" s="129"/>
      <c r="R93" s="130">
        <f>SUM(R94:R115)</f>
        <v>0</v>
      </c>
      <c r="S93" s="129"/>
      <c r="T93" s="131">
        <f>SUM(T94:T115)</f>
        <v>0</v>
      </c>
      <c r="AR93" s="125" t="s">
        <v>80</v>
      </c>
      <c r="AT93" s="132" t="s">
        <v>72</v>
      </c>
      <c r="AU93" s="132" t="s">
        <v>80</v>
      </c>
      <c r="AY93" s="125" t="s">
        <v>193</v>
      </c>
      <c r="BK93" s="133">
        <f>SUM(BK94:BK115)</f>
        <v>0</v>
      </c>
    </row>
    <row r="94" spans="1:65" s="17" customFormat="1" ht="55.5" customHeight="1">
      <c r="A94" s="13"/>
      <c r="B94" s="136"/>
      <c r="C94" s="137" t="s">
        <v>80</v>
      </c>
      <c r="D94" s="137" t="s">
        <v>195</v>
      </c>
      <c r="E94" s="138" t="s">
        <v>4300</v>
      </c>
      <c r="F94" s="139" t="s">
        <v>4301</v>
      </c>
      <c r="G94" s="140" t="s">
        <v>605</v>
      </c>
      <c r="H94" s="141">
        <v>18</v>
      </c>
      <c r="I94" s="142">
        <v>0</v>
      </c>
      <c r="J94" s="142">
        <f t="shared" ref="J94:J115" si="0">ROUND(I94*H94,2)</f>
        <v>0</v>
      </c>
      <c r="K94" s="143"/>
      <c r="L94" s="14"/>
      <c r="M94" s="144"/>
      <c r="N94" s="145" t="s">
        <v>44</v>
      </c>
      <c r="O94" s="146">
        <v>0</v>
      </c>
      <c r="P94" s="146">
        <f t="shared" ref="P94:P115" si="1">O94*H94</f>
        <v>0</v>
      </c>
      <c r="Q94" s="146">
        <v>0</v>
      </c>
      <c r="R94" s="146">
        <f t="shared" ref="R94:R115" si="2">Q94*H94</f>
        <v>0</v>
      </c>
      <c r="S94" s="146">
        <v>0</v>
      </c>
      <c r="T94" s="147">
        <f t="shared" ref="T94:T115" si="3">S94*H94</f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199</v>
      </c>
      <c r="AT94" s="148" t="s">
        <v>195</v>
      </c>
      <c r="AU94" s="148" t="s">
        <v>82</v>
      </c>
      <c r="AY94" s="2" t="s">
        <v>193</v>
      </c>
      <c r="BE94" s="149">
        <f t="shared" ref="BE94:BE115" si="4">IF(N94="základní",J94,0)</f>
        <v>0</v>
      </c>
      <c r="BF94" s="149">
        <f t="shared" ref="BF94:BF115" si="5">IF(N94="snížená",J94,0)</f>
        <v>0</v>
      </c>
      <c r="BG94" s="149">
        <f t="shared" ref="BG94:BG115" si="6">IF(N94="zákl. přenesená",J94,0)</f>
        <v>0</v>
      </c>
      <c r="BH94" s="149">
        <f t="shared" ref="BH94:BH115" si="7">IF(N94="sníž. přenesená",J94,0)</f>
        <v>0</v>
      </c>
      <c r="BI94" s="149">
        <f t="shared" ref="BI94:BI115" si="8">IF(N94="nulová",J94,0)</f>
        <v>0</v>
      </c>
      <c r="BJ94" s="2" t="s">
        <v>80</v>
      </c>
      <c r="BK94" s="149">
        <f t="shared" ref="BK94:BK115" si="9">ROUND(I94*H94,2)</f>
        <v>0</v>
      </c>
      <c r="BL94" s="2" t="s">
        <v>199</v>
      </c>
      <c r="BM94" s="148" t="s">
        <v>199</v>
      </c>
    </row>
    <row r="95" spans="1:65" s="17" customFormat="1" ht="78" customHeight="1">
      <c r="A95" s="13"/>
      <c r="B95" s="136"/>
      <c r="C95" s="137" t="s">
        <v>82</v>
      </c>
      <c r="D95" s="137" t="s">
        <v>195</v>
      </c>
      <c r="E95" s="138" t="s">
        <v>4302</v>
      </c>
      <c r="F95" s="139" t="s">
        <v>4303</v>
      </c>
      <c r="G95" s="140" t="s">
        <v>605</v>
      </c>
      <c r="H95" s="141">
        <v>1</v>
      </c>
      <c r="I95" s="142">
        <v>0</v>
      </c>
      <c r="J95" s="142">
        <f t="shared" si="0"/>
        <v>0</v>
      </c>
      <c r="K95" s="143"/>
      <c r="L95" s="14"/>
      <c r="M95" s="144"/>
      <c r="N95" s="145" t="s">
        <v>44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199</v>
      </c>
      <c r="AT95" s="148" t="s">
        <v>195</v>
      </c>
      <c r="AU95" s="148" t="s">
        <v>82</v>
      </c>
      <c r="AY95" s="2" t="s">
        <v>193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80</v>
      </c>
      <c r="BK95" s="149">
        <f t="shared" si="9"/>
        <v>0</v>
      </c>
      <c r="BL95" s="2" t="s">
        <v>199</v>
      </c>
      <c r="BM95" s="148" t="s">
        <v>216</v>
      </c>
    </row>
    <row r="96" spans="1:65" s="17" customFormat="1" ht="44.25" customHeight="1">
      <c r="A96" s="13"/>
      <c r="B96" s="136"/>
      <c r="C96" s="137" t="s">
        <v>213</v>
      </c>
      <c r="D96" s="137" t="s">
        <v>195</v>
      </c>
      <c r="E96" s="138" t="s">
        <v>4304</v>
      </c>
      <c r="F96" s="139" t="s">
        <v>4305</v>
      </c>
      <c r="G96" s="140" t="s">
        <v>605</v>
      </c>
      <c r="H96" s="141">
        <v>1</v>
      </c>
      <c r="I96" s="142">
        <v>0</v>
      </c>
      <c r="J96" s="142">
        <f t="shared" si="0"/>
        <v>0</v>
      </c>
      <c r="K96" s="143"/>
      <c r="L96" s="14"/>
      <c r="M96" s="144"/>
      <c r="N96" s="145" t="s">
        <v>44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199</v>
      </c>
      <c r="AT96" s="148" t="s">
        <v>195</v>
      </c>
      <c r="AU96" s="148" t="s">
        <v>82</v>
      </c>
      <c r="AY96" s="2" t="s">
        <v>193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80</v>
      </c>
      <c r="BK96" s="149">
        <f t="shared" si="9"/>
        <v>0</v>
      </c>
      <c r="BL96" s="2" t="s">
        <v>199</v>
      </c>
      <c r="BM96" s="148" t="s">
        <v>224</v>
      </c>
    </row>
    <row r="97" spans="1:65" s="17" customFormat="1" ht="101.25" customHeight="1">
      <c r="A97" s="13"/>
      <c r="B97" s="136"/>
      <c r="C97" s="137" t="s">
        <v>199</v>
      </c>
      <c r="D97" s="137" t="s">
        <v>195</v>
      </c>
      <c r="E97" s="138" t="s">
        <v>4306</v>
      </c>
      <c r="F97" s="139" t="s">
        <v>4307</v>
      </c>
      <c r="G97" s="140" t="s">
        <v>605</v>
      </c>
      <c r="H97" s="141">
        <v>18</v>
      </c>
      <c r="I97" s="142">
        <v>0</v>
      </c>
      <c r="J97" s="142">
        <f t="shared" si="0"/>
        <v>0</v>
      </c>
      <c r="K97" s="143"/>
      <c r="L97" s="14"/>
      <c r="M97" s="144"/>
      <c r="N97" s="145" t="s">
        <v>44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199</v>
      </c>
      <c r="AT97" s="148" t="s">
        <v>195</v>
      </c>
      <c r="AU97" s="148" t="s">
        <v>82</v>
      </c>
      <c r="AY97" s="2" t="s">
        <v>193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80</v>
      </c>
      <c r="BK97" s="149">
        <f t="shared" si="9"/>
        <v>0</v>
      </c>
      <c r="BL97" s="2" t="s">
        <v>199</v>
      </c>
      <c r="BM97" s="148" t="s">
        <v>231</v>
      </c>
    </row>
    <row r="98" spans="1:65" s="17" customFormat="1" ht="101.25" customHeight="1">
      <c r="A98" s="13"/>
      <c r="B98" s="136"/>
      <c r="C98" s="137" t="s">
        <v>228</v>
      </c>
      <c r="D98" s="137" t="s">
        <v>195</v>
      </c>
      <c r="E98" s="138" t="s">
        <v>4308</v>
      </c>
      <c r="F98" s="139" t="s">
        <v>4309</v>
      </c>
      <c r="G98" s="140" t="s">
        <v>605</v>
      </c>
      <c r="H98" s="141">
        <v>1</v>
      </c>
      <c r="I98" s="142">
        <v>0</v>
      </c>
      <c r="J98" s="142">
        <f t="shared" si="0"/>
        <v>0</v>
      </c>
      <c r="K98" s="143"/>
      <c r="L98" s="14"/>
      <c r="M98" s="144"/>
      <c r="N98" s="145" t="s">
        <v>44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199</v>
      </c>
      <c r="AT98" s="148" t="s">
        <v>195</v>
      </c>
      <c r="AU98" s="148" t="s">
        <v>82</v>
      </c>
      <c r="AY98" s="2" t="s">
        <v>193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80</v>
      </c>
      <c r="BK98" s="149">
        <f t="shared" si="9"/>
        <v>0</v>
      </c>
      <c r="BL98" s="2" t="s">
        <v>199</v>
      </c>
      <c r="BM98" s="148" t="s">
        <v>263</v>
      </c>
    </row>
    <row r="99" spans="1:65" s="17" customFormat="1" ht="66.75" customHeight="1">
      <c r="A99" s="13"/>
      <c r="B99" s="136"/>
      <c r="C99" s="137" t="s">
        <v>216</v>
      </c>
      <c r="D99" s="137" t="s">
        <v>195</v>
      </c>
      <c r="E99" s="138" t="s">
        <v>4310</v>
      </c>
      <c r="F99" s="139" t="s">
        <v>4311</v>
      </c>
      <c r="G99" s="140" t="s">
        <v>605</v>
      </c>
      <c r="H99" s="141">
        <v>1</v>
      </c>
      <c r="I99" s="142">
        <v>0</v>
      </c>
      <c r="J99" s="142">
        <f t="shared" si="0"/>
        <v>0</v>
      </c>
      <c r="K99" s="143"/>
      <c r="L99" s="14"/>
      <c r="M99" s="144"/>
      <c r="N99" s="145" t="s">
        <v>44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199</v>
      </c>
      <c r="AT99" s="148" t="s">
        <v>195</v>
      </c>
      <c r="AU99" s="148" t="s">
        <v>82</v>
      </c>
      <c r="AY99" s="2" t="s">
        <v>193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80</v>
      </c>
      <c r="BK99" s="149">
        <f t="shared" si="9"/>
        <v>0</v>
      </c>
      <c r="BL99" s="2" t="s">
        <v>199</v>
      </c>
      <c r="BM99" s="148" t="s">
        <v>279</v>
      </c>
    </row>
    <row r="100" spans="1:65" s="17" customFormat="1" ht="78" customHeight="1">
      <c r="A100" s="13"/>
      <c r="B100" s="136"/>
      <c r="C100" s="137" t="s">
        <v>276</v>
      </c>
      <c r="D100" s="137" t="s">
        <v>195</v>
      </c>
      <c r="E100" s="138" t="s">
        <v>4312</v>
      </c>
      <c r="F100" s="139" t="s">
        <v>4313</v>
      </c>
      <c r="G100" s="140" t="s">
        <v>605</v>
      </c>
      <c r="H100" s="141">
        <v>1</v>
      </c>
      <c r="I100" s="142">
        <v>0</v>
      </c>
      <c r="J100" s="142">
        <f t="shared" si="0"/>
        <v>0</v>
      </c>
      <c r="K100" s="143"/>
      <c r="L100" s="14"/>
      <c r="M100" s="144"/>
      <c r="N100" s="145" t="s">
        <v>44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199</v>
      </c>
      <c r="AT100" s="148" t="s">
        <v>195</v>
      </c>
      <c r="AU100" s="148" t="s">
        <v>82</v>
      </c>
      <c r="AY100" s="2" t="s">
        <v>193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80</v>
      </c>
      <c r="BK100" s="149">
        <f t="shared" si="9"/>
        <v>0</v>
      </c>
      <c r="BL100" s="2" t="s">
        <v>199</v>
      </c>
      <c r="BM100" s="148" t="s">
        <v>283</v>
      </c>
    </row>
    <row r="101" spans="1:65" s="17" customFormat="1" ht="78" customHeight="1">
      <c r="A101" s="13"/>
      <c r="B101" s="136"/>
      <c r="C101" s="137" t="s">
        <v>224</v>
      </c>
      <c r="D101" s="137" t="s">
        <v>195</v>
      </c>
      <c r="E101" s="138" t="s">
        <v>4314</v>
      </c>
      <c r="F101" s="139" t="s">
        <v>4315</v>
      </c>
      <c r="G101" s="140" t="s">
        <v>605</v>
      </c>
      <c r="H101" s="141">
        <v>1</v>
      </c>
      <c r="I101" s="142">
        <v>0</v>
      </c>
      <c r="J101" s="142">
        <f t="shared" si="0"/>
        <v>0</v>
      </c>
      <c r="K101" s="143"/>
      <c r="L101" s="14"/>
      <c r="M101" s="144"/>
      <c r="N101" s="145" t="s">
        <v>44</v>
      </c>
      <c r="O101" s="146">
        <v>0</v>
      </c>
      <c r="P101" s="146">
        <f t="shared" si="1"/>
        <v>0</v>
      </c>
      <c r="Q101" s="146">
        <v>0</v>
      </c>
      <c r="R101" s="146">
        <f t="shared" si="2"/>
        <v>0</v>
      </c>
      <c r="S101" s="146">
        <v>0</v>
      </c>
      <c r="T101" s="147">
        <f t="shared" si="3"/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199</v>
      </c>
      <c r="AT101" s="148" t="s">
        <v>195</v>
      </c>
      <c r="AU101" s="148" t="s">
        <v>82</v>
      </c>
      <c r="AY101" s="2" t="s">
        <v>193</v>
      </c>
      <c r="BE101" s="149">
        <f t="shared" si="4"/>
        <v>0</v>
      </c>
      <c r="BF101" s="149">
        <f t="shared" si="5"/>
        <v>0</v>
      </c>
      <c r="BG101" s="149">
        <f t="shared" si="6"/>
        <v>0</v>
      </c>
      <c r="BH101" s="149">
        <f t="shared" si="7"/>
        <v>0</v>
      </c>
      <c r="BI101" s="149">
        <f t="shared" si="8"/>
        <v>0</v>
      </c>
      <c r="BJ101" s="2" t="s">
        <v>80</v>
      </c>
      <c r="BK101" s="149">
        <f t="shared" si="9"/>
        <v>0</v>
      </c>
      <c r="BL101" s="2" t="s">
        <v>199</v>
      </c>
      <c r="BM101" s="148" t="s">
        <v>289</v>
      </c>
    </row>
    <row r="102" spans="1:65" s="17" customFormat="1" ht="90" customHeight="1">
      <c r="A102" s="13"/>
      <c r="B102" s="136"/>
      <c r="C102" s="137" t="s">
        <v>286</v>
      </c>
      <c r="D102" s="137" t="s">
        <v>195</v>
      </c>
      <c r="E102" s="138" t="s">
        <v>4316</v>
      </c>
      <c r="F102" s="139" t="s">
        <v>4317</v>
      </c>
      <c r="G102" s="140" t="s">
        <v>605</v>
      </c>
      <c r="H102" s="141">
        <v>1</v>
      </c>
      <c r="I102" s="142">
        <v>0</v>
      </c>
      <c r="J102" s="142">
        <f t="shared" si="0"/>
        <v>0</v>
      </c>
      <c r="K102" s="143"/>
      <c r="L102" s="14"/>
      <c r="M102" s="144"/>
      <c r="N102" s="145" t="s">
        <v>44</v>
      </c>
      <c r="O102" s="146">
        <v>0</v>
      </c>
      <c r="P102" s="146">
        <f t="shared" si="1"/>
        <v>0</v>
      </c>
      <c r="Q102" s="146">
        <v>0</v>
      </c>
      <c r="R102" s="146">
        <f t="shared" si="2"/>
        <v>0</v>
      </c>
      <c r="S102" s="146">
        <v>0</v>
      </c>
      <c r="T102" s="147">
        <f t="shared" si="3"/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199</v>
      </c>
      <c r="AT102" s="148" t="s">
        <v>195</v>
      </c>
      <c r="AU102" s="148" t="s">
        <v>82</v>
      </c>
      <c r="AY102" s="2" t="s">
        <v>193</v>
      </c>
      <c r="BE102" s="149">
        <f t="shared" si="4"/>
        <v>0</v>
      </c>
      <c r="BF102" s="149">
        <f t="shared" si="5"/>
        <v>0</v>
      </c>
      <c r="BG102" s="149">
        <f t="shared" si="6"/>
        <v>0</v>
      </c>
      <c r="BH102" s="149">
        <f t="shared" si="7"/>
        <v>0</v>
      </c>
      <c r="BI102" s="149">
        <f t="shared" si="8"/>
        <v>0</v>
      </c>
      <c r="BJ102" s="2" t="s">
        <v>80</v>
      </c>
      <c r="BK102" s="149">
        <f t="shared" si="9"/>
        <v>0</v>
      </c>
      <c r="BL102" s="2" t="s">
        <v>199</v>
      </c>
      <c r="BM102" s="148" t="s">
        <v>293</v>
      </c>
    </row>
    <row r="103" spans="1:65" s="17" customFormat="1" ht="90" customHeight="1">
      <c r="A103" s="13"/>
      <c r="B103" s="136"/>
      <c r="C103" s="137" t="s">
        <v>231</v>
      </c>
      <c r="D103" s="137" t="s">
        <v>195</v>
      </c>
      <c r="E103" s="138" t="s">
        <v>4318</v>
      </c>
      <c r="F103" s="139" t="s">
        <v>4319</v>
      </c>
      <c r="G103" s="140" t="s">
        <v>605</v>
      </c>
      <c r="H103" s="141">
        <v>1</v>
      </c>
      <c r="I103" s="142">
        <v>0</v>
      </c>
      <c r="J103" s="142">
        <f t="shared" si="0"/>
        <v>0</v>
      </c>
      <c r="K103" s="143"/>
      <c r="L103" s="14"/>
      <c r="M103" s="144"/>
      <c r="N103" s="145" t="s">
        <v>44</v>
      </c>
      <c r="O103" s="146">
        <v>0</v>
      </c>
      <c r="P103" s="146">
        <f t="shared" si="1"/>
        <v>0</v>
      </c>
      <c r="Q103" s="146">
        <v>0</v>
      </c>
      <c r="R103" s="146">
        <f t="shared" si="2"/>
        <v>0</v>
      </c>
      <c r="S103" s="146">
        <v>0</v>
      </c>
      <c r="T103" s="147">
        <f t="shared" si="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199</v>
      </c>
      <c r="AT103" s="148" t="s">
        <v>195</v>
      </c>
      <c r="AU103" s="148" t="s">
        <v>82</v>
      </c>
      <c r="AY103" s="2" t="s">
        <v>193</v>
      </c>
      <c r="BE103" s="149">
        <f t="shared" si="4"/>
        <v>0</v>
      </c>
      <c r="BF103" s="149">
        <f t="shared" si="5"/>
        <v>0</v>
      </c>
      <c r="BG103" s="149">
        <f t="shared" si="6"/>
        <v>0</v>
      </c>
      <c r="BH103" s="149">
        <f t="shared" si="7"/>
        <v>0</v>
      </c>
      <c r="BI103" s="149">
        <f t="shared" si="8"/>
        <v>0</v>
      </c>
      <c r="BJ103" s="2" t="s">
        <v>80</v>
      </c>
      <c r="BK103" s="149">
        <f t="shared" si="9"/>
        <v>0</v>
      </c>
      <c r="BL103" s="2" t="s">
        <v>199</v>
      </c>
      <c r="BM103" s="148" t="s">
        <v>299</v>
      </c>
    </row>
    <row r="104" spans="1:65" s="17" customFormat="1" ht="114.9" customHeight="1">
      <c r="A104" s="13"/>
      <c r="B104" s="136"/>
      <c r="C104" s="137" t="s">
        <v>296</v>
      </c>
      <c r="D104" s="137" t="s">
        <v>195</v>
      </c>
      <c r="E104" s="138" t="s">
        <v>4320</v>
      </c>
      <c r="F104" s="139" t="s">
        <v>4321</v>
      </c>
      <c r="G104" s="140" t="s">
        <v>605</v>
      </c>
      <c r="H104" s="141">
        <v>1</v>
      </c>
      <c r="I104" s="142">
        <v>0</v>
      </c>
      <c r="J104" s="142">
        <f t="shared" si="0"/>
        <v>0</v>
      </c>
      <c r="K104" s="143"/>
      <c r="L104" s="14"/>
      <c r="M104" s="144"/>
      <c r="N104" s="145" t="s">
        <v>44</v>
      </c>
      <c r="O104" s="146">
        <v>0</v>
      </c>
      <c r="P104" s="146">
        <f t="shared" si="1"/>
        <v>0</v>
      </c>
      <c r="Q104" s="146">
        <v>0</v>
      </c>
      <c r="R104" s="146">
        <f t="shared" si="2"/>
        <v>0</v>
      </c>
      <c r="S104" s="146">
        <v>0</v>
      </c>
      <c r="T104" s="147">
        <f t="shared" si="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199</v>
      </c>
      <c r="AT104" s="148" t="s">
        <v>195</v>
      </c>
      <c r="AU104" s="148" t="s">
        <v>82</v>
      </c>
      <c r="AY104" s="2" t="s">
        <v>193</v>
      </c>
      <c r="BE104" s="149">
        <f t="shared" si="4"/>
        <v>0</v>
      </c>
      <c r="BF104" s="149">
        <f t="shared" si="5"/>
        <v>0</v>
      </c>
      <c r="BG104" s="149">
        <f t="shared" si="6"/>
        <v>0</v>
      </c>
      <c r="BH104" s="149">
        <f t="shared" si="7"/>
        <v>0</v>
      </c>
      <c r="BI104" s="149">
        <f t="shared" si="8"/>
        <v>0</v>
      </c>
      <c r="BJ104" s="2" t="s">
        <v>80</v>
      </c>
      <c r="BK104" s="149">
        <f t="shared" si="9"/>
        <v>0</v>
      </c>
      <c r="BL104" s="2" t="s">
        <v>199</v>
      </c>
      <c r="BM104" s="148" t="s">
        <v>307</v>
      </c>
    </row>
    <row r="105" spans="1:65" s="17" customFormat="1" ht="76.349999999999994" customHeight="1">
      <c r="A105" s="13"/>
      <c r="B105" s="136"/>
      <c r="C105" s="137" t="s">
        <v>263</v>
      </c>
      <c r="D105" s="137" t="s">
        <v>195</v>
      </c>
      <c r="E105" s="138" t="s">
        <v>4322</v>
      </c>
      <c r="F105" s="139" t="s">
        <v>4323</v>
      </c>
      <c r="G105" s="140" t="s">
        <v>605</v>
      </c>
      <c r="H105" s="141">
        <v>1</v>
      </c>
      <c r="I105" s="142">
        <v>0</v>
      </c>
      <c r="J105" s="142">
        <f t="shared" si="0"/>
        <v>0</v>
      </c>
      <c r="K105" s="143"/>
      <c r="L105" s="14"/>
      <c r="M105" s="144"/>
      <c r="N105" s="145" t="s">
        <v>44</v>
      </c>
      <c r="O105" s="146">
        <v>0</v>
      </c>
      <c r="P105" s="146">
        <f t="shared" si="1"/>
        <v>0</v>
      </c>
      <c r="Q105" s="146">
        <v>0</v>
      </c>
      <c r="R105" s="146">
        <f t="shared" si="2"/>
        <v>0</v>
      </c>
      <c r="S105" s="146">
        <v>0</v>
      </c>
      <c r="T105" s="147">
        <f t="shared" si="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199</v>
      </c>
      <c r="AT105" s="148" t="s">
        <v>195</v>
      </c>
      <c r="AU105" s="148" t="s">
        <v>82</v>
      </c>
      <c r="AY105" s="2" t="s">
        <v>193</v>
      </c>
      <c r="BE105" s="149">
        <f t="shared" si="4"/>
        <v>0</v>
      </c>
      <c r="BF105" s="149">
        <f t="shared" si="5"/>
        <v>0</v>
      </c>
      <c r="BG105" s="149">
        <f t="shared" si="6"/>
        <v>0</v>
      </c>
      <c r="BH105" s="149">
        <f t="shared" si="7"/>
        <v>0</v>
      </c>
      <c r="BI105" s="149">
        <f t="shared" si="8"/>
        <v>0</v>
      </c>
      <c r="BJ105" s="2" t="s">
        <v>80</v>
      </c>
      <c r="BK105" s="149">
        <f t="shared" si="9"/>
        <v>0</v>
      </c>
      <c r="BL105" s="2" t="s">
        <v>199</v>
      </c>
      <c r="BM105" s="148" t="s">
        <v>313</v>
      </c>
    </row>
    <row r="106" spans="1:65" s="17" customFormat="1" ht="44.25" customHeight="1">
      <c r="A106" s="13"/>
      <c r="B106" s="136"/>
      <c r="C106" s="137" t="s">
        <v>310</v>
      </c>
      <c r="D106" s="137" t="s">
        <v>195</v>
      </c>
      <c r="E106" s="138" t="s">
        <v>4324</v>
      </c>
      <c r="F106" s="139" t="s">
        <v>4325</v>
      </c>
      <c r="G106" s="140" t="s">
        <v>605</v>
      </c>
      <c r="H106" s="141">
        <v>10</v>
      </c>
      <c r="I106" s="142">
        <v>0</v>
      </c>
      <c r="J106" s="142">
        <f t="shared" si="0"/>
        <v>0</v>
      </c>
      <c r="K106" s="143"/>
      <c r="L106" s="14"/>
      <c r="M106" s="144"/>
      <c r="N106" s="145" t="s">
        <v>44</v>
      </c>
      <c r="O106" s="146">
        <v>0</v>
      </c>
      <c r="P106" s="146">
        <f t="shared" si="1"/>
        <v>0</v>
      </c>
      <c r="Q106" s="146">
        <v>0</v>
      </c>
      <c r="R106" s="146">
        <f t="shared" si="2"/>
        <v>0</v>
      </c>
      <c r="S106" s="146">
        <v>0</v>
      </c>
      <c r="T106" s="147">
        <f t="shared" si="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199</v>
      </c>
      <c r="AT106" s="148" t="s">
        <v>195</v>
      </c>
      <c r="AU106" s="148" t="s">
        <v>82</v>
      </c>
      <c r="AY106" s="2" t="s">
        <v>193</v>
      </c>
      <c r="BE106" s="149">
        <f t="shared" si="4"/>
        <v>0</v>
      </c>
      <c r="BF106" s="149">
        <f t="shared" si="5"/>
        <v>0</v>
      </c>
      <c r="BG106" s="149">
        <f t="shared" si="6"/>
        <v>0</v>
      </c>
      <c r="BH106" s="149">
        <f t="shared" si="7"/>
        <v>0</v>
      </c>
      <c r="BI106" s="149">
        <f t="shared" si="8"/>
        <v>0</v>
      </c>
      <c r="BJ106" s="2" t="s">
        <v>80</v>
      </c>
      <c r="BK106" s="149">
        <f t="shared" si="9"/>
        <v>0</v>
      </c>
      <c r="BL106" s="2" t="s">
        <v>199</v>
      </c>
      <c r="BM106" s="148" t="s">
        <v>327</v>
      </c>
    </row>
    <row r="107" spans="1:65" s="17" customFormat="1" ht="37.799999999999997" customHeight="1">
      <c r="A107" s="13"/>
      <c r="B107" s="136"/>
      <c r="C107" s="137" t="s">
        <v>279</v>
      </c>
      <c r="D107" s="137" t="s">
        <v>195</v>
      </c>
      <c r="E107" s="138" t="s">
        <v>4326</v>
      </c>
      <c r="F107" s="139" t="s">
        <v>4327</v>
      </c>
      <c r="G107" s="140" t="s">
        <v>605</v>
      </c>
      <c r="H107" s="141">
        <v>5</v>
      </c>
      <c r="I107" s="142">
        <v>0</v>
      </c>
      <c r="J107" s="142">
        <f t="shared" si="0"/>
        <v>0</v>
      </c>
      <c r="K107" s="143"/>
      <c r="L107" s="14"/>
      <c r="M107" s="144"/>
      <c r="N107" s="145" t="s">
        <v>44</v>
      </c>
      <c r="O107" s="146">
        <v>0</v>
      </c>
      <c r="P107" s="146">
        <f t="shared" si="1"/>
        <v>0</v>
      </c>
      <c r="Q107" s="146">
        <v>0</v>
      </c>
      <c r="R107" s="146">
        <f t="shared" si="2"/>
        <v>0</v>
      </c>
      <c r="S107" s="146">
        <v>0</v>
      </c>
      <c r="T107" s="147">
        <f t="shared" si="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199</v>
      </c>
      <c r="AT107" s="148" t="s">
        <v>195</v>
      </c>
      <c r="AU107" s="148" t="s">
        <v>82</v>
      </c>
      <c r="AY107" s="2" t="s">
        <v>193</v>
      </c>
      <c r="BE107" s="149">
        <f t="shared" si="4"/>
        <v>0</v>
      </c>
      <c r="BF107" s="149">
        <f t="shared" si="5"/>
        <v>0</v>
      </c>
      <c r="BG107" s="149">
        <f t="shared" si="6"/>
        <v>0</v>
      </c>
      <c r="BH107" s="149">
        <f t="shared" si="7"/>
        <v>0</v>
      </c>
      <c r="BI107" s="149">
        <f t="shared" si="8"/>
        <v>0</v>
      </c>
      <c r="BJ107" s="2" t="s">
        <v>80</v>
      </c>
      <c r="BK107" s="149">
        <f t="shared" si="9"/>
        <v>0</v>
      </c>
      <c r="BL107" s="2" t="s">
        <v>199</v>
      </c>
      <c r="BM107" s="148" t="s">
        <v>332</v>
      </c>
    </row>
    <row r="108" spans="1:65" s="17" customFormat="1" ht="44.25" customHeight="1">
      <c r="A108" s="13"/>
      <c r="B108" s="136"/>
      <c r="C108" s="137" t="s">
        <v>8</v>
      </c>
      <c r="D108" s="137" t="s">
        <v>195</v>
      </c>
      <c r="E108" s="138" t="s">
        <v>4328</v>
      </c>
      <c r="F108" s="139" t="s">
        <v>4329</v>
      </c>
      <c r="G108" s="140" t="s">
        <v>605</v>
      </c>
      <c r="H108" s="141">
        <v>10</v>
      </c>
      <c r="I108" s="142">
        <v>0</v>
      </c>
      <c r="J108" s="142">
        <f t="shared" si="0"/>
        <v>0</v>
      </c>
      <c r="K108" s="143"/>
      <c r="L108" s="14"/>
      <c r="M108" s="144"/>
      <c r="N108" s="145" t="s">
        <v>44</v>
      </c>
      <c r="O108" s="146">
        <v>0</v>
      </c>
      <c r="P108" s="146">
        <f t="shared" si="1"/>
        <v>0</v>
      </c>
      <c r="Q108" s="146">
        <v>0</v>
      </c>
      <c r="R108" s="146">
        <f t="shared" si="2"/>
        <v>0</v>
      </c>
      <c r="S108" s="146">
        <v>0</v>
      </c>
      <c r="T108" s="147">
        <f t="shared" si="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199</v>
      </c>
      <c r="AT108" s="148" t="s">
        <v>195</v>
      </c>
      <c r="AU108" s="148" t="s">
        <v>82</v>
      </c>
      <c r="AY108" s="2" t="s">
        <v>193</v>
      </c>
      <c r="BE108" s="149">
        <f t="shared" si="4"/>
        <v>0</v>
      </c>
      <c r="BF108" s="149">
        <f t="shared" si="5"/>
        <v>0</v>
      </c>
      <c r="BG108" s="149">
        <f t="shared" si="6"/>
        <v>0</v>
      </c>
      <c r="BH108" s="149">
        <f t="shared" si="7"/>
        <v>0</v>
      </c>
      <c r="BI108" s="149">
        <f t="shared" si="8"/>
        <v>0</v>
      </c>
      <c r="BJ108" s="2" t="s">
        <v>80</v>
      </c>
      <c r="BK108" s="149">
        <f t="shared" si="9"/>
        <v>0</v>
      </c>
      <c r="BL108" s="2" t="s">
        <v>199</v>
      </c>
      <c r="BM108" s="148" t="s">
        <v>336</v>
      </c>
    </row>
    <row r="109" spans="1:65" s="17" customFormat="1" ht="78" customHeight="1">
      <c r="A109" s="13"/>
      <c r="B109" s="136"/>
      <c r="C109" s="137" t="s">
        <v>283</v>
      </c>
      <c r="D109" s="137" t="s">
        <v>195</v>
      </c>
      <c r="E109" s="138" t="s">
        <v>4330</v>
      </c>
      <c r="F109" s="139" t="s">
        <v>4331</v>
      </c>
      <c r="G109" s="140" t="s">
        <v>605</v>
      </c>
      <c r="H109" s="141">
        <v>1</v>
      </c>
      <c r="I109" s="142">
        <v>0</v>
      </c>
      <c r="J109" s="142">
        <f t="shared" si="0"/>
        <v>0</v>
      </c>
      <c r="K109" s="143"/>
      <c r="L109" s="14"/>
      <c r="M109" s="144"/>
      <c r="N109" s="145" t="s">
        <v>44</v>
      </c>
      <c r="O109" s="146">
        <v>0</v>
      </c>
      <c r="P109" s="146">
        <f t="shared" si="1"/>
        <v>0</v>
      </c>
      <c r="Q109" s="146">
        <v>0</v>
      </c>
      <c r="R109" s="146">
        <f t="shared" si="2"/>
        <v>0</v>
      </c>
      <c r="S109" s="146">
        <v>0</v>
      </c>
      <c r="T109" s="147">
        <f t="shared" si="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199</v>
      </c>
      <c r="AT109" s="148" t="s">
        <v>195</v>
      </c>
      <c r="AU109" s="148" t="s">
        <v>82</v>
      </c>
      <c r="AY109" s="2" t="s">
        <v>193</v>
      </c>
      <c r="BE109" s="149">
        <f t="shared" si="4"/>
        <v>0</v>
      </c>
      <c r="BF109" s="149">
        <f t="shared" si="5"/>
        <v>0</v>
      </c>
      <c r="BG109" s="149">
        <f t="shared" si="6"/>
        <v>0</v>
      </c>
      <c r="BH109" s="149">
        <f t="shared" si="7"/>
        <v>0</v>
      </c>
      <c r="BI109" s="149">
        <f t="shared" si="8"/>
        <v>0</v>
      </c>
      <c r="BJ109" s="2" t="s">
        <v>80</v>
      </c>
      <c r="BK109" s="149">
        <f t="shared" si="9"/>
        <v>0</v>
      </c>
      <c r="BL109" s="2" t="s">
        <v>199</v>
      </c>
      <c r="BM109" s="148" t="s">
        <v>354</v>
      </c>
    </row>
    <row r="110" spans="1:65" s="17" customFormat="1" ht="78" customHeight="1">
      <c r="A110" s="13"/>
      <c r="B110" s="136"/>
      <c r="C110" s="137" t="s">
        <v>350</v>
      </c>
      <c r="D110" s="137" t="s">
        <v>195</v>
      </c>
      <c r="E110" s="138" t="s">
        <v>4332</v>
      </c>
      <c r="F110" s="139" t="s">
        <v>4333</v>
      </c>
      <c r="G110" s="140" t="s">
        <v>605</v>
      </c>
      <c r="H110" s="141">
        <v>1</v>
      </c>
      <c r="I110" s="142">
        <v>0</v>
      </c>
      <c r="J110" s="142">
        <f t="shared" si="0"/>
        <v>0</v>
      </c>
      <c r="K110" s="143"/>
      <c r="L110" s="14"/>
      <c r="M110" s="144"/>
      <c r="N110" s="145" t="s">
        <v>44</v>
      </c>
      <c r="O110" s="146">
        <v>0</v>
      </c>
      <c r="P110" s="146">
        <f t="shared" si="1"/>
        <v>0</v>
      </c>
      <c r="Q110" s="146">
        <v>0</v>
      </c>
      <c r="R110" s="146">
        <f t="shared" si="2"/>
        <v>0</v>
      </c>
      <c r="S110" s="146">
        <v>0</v>
      </c>
      <c r="T110" s="147">
        <f t="shared" si="3"/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199</v>
      </c>
      <c r="AT110" s="148" t="s">
        <v>195</v>
      </c>
      <c r="AU110" s="148" t="s">
        <v>82</v>
      </c>
      <c r="AY110" s="2" t="s">
        <v>193</v>
      </c>
      <c r="BE110" s="149">
        <f t="shared" si="4"/>
        <v>0</v>
      </c>
      <c r="BF110" s="149">
        <f t="shared" si="5"/>
        <v>0</v>
      </c>
      <c r="BG110" s="149">
        <f t="shared" si="6"/>
        <v>0</v>
      </c>
      <c r="BH110" s="149">
        <f t="shared" si="7"/>
        <v>0</v>
      </c>
      <c r="BI110" s="149">
        <f t="shared" si="8"/>
        <v>0</v>
      </c>
      <c r="BJ110" s="2" t="s">
        <v>80</v>
      </c>
      <c r="BK110" s="149">
        <f t="shared" si="9"/>
        <v>0</v>
      </c>
      <c r="BL110" s="2" t="s">
        <v>199</v>
      </c>
      <c r="BM110" s="148" t="s">
        <v>360</v>
      </c>
    </row>
    <row r="111" spans="1:65" s="17" customFormat="1" ht="55.5" customHeight="1">
      <c r="A111" s="13"/>
      <c r="B111" s="136"/>
      <c r="C111" s="137" t="s">
        <v>289</v>
      </c>
      <c r="D111" s="137" t="s">
        <v>195</v>
      </c>
      <c r="E111" s="138" t="s">
        <v>4334</v>
      </c>
      <c r="F111" s="139" t="s">
        <v>4335</v>
      </c>
      <c r="G111" s="140" t="s">
        <v>605</v>
      </c>
      <c r="H111" s="141">
        <v>7</v>
      </c>
      <c r="I111" s="142">
        <v>0</v>
      </c>
      <c r="J111" s="142">
        <f t="shared" si="0"/>
        <v>0</v>
      </c>
      <c r="K111" s="143"/>
      <c r="L111" s="14"/>
      <c r="M111" s="144"/>
      <c r="N111" s="145" t="s">
        <v>44</v>
      </c>
      <c r="O111" s="146">
        <v>0</v>
      </c>
      <c r="P111" s="146">
        <f t="shared" si="1"/>
        <v>0</v>
      </c>
      <c r="Q111" s="146">
        <v>0</v>
      </c>
      <c r="R111" s="146">
        <f t="shared" si="2"/>
        <v>0</v>
      </c>
      <c r="S111" s="146">
        <v>0</v>
      </c>
      <c r="T111" s="147">
        <f t="shared" si="3"/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199</v>
      </c>
      <c r="AT111" s="148" t="s">
        <v>195</v>
      </c>
      <c r="AU111" s="148" t="s">
        <v>82</v>
      </c>
      <c r="AY111" s="2" t="s">
        <v>193</v>
      </c>
      <c r="BE111" s="149">
        <f t="shared" si="4"/>
        <v>0</v>
      </c>
      <c r="BF111" s="149">
        <f t="shared" si="5"/>
        <v>0</v>
      </c>
      <c r="BG111" s="149">
        <f t="shared" si="6"/>
        <v>0</v>
      </c>
      <c r="BH111" s="149">
        <f t="shared" si="7"/>
        <v>0</v>
      </c>
      <c r="BI111" s="149">
        <f t="shared" si="8"/>
        <v>0</v>
      </c>
      <c r="BJ111" s="2" t="s">
        <v>80</v>
      </c>
      <c r="BK111" s="149">
        <f t="shared" si="9"/>
        <v>0</v>
      </c>
      <c r="BL111" s="2" t="s">
        <v>199</v>
      </c>
      <c r="BM111" s="148" t="s">
        <v>369</v>
      </c>
    </row>
    <row r="112" spans="1:65" s="17" customFormat="1" ht="49.05" customHeight="1">
      <c r="A112" s="13"/>
      <c r="B112" s="136"/>
      <c r="C112" s="137" t="s">
        <v>366</v>
      </c>
      <c r="D112" s="137" t="s">
        <v>195</v>
      </c>
      <c r="E112" s="138" t="s">
        <v>4336</v>
      </c>
      <c r="F112" s="139" t="s">
        <v>4337</v>
      </c>
      <c r="G112" s="140" t="s">
        <v>605</v>
      </c>
      <c r="H112" s="141">
        <v>1</v>
      </c>
      <c r="I112" s="142">
        <v>0</v>
      </c>
      <c r="J112" s="142">
        <f t="shared" si="0"/>
        <v>0</v>
      </c>
      <c r="K112" s="143"/>
      <c r="L112" s="14"/>
      <c r="M112" s="144"/>
      <c r="N112" s="145" t="s">
        <v>44</v>
      </c>
      <c r="O112" s="146">
        <v>0</v>
      </c>
      <c r="P112" s="146">
        <f t="shared" si="1"/>
        <v>0</v>
      </c>
      <c r="Q112" s="146">
        <v>0</v>
      </c>
      <c r="R112" s="146">
        <f t="shared" si="2"/>
        <v>0</v>
      </c>
      <c r="S112" s="146">
        <v>0</v>
      </c>
      <c r="T112" s="147">
        <f t="shared" si="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199</v>
      </c>
      <c r="AT112" s="148" t="s">
        <v>195</v>
      </c>
      <c r="AU112" s="148" t="s">
        <v>82</v>
      </c>
      <c r="AY112" s="2" t="s">
        <v>193</v>
      </c>
      <c r="BE112" s="149">
        <f t="shared" si="4"/>
        <v>0</v>
      </c>
      <c r="BF112" s="149">
        <f t="shared" si="5"/>
        <v>0</v>
      </c>
      <c r="BG112" s="149">
        <f t="shared" si="6"/>
        <v>0</v>
      </c>
      <c r="BH112" s="149">
        <f t="shared" si="7"/>
        <v>0</v>
      </c>
      <c r="BI112" s="149">
        <f t="shared" si="8"/>
        <v>0</v>
      </c>
      <c r="BJ112" s="2" t="s">
        <v>80</v>
      </c>
      <c r="BK112" s="149">
        <f t="shared" si="9"/>
        <v>0</v>
      </c>
      <c r="BL112" s="2" t="s">
        <v>199</v>
      </c>
      <c r="BM112" s="148" t="s">
        <v>375</v>
      </c>
    </row>
    <row r="113" spans="1:65" s="17" customFormat="1" ht="49.05" customHeight="1">
      <c r="A113" s="13"/>
      <c r="B113" s="136"/>
      <c r="C113" s="137" t="s">
        <v>293</v>
      </c>
      <c r="D113" s="137" t="s">
        <v>195</v>
      </c>
      <c r="E113" s="138" t="s">
        <v>4338</v>
      </c>
      <c r="F113" s="139" t="s">
        <v>4339</v>
      </c>
      <c r="G113" s="140" t="s">
        <v>605</v>
      </c>
      <c r="H113" s="141">
        <v>1</v>
      </c>
      <c r="I113" s="142">
        <v>0</v>
      </c>
      <c r="J113" s="142">
        <f t="shared" si="0"/>
        <v>0</v>
      </c>
      <c r="K113" s="143"/>
      <c r="L113" s="14"/>
      <c r="M113" s="144"/>
      <c r="N113" s="145" t="s">
        <v>44</v>
      </c>
      <c r="O113" s="146">
        <v>0</v>
      </c>
      <c r="P113" s="146">
        <f t="shared" si="1"/>
        <v>0</v>
      </c>
      <c r="Q113" s="146">
        <v>0</v>
      </c>
      <c r="R113" s="146">
        <f t="shared" si="2"/>
        <v>0</v>
      </c>
      <c r="S113" s="146">
        <v>0</v>
      </c>
      <c r="T113" s="147">
        <f t="shared" si="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199</v>
      </c>
      <c r="AT113" s="148" t="s">
        <v>195</v>
      </c>
      <c r="AU113" s="148" t="s">
        <v>82</v>
      </c>
      <c r="AY113" s="2" t="s">
        <v>193</v>
      </c>
      <c r="BE113" s="149">
        <f t="shared" si="4"/>
        <v>0</v>
      </c>
      <c r="BF113" s="149">
        <f t="shared" si="5"/>
        <v>0</v>
      </c>
      <c r="BG113" s="149">
        <f t="shared" si="6"/>
        <v>0</v>
      </c>
      <c r="BH113" s="149">
        <f t="shared" si="7"/>
        <v>0</v>
      </c>
      <c r="BI113" s="149">
        <f t="shared" si="8"/>
        <v>0</v>
      </c>
      <c r="BJ113" s="2" t="s">
        <v>80</v>
      </c>
      <c r="BK113" s="149">
        <f t="shared" si="9"/>
        <v>0</v>
      </c>
      <c r="BL113" s="2" t="s">
        <v>199</v>
      </c>
      <c r="BM113" s="148" t="s">
        <v>378</v>
      </c>
    </row>
    <row r="114" spans="1:65" s="17" customFormat="1" ht="24.15" customHeight="1">
      <c r="A114" s="13"/>
      <c r="B114" s="136"/>
      <c r="C114" s="137" t="s">
        <v>73</v>
      </c>
      <c r="D114" s="137" t="s">
        <v>195</v>
      </c>
      <c r="E114" s="138" t="s">
        <v>4340</v>
      </c>
      <c r="F114" s="139" t="s">
        <v>4341</v>
      </c>
      <c r="G114" s="140" t="s">
        <v>198</v>
      </c>
      <c r="H114" s="141">
        <v>1</v>
      </c>
      <c r="I114" s="142">
        <v>0</v>
      </c>
      <c r="J114" s="142">
        <f t="shared" si="0"/>
        <v>0</v>
      </c>
      <c r="K114" s="143"/>
      <c r="L114" s="14"/>
      <c r="M114" s="144"/>
      <c r="N114" s="145" t="s">
        <v>44</v>
      </c>
      <c r="O114" s="146">
        <v>0</v>
      </c>
      <c r="P114" s="146">
        <f t="shared" si="1"/>
        <v>0</v>
      </c>
      <c r="Q114" s="146">
        <v>0</v>
      </c>
      <c r="R114" s="146">
        <f t="shared" si="2"/>
        <v>0</v>
      </c>
      <c r="S114" s="146">
        <v>0</v>
      </c>
      <c r="T114" s="147">
        <f t="shared" si="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48" t="s">
        <v>199</v>
      </c>
      <c r="AT114" s="148" t="s">
        <v>195</v>
      </c>
      <c r="AU114" s="148" t="s">
        <v>82</v>
      </c>
      <c r="AY114" s="2" t="s">
        <v>193</v>
      </c>
      <c r="BE114" s="149">
        <f t="shared" si="4"/>
        <v>0</v>
      </c>
      <c r="BF114" s="149">
        <f t="shared" si="5"/>
        <v>0</v>
      </c>
      <c r="BG114" s="149">
        <f t="shared" si="6"/>
        <v>0</v>
      </c>
      <c r="BH114" s="149">
        <f t="shared" si="7"/>
        <v>0</v>
      </c>
      <c r="BI114" s="149">
        <f t="shared" si="8"/>
        <v>0</v>
      </c>
      <c r="BJ114" s="2" t="s">
        <v>80</v>
      </c>
      <c r="BK114" s="149">
        <f t="shared" si="9"/>
        <v>0</v>
      </c>
      <c r="BL114" s="2" t="s">
        <v>199</v>
      </c>
      <c r="BM114" s="148" t="s">
        <v>382</v>
      </c>
    </row>
    <row r="115" spans="1:65" s="17" customFormat="1" ht="16.5" customHeight="1">
      <c r="A115" s="13"/>
      <c r="B115" s="136"/>
      <c r="C115" s="137" t="s">
        <v>7</v>
      </c>
      <c r="D115" s="137" t="s">
        <v>195</v>
      </c>
      <c r="E115" s="138" t="s">
        <v>4342</v>
      </c>
      <c r="F115" s="139" t="s">
        <v>1256</v>
      </c>
      <c r="G115" s="140" t="s">
        <v>563</v>
      </c>
      <c r="H115" s="141">
        <v>1</v>
      </c>
      <c r="I115" s="142">
        <v>0</v>
      </c>
      <c r="J115" s="142">
        <f t="shared" si="0"/>
        <v>0</v>
      </c>
      <c r="K115" s="143"/>
      <c r="L115" s="14"/>
      <c r="M115" s="144"/>
      <c r="N115" s="145" t="s">
        <v>44</v>
      </c>
      <c r="O115" s="146">
        <v>0</v>
      </c>
      <c r="P115" s="146">
        <f t="shared" si="1"/>
        <v>0</v>
      </c>
      <c r="Q115" s="146">
        <v>0</v>
      </c>
      <c r="R115" s="146">
        <f t="shared" si="2"/>
        <v>0</v>
      </c>
      <c r="S115" s="146">
        <v>0</v>
      </c>
      <c r="T115" s="147">
        <f t="shared" si="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199</v>
      </c>
      <c r="AT115" s="148" t="s">
        <v>195</v>
      </c>
      <c r="AU115" s="148" t="s">
        <v>82</v>
      </c>
      <c r="AY115" s="2" t="s">
        <v>193</v>
      </c>
      <c r="BE115" s="149">
        <f t="shared" si="4"/>
        <v>0</v>
      </c>
      <c r="BF115" s="149">
        <f t="shared" si="5"/>
        <v>0</v>
      </c>
      <c r="BG115" s="149">
        <f t="shared" si="6"/>
        <v>0</v>
      </c>
      <c r="BH115" s="149">
        <f t="shared" si="7"/>
        <v>0</v>
      </c>
      <c r="BI115" s="149">
        <f t="shared" si="8"/>
        <v>0</v>
      </c>
      <c r="BJ115" s="2" t="s">
        <v>80</v>
      </c>
      <c r="BK115" s="149">
        <f t="shared" si="9"/>
        <v>0</v>
      </c>
      <c r="BL115" s="2" t="s">
        <v>199</v>
      </c>
      <c r="BM115" s="148" t="s">
        <v>386</v>
      </c>
    </row>
    <row r="116" spans="1:65" s="123" customFormat="1" ht="22.8" customHeight="1">
      <c r="B116" s="124"/>
      <c r="D116" s="125" t="s">
        <v>72</v>
      </c>
      <c r="E116" s="134" t="s">
        <v>4343</v>
      </c>
      <c r="F116" s="134" t="s">
        <v>4344</v>
      </c>
      <c r="J116" s="135">
        <f>BK116</f>
        <v>0</v>
      </c>
      <c r="L116" s="124"/>
      <c r="M116" s="128"/>
      <c r="N116" s="129"/>
      <c r="O116" s="129"/>
      <c r="P116" s="130">
        <f>P117</f>
        <v>0</v>
      </c>
      <c r="Q116" s="129"/>
      <c r="R116" s="130">
        <f>R117</f>
        <v>0</v>
      </c>
      <c r="S116" s="129"/>
      <c r="T116" s="131">
        <f>T117</f>
        <v>0</v>
      </c>
      <c r="AR116" s="125" t="s">
        <v>80</v>
      </c>
      <c r="AT116" s="132" t="s">
        <v>72</v>
      </c>
      <c r="AU116" s="132" t="s">
        <v>80</v>
      </c>
      <c r="AY116" s="125" t="s">
        <v>193</v>
      </c>
      <c r="BK116" s="133">
        <f>BK117</f>
        <v>0</v>
      </c>
    </row>
    <row r="117" spans="1:65" s="17" customFormat="1" ht="16.5" customHeight="1">
      <c r="A117" s="13"/>
      <c r="B117" s="136"/>
      <c r="C117" s="137" t="s">
        <v>80</v>
      </c>
      <c r="D117" s="137" t="s">
        <v>195</v>
      </c>
      <c r="E117" s="138" t="s">
        <v>4345</v>
      </c>
      <c r="F117" s="139" t="s">
        <v>2799</v>
      </c>
      <c r="G117" s="140" t="s">
        <v>1318</v>
      </c>
      <c r="H117" s="141">
        <v>2</v>
      </c>
      <c r="I117" s="142">
        <v>0</v>
      </c>
      <c r="J117" s="142">
        <f>ROUND(I117*H117,2)</f>
        <v>0</v>
      </c>
      <c r="K117" s="143"/>
      <c r="L117" s="14"/>
      <c r="M117" s="144"/>
      <c r="N117" s="145" t="s">
        <v>44</v>
      </c>
      <c r="O117" s="146">
        <v>0</v>
      </c>
      <c r="P117" s="146">
        <f>O117*H117</f>
        <v>0</v>
      </c>
      <c r="Q117" s="146">
        <v>0</v>
      </c>
      <c r="R117" s="146">
        <f>Q117*H117</f>
        <v>0</v>
      </c>
      <c r="S117" s="146">
        <v>0</v>
      </c>
      <c r="T117" s="147">
        <f>S117*H117</f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48" t="s">
        <v>199</v>
      </c>
      <c r="AT117" s="148" t="s">
        <v>195</v>
      </c>
      <c r="AU117" s="148" t="s">
        <v>82</v>
      </c>
      <c r="AY117" s="2" t="s">
        <v>193</v>
      </c>
      <c r="BE117" s="149">
        <f>IF(N117="základní",J117,0)</f>
        <v>0</v>
      </c>
      <c r="BF117" s="149">
        <f>IF(N117="snížená",J117,0)</f>
        <v>0</v>
      </c>
      <c r="BG117" s="149">
        <f>IF(N117="zákl. přenesená",J117,0)</f>
        <v>0</v>
      </c>
      <c r="BH117" s="149">
        <f>IF(N117="sníž. přenesená",J117,0)</f>
        <v>0</v>
      </c>
      <c r="BI117" s="149">
        <f>IF(N117="nulová",J117,0)</f>
        <v>0</v>
      </c>
      <c r="BJ117" s="2" t="s">
        <v>80</v>
      </c>
      <c r="BK117" s="149">
        <f>ROUND(I117*H117,2)</f>
        <v>0</v>
      </c>
      <c r="BL117" s="2" t="s">
        <v>199</v>
      </c>
      <c r="BM117" s="148" t="s">
        <v>392</v>
      </c>
    </row>
    <row r="118" spans="1:65" s="123" customFormat="1" ht="25.95" customHeight="1">
      <c r="B118" s="124"/>
      <c r="D118" s="125" t="s">
        <v>72</v>
      </c>
      <c r="E118" s="126" t="s">
        <v>4346</v>
      </c>
      <c r="F118" s="126" t="s">
        <v>4347</v>
      </c>
      <c r="J118" s="127">
        <f>BK118</f>
        <v>0</v>
      </c>
      <c r="L118" s="124"/>
      <c r="M118" s="128"/>
      <c r="N118" s="129"/>
      <c r="O118" s="129"/>
      <c r="P118" s="130">
        <f>P119+P121+P160</f>
        <v>0</v>
      </c>
      <c r="Q118" s="129"/>
      <c r="R118" s="130">
        <f>R119+R121+R160</f>
        <v>0</v>
      </c>
      <c r="S118" s="129"/>
      <c r="T118" s="131">
        <f>T119+T121+T160</f>
        <v>0</v>
      </c>
      <c r="AR118" s="125" t="s">
        <v>80</v>
      </c>
      <c r="AT118" s="132" t="s">
        <v>72</v>
      </c>
      <c r="AU118" s="132" t="s">
        <v>73</v>
      </c>
      <c r="AY118" s="125" t="s">
        <v>193</v>
      </c>
      <c r="BK118" s="133">
        <f>BK119+BK121+BK160</f>
        <v>0</v>
      </c>
    </row>
    <row r="119" spans="1:65" s="123" customFormat="1" ht="22.8" customHeight="1">
      <c r="B119" s="124"/>
      <c r="D119" s="125" t="s">
        <v>72</v>
      </c>
      <c r="E119" s="134" t="s">
        <v>3161</v>
      </c>
      <c r="F119" s="134" t="s">
        <v>4296</v>
      </c>
      <c r="J119" s="135">
        <f>BK119</f>
        <v>0</v>
      </c>
      <c r="L119" s="124"/>
      <c r="M119" s="128"/>
      <c r="N119" s="129"/>
      <c r="O119" s="129"/>
      <c r="P119" s="130">
        <f>P120</f>
        <v>0</v>
      </c>
      <c r="Q119" s="129"/>
      <c r="R119" s="130">
        <f>R120</f>
        <v>0</v>
      </c>
      <c r="S119" s="129"/>
      <c r="T119" s="131">
        <f>T120</f>
        <v>0</v>
      </c>
      <c r="AR119" s="125" t="s">
        <v>80</v>
      </c>
      <c r="AT119" s="132" t="s">
        <v>72</v>
      </c>
      <c r="AU119" s="132" t="s">
        <v>80</v>
      </c>
      <c r="AY119" s="125" t="s">
        <v>193</v>
      </c>
      <c r="BK119" s="133">
        <f>BK120</f>
        <v>0</v>
      </c>
    </row>
    <row r="120" spans="1:65" s="17" customFormat="1" ht="24.15" customHeight="1">
      <c r="A120" s="13"/>
      <c r="B120" s="136"/>
      <c r="C120" s="137" t="s">
        <v>80</v>
      </c>
      <c r="D120" s="137" t="s">
        <v>195</v>
      </c>
      <c r="E120" s="138" t="s">
        <v>4348</v>
      </c>
      <c r="F120" s="139" t="s">
        <v>4298</v>
      </c>
      <c r="G120" s="140" t="s">
        <v>2862</v>
      </c>
      <c r="H120" s="141">
        <v>1</v>
      </c>
      <c r="I120" s="142">
        <v>0</v>
      </c>
      <c r="J120" s="142">
        <f>ROUND(I120*H120,2)</f>
        <v>0</v>
      </c>
      <c r="K120" s="143"/>
      <c r="L120" s="14"/>
      <c r="M120" s="144"/>
      <c r="N120" s="145" t="s">
        <v>44</v>
      </c>
      <c r="O120" s="146">
        <v>0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199</v>
      </c>
      <c r="AT120" s="148" t="s">
        <v>195</v>
      </c>
      <c r="AU120" s="148" t="s">
        <v>82</v>
      </c>
      <c r="AY120" s="2" t="s">
        <v>193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2" t="s">
        <v>80</v>
      </c>
      <c r="BK120" s="149">
        <f>ROUND(I120*H120,2)</f>
        <v>0</v>
      </c>
      <c r="BL120" s="2" t="s">
        <v>199</v>
      </c>
      <c r="BM120" s="148" t="s">
        <v>399</v>
      </c>
    </row>
    <row r="121" spans="1:65" s="123" customFormat="1" ht="22.8" customHeight="1">
      <c r="B121" s="124"/>
      <c r="D121" s="125" t="s">
        <v>72</v>
      </c>
      <c r="E121" s="134" t="s">
        <v>3836</v>
      </c>
      <c r="F121" s="134" t="s">
        <v>4299</v>
      </c>
      <c r="J121" s="135">
        <f>BK121</f>
        <v>0</v>
      </c>
      <c r="L121" s="124"/>
      <c r="M121" s="128"/>
      <c r="N121" s="129"/>
      <c r="O121" s="129"/>
      <c r="P121" s="130">
        <f>SUM(P122:P159)</f>
        <v>0</v>
      </c>
      <c r="Q121" s="129"/>
      <c r="R121" s="130">
        <f>SUM(R122:R159)</f>
        <v>0</v>
      </c>
      <c r="S121" s="129"/>
      <c r="T121" s="131">
        <f>SUM(T122:T159)</f>
        <v>0</v>
      </c>
      <c r="AR121" s="125" t="s">
        <v>80</v>
      </c>
      <c r="AT121" s="132" t="s">
        <v>72</v>
      </c>
      <c r="AU121" s="132" t="s">
        <v>80</v>
      </c>
      <c r="AY121" s="125" t="s">
        <v>193</v>
      </c>
      <c r="BK121" s="133">
        <f>SUM(BK122:BK159)</f>
        <v>0</v>
      </c>
    </row>
    <row r="122" spans="1:65" s="17" customFormat="1" ht="76.349999999999994" customHeight="1">
      <c r="A122" s="13"/>
      <c r="B122" s="136"/>
      <c r="C122" s="137" t="s">
        <v>80</v>
      </c>
      <c r="D122" s="137" t="s">
        <v>195</v>
      </c>
      <c r="E122" s="138" t="s">
        <v>4349</v>
      </c>
      <c r="F122" s="139" t="s">
        <v>4350</v>
      </c>
      <c r="G122" s="140" t="s">
        <v>605</v>
      </c>
      <c r="H122" s="141">
        <v>8</v>
      </c>
      <c r="I122" s="142">
        <v>0</v>
      </c>
      <c r="J122" s="142">
        <f t="shared" ref="J122:J159" si="10">ROUND(I122*H122,2)</f>
        <v>0</v>
      </c>
      <c r="K122" s="143"/>
      <c r="L122" s="14"/>
      <c r="M122" s="144"/>
      <c r="N122" s="145" t="s">
        <v>44</v>
      </c>
      <c r="O122" s="146">
        <v>0</v>
      </c>
      <c r="P122" s="146">
        <f t="shared" ref="P122:P159" si="11">O122*H122</f>
        <v>0</v>
      </c>
      <c r="Q122" s="146">
        <v>0</v>
      </c>
      <c r="R122" s="146">
        <f t="shared" ref="R122:R159" si="12">Q122*H122</f>
        <v>0</v>
      </c>
      <c r="S122" s="146">
        <v>0</v>
      </c>
      <c r="T122" s="147">
        <f t="shared" ref="T122:T159" si="13">S122*H122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199</v>
      </c>
      <c r="AT122" s="148" t="s">
        <v>195</v>
      </c>
      <c r="AU122" s="148" t="s">
        <v>82</v>
      </c>
      <c r="AY122" s="2" t="s">
        <v>193</v>
      </c>
      <c r="BE122" s="149">
        <f t="shared" ref="BE122:BE159" si="14">IF(N122="základní",J122,0)</f>
        <v>0</v>
      </c>
      <c r="BF122" s="149">
        <f t="shared" ref="BF122:BF159" si="15">IF(N122="snížená",J122,0)</f>
        <v>0</v>
      </c>
      <c r="BG122" s="149">
        <f t="shared" ref="BG122:BG159" si="16">IF(N122="zákl. přenesená",J122,0)</f>
        <v>0</v>
      </c>
      <c r="BH122" s="149">
        <f t="shared" ref="BH122:BH159" si="17">IF(N122="sníž. přenesená",J122,0)</f>
        <v>0</v>
      </c>
      <c r="BI122" s="149">
        <f t="shared" ref="BI122:BI159" si="18">IF(N122="nulová",J122,0)</f>
        <v>0</v>
      </c>
      <c r="BJ122" s="2" t="s">
        <v>80</v>
      </c>
      <c r="BK122" s="149">
        <f t="shared" ref="BK122:BK159" si="19">ROUND(I122*H122,2)</f>
        <v>0</v>
      </c>
      <c r="BL122" s="2" t="s">
        <v>199</v>
      </c>
      <c r="BM122" s="148" t="s">
        <v>406</v>
      </c>
    </row>
    <row r="123" spans="1:65" s="17" customFormat="1" ht="76.349999999999994" customHeight="1">
      <c r="A123" s="13"/>
      <c r="B123" s="136"/>
      <c r="C123" s="137" t="s">
        <v>82</v>
      </c>
      <c r="D123" s="137" t="s">
        <v>195</v>
      </c>
      <c r="E123" s="138" t="s">
        <v>4351</v>
      </c>
      <c r="F123" s="139" t="s">
        <v>4352</v>
      </c>
      <c r="G123" s="140" t="s">
        <v>605</v>
      </c>
      <c r="H123" s="141">
        <v>6</v>
      </c>
      <c r="I123" s="142">
        <v>0</v>
      </c>
      <c r="J123" s="142">
        <f t="shared" si="10"/>
        <v>0</v>
      </c>
      <c r="K123" s="143"/>
      <c r="L123" s="14"/>
      <c r="M123" s="144"/>
      <c r="N123" s="145" t="s">
        <v>44</v>
      </c>
      <c r="O123" s="146">
        <v>0</v>
      </c>
      <c r="P123" s="146">
        <f t="shared" si="11"/>
        <v>0</v>
      </c>
      <c r="Q123" s="146">
        <v>0</v>
      </c>
      <c r="R123" s="146">
        <f t="shared" si="12"/>
        <v>0</v>
      </c>
      <c r="S123" s="146">
        <v>0</v>
      </c>
      <c r="T123" s="147">
        <f t="shared" si="1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48" t="s">
        <v>199</v>
      </c>
      <c r="AT123" s="148" t="s">
        <v>195</v>
      </c>
      <c r="AU123" s="148" t="s">
        <v>82</v>
      </c>
      <c r="AY123" s="2" t="s">
        <v>193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2" t="s">
        <v>80</v>
      </c>
      <c r="BK123" s="149">
        <f t="shared" si="19"/>
        <v>0</v>
      </c>
      <c r="BL123" s="2" t="s">
        <v>199</v>
      </c>
      <c r="BM123" s="148" t="s">
        <v>419</v>
      </c>
    </row>
    <row r="124" spans="1:65" s="17" customFormat="1" ht="76.349999999999994" customHeight="1">
      <c r="A124" s="13"/>
      <c r="B124" s="136"/>
      <c r="C124" s="137" t="s">
        <v>213</v>
      </c>
      <c r="D124" s="137" t="s">
        <v>195</v>
      </c>
      <c r="E124" s="138" t="s">
        <v>4353</v>
      </c>
      <c r="F124" s="139" t="s">
        <v>4354</v>
      </c>
      <c r="G124" s="140" t="s">
        <v>605</v>
      </c>
      <c r="H124" s="141">
        <v>3</v>
      </c>
      <c r="I124" s="142">
        <v>0</v>
      </c>
      <c r="J124" s="142">
        <f t="shared" si="10"/>
        <v>0</v>
      </c>
      <c r="K124" s="143"/>
      <c r="L124" s="14"/>
      <c r="M124" s="144"/>
      <c r="N124" s="145" t="s">
        <v>44</v>
      </c>
      <c r="O124" s="146">
        <v>0</v>
      </c>
      <c r="P124" s="146">
        <f t="shared" si="11"/>
        <v>0</v>
      </c>
      <c r="Q124" s="146">
        <v>0</v>
      </c>
      <c r="R124" s="146">
        <f t="shared" si="12"/>
        <v>0</v>
      </c>
      <c r="S124" s="146">
        <v>0</v>
      </c>
      <c r="T124" s="147">
        <f t="shared" si="13"/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8" t="s">
        <v>199</v>
      </c>
      <c r="AT124" s="148" t="s">
        <v>195</v>
      </c>
      <c r="AU124" s="148" t="s">
        <v>82</v>
      </c>
      <c r="AY124" s="2" t="s">
        <v>193</v>
      </c>
      <c r="BE124" s="149">
        <f t="shared" si="14"/>
        <v>0</v>
      </c>
      <c r="BF124" s="149">
        <f t="shared" si="15"/>
        <v>0</v>
      </c>
      <c r="BG124" s="149">
        <f t="shared" si="16"/>
        <v>0</v>
      </c>
      <c r="BH124" s="149">
        <f t="shared" si="17"/>
        <v>0</v>
      </c>
      <c r="BI124" s="149">
        <f t="shared" si="18"/>
        <v>0</v>
      </c>
      <c r="BJ124" s="2" t="s">
        <v>80</v>
      </c>
      <c r="BK124" s="149">
        <f t="shared" si="19"/>
        <v>0</v>
      </c>
      <c r="BL124" s="2" t="s">
        <v>199</v>
      </c>
      <c r="BM124" s="148" t="s">
        <v>427</v>
      </c>
    </row>
    <row r="125" spans="1:65" s="17" customFormat="1" ht="89.25" customHeight="1">
      <c r="A125" s="13"/>
      <c r="B125" s="136"/>
      <c r="C125" s="137" t="s">
        <v>199</v>
      </c>
      <c r="D125" s="137" t="s">
        <v>195</v>
      </c>
      <c r="E125" s="138" t="s">
        <v>4355</v>
      </c>
      <c r="F125" s="139" t="s">
        <v>4356</v>
      </c>
      <c r="G125" s="140" t="s">
        <v>605</v>
      </c>
      <c r="H125" s="141">
        <v>8</v>
      </c>
      <c r="I125" s="142">
        <v>0</v>
      </c>
      <c r="J125" s="142">
        <f t="shared" si="10"/>
        <v>0</v>
      </c>
      <c r="K125" s="143"/>
      <c r="L125" s="14"/>
      <c r="M125" s="144"/>
      <c r="N125" s="145" t="s">
        <v>44</v>
      </c>
      <c r="O125" s="146">
        <v>0</v>
      </c>
      <c r="P125" s="146">
        <f t="shared" si="11"/>
        <v>0</v>
      </c>
      <c r="Q125" s="146">
        <v>0</v>
      </c>
      <c r="R125" s="146">
        <f t="shared" si="12"/>
        <v>0</v>
      </c>
      <c r="S125" s="146">
        <v>0</v>
      </c>
      <c r="T125" s="147">
        <f t="shared" si="1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199</v>
      </c>
      <c r="AT125" s="148" t="s">
        <v>195</v>
      </c>
      <c r="AU125" s="148" t="s">
        <v>82</v>
      </c>
      <c r="AY125" s="2" t="s">
        <v>193</v>
      </c>
      <c r="BE125" s="149">
        <f t="shared" si="14"/>
        <v>0</v>
      </c>
      <c r="BF125" s="149">
        <f t="shared" si="15"/>
        <v>0</v>
      </c>
      <c r="BG125" s="149">
        <f t="shared" si="16"/>
        <v>0</v>
      </c>
      <c r="BH125" s="149">
        <f t="shared" si="17"/>
        <v>0</v>
      </c>
      <c r="BI125" s="149">
        <f t="shared" si="18"/>
        <v>0</v>
      </c>
      <c r="BJ125" s="2" t="s">
        <v>80</v>
      </c>
      <c r="BK125" s="149">
        <f t="shared" si="19"/>
        <v>0</v>
      </c>
      <c r="BL125" s="2" t="s">
        <v>199</v>
      </c>
      <c r="BM125" s="148" t="s">
        <v>432</v>
      </c>
    </row>
    <row r="126" spans="1:65" s="17" customFormat="1" ht="90" customHeight="1">
      <c r="A126" s="13"/>
      <c r="B126" s="136"/>
      <c r="C126" s="137" t="s">
        <v>228</v>
      </c>
      <c r="D126" s="137" t="s">
        <v>195</v>
      </c>
      <c r="E126" s="138" t="s">
        <v>4357</v>
      </c>
      <c r="F126" s="139" t="s">
        <v>4358</v>
      </c>
      <c r="G126" s="140" t="s">
        <v>605</v>
      </c>
      <c r="H126" s="141">
        <v>8</v>
      </c>
      <c r="I126" s="142">
        <v>0</v>
      </c>
      <c r="J126" s="142">
        <f t="shared" si="10"/>
        <v>0</v>
      </c>
      <c r="K126" s="143"/>
      <c r="L126" s="14"/>
      <c r="M126" s="144"/>
      <c r="N126" s="145" t="s">
        <v>44</v>
      </c>
      <c r="O126" s="146">
        <v>0</v>
      </c>
      <c r="P126" s="146">
        <f t="shared" si="11"/>
        <v>0</v>
      </c>
      <c r="Q126" s="146">
        <v>0</v>
      </c>
      <c r="R126" s="146">
        <f t="shared" si="12"/>
        <v>0</v>
      </c>
      <c r="S126" s="146">
        <v>0</v>
      </c>
      <c r="T126" s="147">
        <f t="shared" si="1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8" t="s">
        <v>199</v>
      </c>
      <c r="AT126" s="148" t="s">
        <v>195</v>
      </c>
      <c r="AU126" s="148" t="s">
        <v>82</v>
      </c>
      <c r="AY126" s="2" t="s">
        <v>193</v>
      </c>
      <c r="BE126" s="149">
        <f t="shared" si="14"/>
        <v>0</v>
      </c>
      <c r="BF126" s="149">
        <f t="shared" si="15"/>
        <v>0</v>
      </c>
      <c r="BG126" s="149">
        <f t="shared" si="16"/>
        <v>0</v>
      </c>
      <c r="BH126" s="149">
        <f t="shared" si="17"/>
        <v>0</v>
      </c>
      <c r="BI126" s="149">
        <f t="shared" si="18"/>
        <v>0</v>
      </c>
      <c r="BJ126" s="2" t="s">
        <v>80</v>
      </c>
      <c r="BK126" s="149">
        <f t="shared" si="19"/>
        <v>0</v>
      </c>
      <c r="BL126" s="2" t="s">
        <v>199</v>
      </c>
      <c r="BM126" s="148" t="s">
        <v>439</v>
      </c>
    </row>
    <row r="127" spans="1:65" s="17" customFormat="1" ht="44.25" customHeight="1">
      <c r="A127" s="13"/>
      <c r="B127" s="136"/>
      <c r="C127" s="137" t="s">
        <v>216</v>
      </c>
      <c r="D127" s="137" t="s">
        <v>195</v>
      </c>
      <c r="E127" s="138" t="s">
        <v>4359</v>
      </c>
      <c r="F127" s="139" t="s">
        <v>4360</v>
      </c>
      <c r="G127" s="140" t="s">
        <v>605</v>
      </c>
      <c r="H127" s="141">
        <v>2</v>
      </c>
      <c r="I127" s="142">
        <v>0</v>
      </c>
      <c r="J127" s="142">
        <f t="shared" si="10"/>
        <v>0</v>
      </c>
      <c r="K127" s="143"/>
      <c r="L127" s="14"/>
      <c r="M127" s="144"/>
      <c r="N127" s="145" t="s">
        <v>44</v>
      </c>
      <c r="O127" s="146">
        <v>0</v>
      </c>
      <c r="P127" s="146">
        <f t="shared" si="11"/>
        <v>0</v>
      </c>
      <c r="Q127" s="146">
        <v>0</v>
      </c>
      <c r="R127" s="146">
        <f t="shared" si="12"/>
        <v>0</v>
      </c>
      <c r="S127" s="146">
        <v>0</v>
      </c>
      <c r="T127" s="147">
        <f t="shared" si="1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8" t="s">
        <v>199</v>
      </c>
      <c r="AT127" s="148" t="s">
        <v>195</v>
      </c>
      <c r="AU127" s="148" t="s">
        <v>82</v>
      </c>
      <c r="AY127" s="2" t="s">
        <v>193</v>
      </c>
      <c r="BE127" s="149">
        <f t="shared" si="14"/>
        <v>0</v>
      </c>
      <c r="BF127" s="149">
        <f t="shared" si="15"/>
        <v>0</v>
      </c>
      <c r="BG127" s="149">
        <f t="shared" si="16"/>
        <v>0</v>
      </c>
      <c r="BH127" s="149">
        <f t="shared" si="17"/>
        <v>0</v>
      </c>
      <c r="BI127" s="149">
        <f t="shared" si="18"/>
        <v>0</v>
      </c>
      <c r="BJ127" s="2" t="s">
        <v>80</v>
      </c>
      <c r="BK127" s="149">
        <f t="shared" si="19"/>
        <v>0</v>
      </c>
      <c r="BL127" s="2" t="s">
        <v>199</v>
      </c>
      <c r="BM127" s="148" t="s">
        <v>445</v>
      </c>
    </row>
    <row r="128" spans="1:65" s="17" customFormat="1" ht="78" customHeight="1">
      <c r="A128" s="13"/>
      <c r="B128" s="136"/>
      <c r="C128" s="137" t="s">
        <v>276</v>
      </c>
      <c r="D128" s="137" t="s">
        <v>195</v>
      </c>
      <c r="E128" s="138" t="s">
        <v>4361</v>
      </c>
      <c r="F128" s="139" t="s">
        <v>4362</v>
      </c>
      <c r="G128" s="140" t="s">
        <v>605</v>
      </c>
      <c r="H128" s="141">
        <v>1</v>
      </c>
      <c r="I128" s="142">
        <v>0</v>
      </c>
      <c r="J128" s="142">
        <f t="shared" si="10"/>
        <v>0</v>
      </c>
      <c r="K128" s="143"/>
      <c r="L128" s="14"/>
      <c r="M128" s="144"/>
      <c r="N128" s="145" t="s">
        <v>44</v>
      </c>
      <c r="O128" s="146">
        <v>0</v>
      </c>
      <c r="P128" s="146">
        <f t="shared" si="11"/>
        <v>0</v>
      </c>
      <c r="Q128" s="146">
        <v>0</v>
      </c>
      <c r="R128" s="146">
        <f t="shared" si="12"/>
        <v>0</v>
      </c>
      <c r="S128" s="146">
        <v>0</v>
      </c>
      <c r="T128" s="147">
        <f t="shared" si="13"/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8" t="s">
        <v>199</v>
      </c>
      <c r="AT128" s="148" t="s">
        <v>195</v>
      </c>
      <c r="AU128" s="148" t="s">
        <v>82</v>
      </c>
      <c r="AY128" s="2" t="s">
        <v>193</v>
      </c>
      <c r="BE128" s="149">
        <f t="shared" si="14"/>
        <v>0</v>
      </c>
      <c r="BF128" s="149">
        <f t="shared" si="15"/>
        <v>0</v>
      </c>
      <c r="BG128" s="149">
        <f t="shared" si="16"/>
        <v>0</v>
      </c>
      <c r="BH128" s="149">
        <f t="shared" si="17"/>
        <v>0</v>
      </c>
      <c r="BI128" s="149">
        <f t="shared" si="18"/>
        <v>0</v>
      </c>
      <c r="BJ128" s="2" t="s">
        <v>80</v>
      </c>
      <c r="BK128" s="149">
        <f t="shared" si="19"/>
        <v>0</v>
      </c>
      <c r="BL128" s="2" t="s">
        <v>199</v>
      </c>
      <c r="BM128" s="148" t="s">
        <v>449</v>
      </c>
    </row>
    <row r="129" spans="1:65" s="17" customFormat="1" ht="90" customHeight="1">
      <c r="A129" s="13"/>
      <c r="B129" s="136"/>
      <c r="C129" s="137" t="s">
        <v>224</v>
      </c>
      <c r="D129" s="137" t="s">
        <v>195</v>
      </c>
      <c r="E129" s="138" t="s">
        <v>4363</v>
      </c>
      <c r="F129" s="139" t="s">
        <v>4364</v>
      </c>
      <c r="G129" s="140" t="s">
        <v>605</v>
      </c>
      <c r="H129" s="141">
        <v>1</v>
      </c>
      <c r="I129" s="142">
        <v>0</v>
      </c>
      <c r="J129" s="142">
        <f t="shared" si="10"/>
        <v>0</v>
      </c>
      <c r="K129" s="143"/>
      <c r="L129" s="14"/>
      <c r="M129" s="144"/>
      <c r="N129" s="145" t="s">
        <v>44</v>
      </c>
      <c r="O129" s="146">
        <v>0</v>
      </c>
      <c r="P129" s="146">
        <f t="shared" si="11"/>
        <v>0</v>
      </c>
      <c r="Q129" s="146">
        <v>0</v>
      </c>
      <c r="R129" s="146">
        <f t="shared" si="12"/>
        <v>0</v>
      </c>
      <c r="S129" s="146">
        <v>0</v>
      </c>
      <c r="T129" s="147">
        <f t="shared" si="1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8" t="s">
        <v>199</v>
      </c>
      <c r="AT129" s="148" t="s">
        <v>195</v>
      </c>
      <c r="AU129" s="148" t="s">
        <v>82</v>
      </c>
      <c r="AY129" s="2" t="s">
        <v>193</v>
      </c>
      <c r="BE129" s="149">
        <f t="shared" si="14"/>
        <v>0</v>
      </c>
      <c r="BF129" s="149">
        <f t="shared" si="15"/>
        <v>0</v>
      </c>
      <c r="BG129" s="149">
        <f t="shared" si="16"/>
        <v>0</v>
      </c>
      <c r="BH129" s="149">
        <f t="shared" si="17"/>
        <v>0</v>
      </c>
      <c r="BI129" s="149">
        <f t="shared" si="18"/>
        <v>0</v>
      </c>
      <c r="BJ129" s="2" t="s">
        <v>80</v>
      </c>
      <c r="BK129" s="149">
        <f t="shared" si="19"/>
        <v>0</v>
      </c>
      <c r="BL129" s="2" t="s">
        <v>199</v>
      </c>
      <c r="BM129" s="148" t="s">
        <v>456</v>
      </c>
    </row>
    <row r="130" spans="1:65" s="17" customFormat="1" ht="66.75" customHeight="1">
      <c r="A130" s="13"/>
      <c r="B130" s="136"/>
      <c r="C130" s="137" t="s">
        <v>286</v>
      </c>
      <c r="D130" s="137" t="s">
        <v>195</v>
      </c>
      <c r="E130" s="138" t="s">
        <v>4365</v>
      </c>
      <c r="F130" s="139" t="s">
        <v>4366</v>
      </c>
      <c r="G130" s="140" t="s">
        <v>605</v>
      </c>
      <c r="H130" s="141">
        <v>2</v>
      </c>
      <c r="I130" s="142">
        <v>0</v>
      </c>
      <c r="J130" s="142">
        <f t="shared" si="10"/>
        <v>0</v>
      </c>
      <c r="K130" s="143"/>
      <c r="L130" s="14"/>
      <c r="M130" s="144"/>
      <c r="N130" s="145" t="s">
        <v>44</v>
      </c>
      <c r="O130" s="146">
        <v>0</v>
      </c>
      <c r="P130" s="146">
        <f t="shared" si="11"/>
        <v>0</v>
      </c>
      <c r="Q130" s="146">
        <v>0</v>
      </c>
      <c r="R130" s="146">
        <f t="shared" si="12"/>
        <v>0</v>
      </c>
      <c r="S130" s="146">
        <v>0</v>
      </c>
      <c r="T130" s="147">
        <f t="shared" si="1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48" t="s">
        <v>199</v>
      </c>
      <c r="AT130" s="148" t="s">
        <v>195</v>
      </c>
      <c r="AU130" s="148" t="s">
        <v>82</v>
      </c>
      <c r="AY130" s="2" t="s">
        <v>193</v>
      </c>
      <c r="BE130" s="149">
        <f t="shared" si="14"/>
        <v>0</v>
      </c>
      <c r="BF130" s="149">
        <f t="shared" si="15"/>
        <v>0</v>
      </c>
      <c r="BG130" s="149">
        <f t="shared" si="16"/>
        <v>0</v>
      </c>
      <c r="BH130" s="149">
        <f t="shared" si="17"/>
        <v>0</v>
      </c>
      <c r="BI130" s="149">
        <f t="shared" si="18"/>
        <v>0</v>
      </c>
      <c r="BJ130" s="2" t="s">
        <v>80</v>
      </c>
      <c r="BK130" s="149">
        <f t="shared" si="19"/>
        <v>0</v>
      </c>
      <c r="BL130" s="2" t="s">
        <v>199</v>
      </c>
      <c r="BM130" s="148" t="s">
        <v>470</v>
      </c>
    </row>
    <row r="131" spans="1:65" s="17" customFormat="1" ht="66.75" customHeight="1">
      <c r="A131" s="13"/>
      <c r="B131" s="136"/>
      <c r="C131" s="137" t="s">
        <v>231</v>
      </c>
      <c r="D131" s="137" t="s">
        <v>195</v>
      </c>
      <c r="E131" s="138" t="s">
        <v>4367</v>
      </c>
      <c r="F131" s="139" t="s">
        <v>4368</v>
      </c>
      <c r="G131" s="140" t="s">
        <v>605</v>
      </c>
      <c r="H131" s="141">
        <v>1</v>
      </c>
      <c r="I131" s="142">
        <v>0</v>
      </c>
      <c r="J131" s="142">
        <f t="shared" si="10"/>
        <v>0</v>
      </c>
      <c r="K131" s="143"/>
      <c r="L131" s="14"/>
      <c r="M131" s="144"/>
      <c r="N131" s="145" t="s">
        <v>44</v>
      </c>
      <c r="O131" s="146">
        <v>0</v>
      </c>
      <c r="P131" s="146">
        <f t="shared" si="11"/>
        <v>0</v>
      </c>
      <c r="Q131" s="146">
        <v>0</v>
      </c>
      <c r="R131" s="146">
        <f t="shared" si="12"/>
        <v>0</v>
      </c>
      <c r="S131" s="146">
        <v>0</v>
      </c>
      <c r="T131" s="147">
        <f t="shared" si="13"/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8" t="s">
        <v>199</v>
      </c>
      <c r="AT131" s="148" t="s">
        <v>195</v>
      </c>
      <c r="AU131" s="148" t="s">
        <v>82</v>
      </c>
      <c r="AY131" s="2" t="s">
        <v>193</v>
      </c>
      <c r="BE131" s="149">
        <f t="shared" si="14"/>
        <v>0</v>
      </c>
      <c r="BF131" s="149">
        <f t="shared" si="15"/>
        <v>0</v>
      </c>
      <c r="BG131" s="149">
        <f t="shared" si="16"/>
        <v>0</v>
      </c>
      <c r="BH131" s="149">
        <f t="shared" si="17"/>
        <v>0</v>
      </c>
      <c r="BI131" s="149">
        <f t="shared" si="18"/>
        <v>0</v>
      </c>
      <c r="BJ131" s="2" t="s">
        <v>80</v>
      </c>
      <c r="BK131" s="149">
        <f t="shared" si="19"/>
        <v>0</v>
      </c>
      <c r="BL131" s="2" t="s">
        <v>199</v>
      </c>
      <c r="BM131" s="148" t="s">
        <v>481</v>
      </c>
    </row>
    <row r="132" spans="1:65" s="17" customFormat="1" ht="66.75" customHeight="1">
      <c r="A132" s="13"/>
      <c r="B132" s="136"/>
      <c r="C132" s="137" t="s">
        <v>296</v>
      </c>
      <c r="D132" s="137" t="s">
        <v>195</v>
      </c>
      <c r="E132" s="138" t="s">
        <v>4369</v>
      </c>
      <c r="F132" s="139" t="s">
        <v>4370</v>
      </c>
      <c r="G132" s="140" t="s">
        <v>605</v>
      </c>
      <c r="H132" s="141">
        <v>1</v>
      </c>
      <c r="I132" s="142">
        <v>0</v>
      </c>
      <c r="J132" s="142">
        <f t="shared" si="10"/>
        <v>0</v>
      </c>
      <c r="K132" s="143"/>
      <c r="L132" s="14"/>
      <c r="M132" s="144"/>
      <c r="N132" s="145" t="s">
        <v>44</v>
      </c>
      <c r="O132" s="146">
        <v>0</v>
      </c>
      <c r="P132" s="146">
        <f t="shared" si="11"/>
        <v>0</v>
      </c>
      <c r="Q132" s="146">
        <v>0</v>
      </c>
      <c r="R132" s="146">
        <f t="shared" si="12"/>
        <v>0</v>
      </c>
      <c r="S132" s="146">
        <v>0</v>
      </c>
      <c r="T132" s="147">
        <f t="shared" si="13"/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8" t="s">
        <v>199</v>
      </c>
      <c r="AT132" s="148" t="s">
        <v>195</v>
      </c>
      <c r="AU132" s="148" t="s">
        <v>82</v>
      </c>
      <c r="AY132" s="2" t="s">
        <v>193</v>
      </c>
      <c r="BE132" s="149">
        <f t="shared" si="14"/>
        <v>0</v>
      </c>
      <c r="BF132" s="149">
        <f t="shared" si="15"/>
        <v>0</v>
      </c>
      <c r="BG132" s="149">
        <f t="shared" si="16"/>
        <v>0</v>
      </c>
      <c r="BH132" s="149">
        <f t="shared" si="17"/>
        <v>0</v>
      </c>
      <c r="BI132" s="149">
        <f t="shared" si="18"/>
        <v>0</v>
      </c>
      <c r="BJ132" s="2" t="s">
        <v>80</v>
      </c>
      <c r="BK132" s="149">
        <f t="shared" si="19"/>
        <v>0</v>
      </c>
      <c r="BL132" s="2" t="s">
        <v>199</v>
      </c>
      <c r="BM132" s="148" t="s">
        <v>485</v>
      </c>
    </row>
    <row r="133" spans="1:65" s="17" customFormat="1" ht="90" customHeight="1">
      <c r="A133" s="13"/>
      <c r="B133" s="136"/>
      <c r="C133" s="137" t="s">
        <v>263</v>
      </c>
      <c r="D133" s="137" t="s">
        <v>195</v>
      </c>
      <c r="E133" s="138" t="s">
        <v>4371</v>
      </c>
      <c r="F133" s="139" t="s">
        <v>4372</v>
      </c>
      <c r="G133" s="140" t="s">
        <v>198</v>
      </c>
      <c r="H133" s="141">
        <v>96.1</v>
      </c>
      <c r="I133" s="142">
        <v>0</v>
      </c>
      <c r="J133" s="142">
        <f t="shared" si="10"/>
        <v>0</v>
      </c>
      <c r="K133" s="143"/>
      <c r="L133" s="14"/>
      <c r="M133" s="144"/>
      <c r="N133" s="145" t="s">
        <v>44</v>
      </c>
      <c r="O133" s="146">
        <v>0</v>
      </c>
      <c r="P133" s="146">
        <f t="shared" si="11"/>
        <v>0</v>
      </c>
      <c r="Q133" s="146">
        <v>0</v>
      </c>
      <c r="R133" s="146">
        <f t="shared" si="12"/>
        <v>0</v>
      </c>
      <c r="S133" s="146">
        <v>0</v>
      </c>
      <c r="T133" s="147">
        <f t="shared" si="13"/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8" t="s">
        <v>199</v>
      </c>
      <c r="AT133" s="148" t="s">
        <v>195</v>
      </c>
      <c r="AU133" s="148" t="s">
        <v>82</v>
      </c>
      <c r="AY133" s="2" t="s">
        <v>193</v>
      </c>
      <c r="BE133" s="149">
        <f t="shared" si="14"/>
        <v>0</v>
      </c>
      <c r="BF133" s="149">
        <f t="shared" si="15"/>
        <v>0</v>
      </c>
      <c r="BG133" s="149">
        <f t="shared" si="16"/>
        <v>0</v>
      </c>
      <c r="BH133" s="149">
        <f t="shared" si="17"/>
        <v>0</v>
      </c>
      <c r="BI133" s="149">
        <f t="shared" si="18"/>
        <v>0</v>
      </c>
      <c r="BJ133" s="2" t="s">
        <v>80</v>
      </c>
      <c r="BK133" s="149">
        <f t="shared" si="19"/>
        <v>0</v>
      </c>
      <c r="BL133" s="2" t="s">
        <v>199</v>
      </c>
      <c r="BM133" s="148" t="s">
        <v>491</v>
      </c>
    </row>
    <row r="134" spans="1:65" s="17" customFormat="1" ht="66.75" customHeight="1">
      <c r="A134" s="13"/>
      <c r="B134" s="136"/>
      <c r="C134" s="137" t="s">
        <v>310</v>
      </c>
      <c r="D134" s="137" t="s">
        <v>195</v>
      </c>
      <c r="E134" s="138" t="s">
        <v>4373</v>
      </c>
      <c r="F134" s="139" t="s">
        <v>4374</v>
      </c>
      <c r="G134" s="140" t="s">
        <v>605</v>
      </c>
      <c r="H134" s="141">
        <v>2</v>
      </c>
      <c r="I134" s="142">
        <v>0</v>
      </c>
      <c r="J134" s="142">
        <f t="shared" si="10"/>
        <v>0</v>
      </c>
      <c r="K134" s="143"/>
      <c r="L134" s="14"/>
      <c r="M134" s="144"/>
      <c r="N134" s="145" t="s">
        <v>44</v>
      </c>
      <c r="O134" s="146">
        <v>0</v>
      </c>
      <c r="P134" s="146">
        <f t="shared" si="11"/>
        <v>0</v>
      </c>
      <c r="Q134" s="146">
        <v>0</v>
      </c>
      <c r="R134" s="146">
        <f t="shared" si="12"/>
        <v>0</v>
      </c>
      <c r="S134" s="146">
        <v>0</v>
      </c>
      <c r="T134" s="147">
        <f t="shared" si="1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48" t="s">
        <v>199</v>
      </c>
      <c r="AT134" s="148" t="s">
        <v>195</v>
      </c>
      <c r="AU134" s="148" t="s">
        <v>82</v>
      </c>
      <c r="AY134" s="2" t="s">
        <v>193</v>
      </c>
      <c r="BE134" s="149">
        <f t="shared" si="14"/>
        <v>0</v>
      </c>
      <c r="BF134" s="149">
        <f t="shared" si="15"/>
        <v>0</v>
      </c>
      <c r="BG134" s="149">
        <f t="shared" si="16"/>
        <v>0</v>
      </c>
      <c r="BH134" s="149">
        <f t="shared" si="17"/>
        <v>0</v>
      </c>
      <c r="BI134" s="149">
        <f t="shared" si="18"/>
        <v>0</v>
      </c>
      <c r="BJ134" s="2" t="s">
        <v>80</v>
      </c>
      <c r="BK134" s="149">
        <f t="shared" si="19"/>
        <v>0</v>
      </c>
      <c r="BL134" s="2" t="s">
        <v>199</v>
      </c>
      <c r="BM134" s="148" t="s">
        <v>497</v>
      </c>
    </row>
    <row r="135" spans="1:65" s="17" customFormat="1" ht="66.75" customHeight="1">
      <c r="A135" s="13"/>
      <c r="B135" s="136"/>
      <c r="C135" s="137" t="s">
        <v>279</v>
      </c>
      <c r="D135" s="137" t="s">
        <v>195</v>
      </c>
      <c r="E135" s="138" t="s">
        <v>4375</v>
      </c>
      <c r="F135" s="139" t="s">
        <v>4376</v>
      </c>
      <c r="G135" s="140" t="s">
        <v>605</v>
      </c>
      <c r="H135" s="141">
        <v>1</v>
      </c>
      <c r="I135" s="142">
        <v>0</v>
      </c>
      <c r="J135" s="142">
        <f t="shared" si="10"/>
        <v>0</v>
      </c>
      <c r="K135" s="143"/>
      <c r="L135" s="14"/>
      <c r="M135" s="144"/>
      <c r="N135" s="145" t="s">
        <v>44</v>
      </c>
      <c r="O135" s="146">
        <v>0</v>
      </c>
      <c r="P135" s="146">
        <f t="shared" si="11"/>
        <v>0</v>
      </c>
      <c r="Q135" s="146">
        <v>0</v>
      </c>
      <c r="R135" s="146">
        <f t="shared" si="12"/>
        <v>0</v>
      </c>
      <c r="S135" s="146">
        <v>0</v>
      </c>
      <c r="T135" s="147">
        <f t="shared" si="13"/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8" t="s">
        <v>199</v>
      </c>
      <c r="AT135" s="148" t="s">
        <v>195</v>
      </c>
      <c r="AU135" s="148" t="s">
        <v>82</v>
      </c>
      <c r="AY135" s="2" t="s">
        <v>193</v>
      </c>
      <c r="BE135" s="149">
        <f t="shared" si="14"/>
        <v>0</v>
      </c>
      <c r="BF135" s="149">
        <f t="shared" si="15"/>
        <v>0</v>
      </c>
      <c r="BG135" s="149">
        <f t="shared" si="16"/>
        <v>0</v>
      </c>
      <c r="BH135" s="149">
        <f t="shared" si="17"/>
        <v>0</v>
      </c>
      <c r="BI135" s="149">
        <f t="shared" si="18"/>
        <v>0</v>
      </c>
      <c r="BJ135" s="2" t="s">
        <v>80</v>
      </c>
      <c r="BK135" s="149">
        <f t="shared" si="19"/>
        <v>0</v>
      </c>
      <c r="BL135" s="2" t="s">
        <v>199</v>
      </c>
      <c r="BM135" s="148" t="s">
        <v>504</v>
      </c>
    </row>
    <row r="136" spans="1:65" s="17" customFormat="1" ht="62.7" customHeight="1">
      <c r="A136" s="13"/>
      <c r="B136" s="136"/>
      <c r="C136" s="137" t="s">
        <v>8</v>
      </c>
      <c r="D136" s="137" t="s">
        <v>195</v>
      </c>
      <c r="E136" s="138" t="s">
        <v>4377</v>
      </c>
      <c r="F136" s="139" t="s">
        <v>4378</v>
      </c>
      <c r="G136" s="140" t="s">
        <v>605</v>
      </c>
      <c r="H136" s="141">
        <v>1</v>
      </c>
      <c r="I136" s="142">
        <v>0</v>
      </c>
      <c r="J136" s="142">
        <f t="shared" si="10"/>
        <v>0</v>
      </c>
      <c r="K136" s="143"/>
      <c r="L136" s="14"/>
      <c r="M136" s="144"/>
      <c r="N136" s="145" t="s">
        <v>44</v>
      </c>
      <c r="O136" s="146">
        <v>0</v>
      </c>
      <c r="P136" s="146">
        <f t="shared" si="11"/>
        <v>0</v>
      </c>
      <c r="Q136" s="146">
        <v>0</v>
      </c>
      <c r="R136" s="146">
        <f t="shared" si="12"/>
        <v>0</v>
      </c>
      <c r="S136" s="146">
        <v>0</v>
      </c>
      <c r="T136" s="147">
        <f t="shared" si="13"/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8" t="s">
        <v>199</v>
      </c>
      <c r="AT136" s="148" t="s">
        <v>195</v>
      </c>
      <c r="AU136" s="148" t="s">
        <v>82</v>
      </c>
      <c r="AY136" s="2" t="s">
        <v>193</v>
      </c>
      <c r="BE136" s="149">
        <f t="shared" si="14"/>
        <v>0</v>
      </c>
      <c r="BF136" s="149">
        <f t="shared" si="15"/>
        <v>0</v>
      </c>
      <c r="BG136" s="149">
        <f t="shared" si="16"/>
        <v>0</v>
      </c>
      <c r="BH136" s="149">
        <f t="shared" si="17"/>
        <v>0</v>
      </c>
      <c r="BI136" s="149">
        <f t="shared" si="18"/>
        <v>0</v>
      </c>
      <c r="BJ136" s="2" t="s">
        <v>80</v>
      </c>
      <c r="BK136" s="149">
        <f t="shared" si="19"/>
        <v>0</v>
      </c>
      <c r="BL136" s="2" t="s">
        <v>199</v>
      </c>
      <c r="BM136" s="148" t="s">
        <v>510</v>
      </c>
    </row>
    <row r="137" spans="1:65" s="17" customFormat="1" ht="101.25" customHeight="1">
      <c r="A137" s="13"/>
      <c r="B137" s="136"/>
      <c r="C137" s="137" t="s">
        <v>283</v>
      </c>
      <c r="D137" s="137" t="s">
        <v>195</v>
      </c>
      <c r="E137" s="138" t="s">
        <v>4379</v>
      </c>
      <c r="F137" s="139" t="s">
        <v>4380</v>
      </c>
      <c r="G137" s="140" t="s">
        <v>605</v>
      </c>
      <c r="H137" s="141">
        <v>1</v>
      </c>
      <c r="I137" s="142">
        <v>0</v>
      </c>
      <c r="J137" s="142">
        <f t="shared" si="10"/>
        <v>0</v>
      </c>
      <c r="K137" s="143"/>
      <c r="L137" s="14"/>
      <c r="M137" s="144"/>
      <c r="N137" s="145" t="s">
        <v>44</v>
      </c>
      <c r="O137" s="146">
        <v>0</v>
      </c>
      <c r="P137" s="146">
        <f t="shared" si="11"/>
        <v>0</v>
      </c>
      <c r="Q137" s="146">
        <v>0</v>
      </c>
      <c r="R137" s="146">
        <f t="shared" si="12"/>
        <v>0</v>
      </c>
      <c r="S137" s="146">
        <v>0</v>
      </c>
      <c r="T137" s="147">
        <f t="shared" si="13"/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8" t="s">
        <v>199</v>
      </c>
      <c r="AT137" s="148" t="s">
        <v>195</v>
      </c>
      <c r="AU137" s="148" t="s">
        <v>82</v>
      </c>
      <c r="AY137" s="2" t="s">
        <v>193</v>
      </c>
      <c r="BE137" s="149">
        <f t="shared" si="14"/>
        <v>0</v>
      </c>
      <c r="BF137" s="149">
        <f t="shared" si="15"/>
        <v>0</v>
      </c>
      <c r="BG137" s="149">
        <f t="shared" si="16"/>
        <v>0</v>
      </c>
      <c r="BH137" s="149">
        <f t="shared" si="17"/>
        <v>0</v>
      </c>
      <c r="BI137" s="149">
        <f t="shared" si="18"/>
        <v>0</v>
      </c>
      <c r="BJ137" s="2" t="s">
        <v>80</v>
      </c>
      <c r="BK137" s="149">
        <f t="shared" si="19"/>
        <v>0</v>
      </c>
      <c r="BL137" s="2" t="s">
        <v>199</v>
      </c>
      <c r="BM137" s="148" t="s">
        <v>515</v>
      </c>
    </row>
    <row r="138" spans="1:65" s="17" customFormat="1" ht="55.5" customHeight="1">
      <c r="A138" s="13"/>
      <c r="B138" s="136"/>
      <c r="C138" s="137" t="s">
        <v>350</v>
      </c>
      <c r="D138" s="137" t="s">
        <v>195</v>
      </c>
      <c r="E138" s="138" t="s">
        <v>4381</v>
      </c>
      <c r="F138" s="139" t="s">
        <v>4382</v>
      </c>
      <c r="G138" s="140" t="s">
        <v>605</v>
      </c>
      <c r="H138" s="141">
        <v>4</v>
      </c>
      <c r="I138" s="142">
        <v>0</v>
      </c>
      <c r="J138" s="142">
        <f t="shared" si="10"/>
        <v>0</v>
      </c>
      <c r="K138" s="143"/>
      <c r="L138" s="14"/>
      <c r="M138" s="144"/>
      <c r="N138" s="145" t="s">
        <v>44</v>
      </c>
      <c r="O138" s="146">
        <v>0</v>
      </c>
      <c r="P138" s="146">
        <f t="shared" si="11"/>
        <v>0</v>
      </c>
      <c r="Q138" s="146">
        <v>0</v>
      </c>
      <c r="R138" s="146">
        <f t="shared" si="12"/>
        <v>0</v>
      </c>
      <c r="S138" s="146">
        <v>0</v>
      </c>
      <c r="T138" s="147">
        <f t="shared" si="13"/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8" t="s">
        <v>199</v>
      </c>
      <c r="AT138" s="148" t="s">
        <v>195</v>
      </c>
      <c r="AU138" s="148" t="s">
        <v>82</v>
      </c>
      <c r="AY138" s="2" t="s">
        <v>193</v>
      </c>
      <c r="BE138" s="149">
        <f t="shared" si="14"/>
        <v>0</v>
      </c>
      <c r="BF138" s="149">
        <f t="shared" si="15"/>
        <v>0</v>
      </c>
      <c r="BG138" s="149">
        <f t="shared" si="16"/>
        <v>0</v>
      </c>
      <c r="BH138" s="149">
        <f t="shared" si="17"/>
        <v>0</v>
      </c>
      <c r="BI138" s="149">
        <f t="shared" si="18"/>
        <v>0</v>
      </c>
      <c r="BJ138" s="2" t="s">
        <v>80</v>
      </c>
      <c r="BK138" s="149">
        <f t="shared" si="19"/>
        <v>0</v>
      </c>
      <c r="BL138" s="2" t="s">
        <v>199</v>
      </c>
      <c r="BM138" s="148" t="s">
        <v>521</v>
      </c>
    </row>
    <row r="139" spans="1:65" s="17" customFormat="1" ht="78" customHeight="1">
      <c r="A139" s="13"/>
      <c r="B139" s="136"/>
      <c r="C139" s="137" t="s">
        <v>289</v>
      </c>
      <c r="D139" s="137" t="s">
        <v>195</v>
      </c>
      <c r="E139" s="138" t="s">
        <v>4383</v>
      </c>
      <c r="F139" s="139" t="s">
        <v>4384</v>
      </c>
      <c r="G139" s="140" t="s">
        <v>198</v>
      </c>
      <c r="H139" s="141">
        <v>53.1</v>
      </c>
      <c r="I139" s="142">
        <v>0</v>
      </c>
      <c r="J139" s="142">
        <f t="shared" si="10"/>
        <v>0</v>
      </c>
      <c r="K139" s="143"/>
      <c r="L139" s="14"/>
      <c r="M139" s="144"/>
      <c r="N139" s="145" t="s">
        <v>44</v>
      </c>
      <c r="O139" s="146">
        <v>0</v>
      </c>
      <c r="P139" s="146">
        <f t="shared" si="11"/>
        <v>0</v>
      </c>
      <c r="Q139" s="146">
        <v>0</v>
      </c>
      <c r="R139" s="146">
        <f t="shared" si="12"/>
        <v>0</v>
      </c>
      <c r="S139" s="146">
        <v>0</v>
      </c>
      <c r="T139" s="147">
        <f t="shared" si="13"/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48" t="s">
        <v>199</v>
      </c>
      <c r="AT139" s="148" t="s">
        <v>195</v>
      </c>
      <c r="AU139" s="148" t="s">
        <v>82</v>
      </c>
      <c r="AY139" s="2" t="s">
        <v>193</v>
      </c>
      <c r="BE139" s="149">
        <f t="shared" si="14"/>
        <v>0</v>
      </c>
      <c r="BF139" s="149">
        <f t="shared" si="15"/>
        <v>0</v>
      </c>
      <c r="BG139" s="149">
        <f t="shared" si="16"/>
        <v>0</v>
      </c>
      <c r="BH139" s="149">
        <f t="shared" si="17"/>
        <v>0</v>
      </c>
      <c r="BI139" s="149">
        <f t="shared" si="18"/>
        <v>0</v>
      </c>
      <c r="BJ139" s="2" t="s">
        <v>80</v>
      </c>
      <c r="BK139" s="149">
        <f t="shared" si="19"/>
        <v>0</v>
      </c>
      <c r="BL139" s="2" t="s">
        <v>199</v>
      </c>
      <c r="BM139" s="148" t="s">
        <v>528</v>
      </c>
    </row>
    <row r="140" spans="1:65" s="17" customFormat="1" ht="78" customHeight="1">
      <c r="A140" s="13"/>
      <c r="B140" s="136"/>
      <c r="C140" s="137" t="s">
        <v>366</v>
      </c>
      <c r="D140" s="137" t="s">
        <v>195</v>
      </c>
      <c r="E140" s="138" t="s">
        <v>4385</v>
      </c>
      <c r="F140" s="139" t="s">
        <v>4386</v>
      </c>
      <c r="G140" s="140" t="s">
        <v>198</v>
      </c>
      <c r="H140" s="141">
        <v>35.5</v>
      </c>
      <c r="I140" s="142">
        <v>0</v>
      </c>
      <c r="J140" s="142">
        <f t="shared" si="10"/>
        <v>0</v>
      </c>
      <c r="K140" s="143"/>
      <c r="L140" s="14"/>
      <c r="M140" s="144"/>
      <c r="N140" s="145" t="s">
        <v>44</v>
      </c>
      <c r="O140" s="146">
        <v>0</v>
      </c>
      <c r="P140" s="146">
        <f t="shared" si="11"/>
        <v>0</v>
      </c>
      <c r="Q140" s="146">
        <v>0</v>
      </c>
      <c r="R140" s="146">
        <f t="shared" si="12"/>
        <v>0</v>
      </c>
      <c r="S140" s="146">
        <v>0</v>
      </c>
      <c r="T140" s="147">
        <f t="shared" si="13"/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48" t="s">
        <v>199</v>
      </c>
      <c r="AT140" s="148" t="s">
        <v>195</v>
      </c>
      <c r="AU140" s="148" t="s">
        <v>82</v>
      </c>
      <c r="AY140" s="2" t="s">
        <v>193</v>
      </c>
      <c r="BE140" s="149">
        <f t="shared" si="14"/>
        <v>0</v>
      </c>
      <c r="BF140" s="149">
        <f t="shared" si="15"/>
        <v>0</v>
      </c>
      <c r="BG140" s="149">
        <f t="shared" si="16"/>
        <v>0</v>
      </c>
      <c r="BH140" s="149">
        <f t="shared" si="17"/>
        <v>0</v>
      </c>
      <c r="BI140" s="149">
        <f t="shared" si="18"/>
        <v>0</v>
      </c>
      <c r="BJ140" s="2" t="s">
        <v>80</v>
      </c>
      <c r="BK140" s="149">
        <f t="shared" si="19"/>
        <v>0</v>
      </c>
      <c r="BL140" s="2" t="s">
        <v>199</v>
      </c>
      <c r="BM140" s="148" t="s">
        <v>539</v>
      </c>
    </row>
    <row r="141" spans="1:65" s="17" customFormat="1" ht="66.75" customHeight="1">
      <c r="A141" s="13"/>
      <c r="B141" s="136"/>
      <c r="C141" s="137" t="s">
        <v>293</v>
      </c>
      <c r="D141" s="137" t="s">
        <v>195</v>
      </c>
      <c r="E141" s="138" t="s">
        <v>4387</v>
      </c>
      <c r="F141" s="139" t="s">
        <v>4388</v>
      </c>
      <c r="G141" s="140" t="s">
        <v>198</v>
      </c>
      <c r="H141" s="141">
        <v>170</v>
      </c>
      <c r="I141" s="142">
        <v>0</v>
      </c>
      <c r="J141" s="142">
        <f t="shared" si="10"/>
        <v>0</v>
      </c>
      <c r="K141" s="143"/>
      <c r="L141" s="14"/>
      <c r="M141" s="144"/>
      <c r="N141" s="145" t="s">
        <v>44</v>
      </c>
      <c r="O141" s="146">
        <v>0</v>
      </c>
      <c r="P141" s="146">
        <f t="shared" si="11"/>
        <v>0</v>
      </c>
      <c r="Q141" s="146">
        <v>0</v>
      </c>
      <c r="R141" s="146">
        <f t="shared" si="12"/>
        <v>0</v>
      </c>
      <c r="S141" s="146">
        <v>0</v>
      </c>
      <c r="T141" s="147">
        <f t="shared" si="13"/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8" t="s">
        <v>199</v>
      </c>
      <c r="AT141" s="148" t="s">
        <v>195</v>
      </c>
      <c r="AU141" s="148" t="s">
        <v>82</v>
      </c>
      <c r="AY141" s="2" t="s">
        <v>193</v>
      </c>
      <c r="BE141" s="149">
        <f t="shared" si="14"/>
        <v>0</v>
      </c>
      <c r="BF141" s="149">
        <f t="shared" si="15"/>
        <v>0</v>
      </c>
      <c r="BG141" s="149">
        <f t="shared" si="16"/>
        <v>0</v>
      </c>
      <c r="BH141" s="149">
        <f t="shared" si="17"/>
        <v>0</v>
      </c>
      <c r="BI141" s="149">
        <f t="shared" si="18"/>
        <v>0</v>
      </c>
      <c r="BJ141" s="2" t="s">
        <v>80</v>
      </c>
      <c r="BK141" s="149">
        <f t="shared" si="19"/>
        <v>0</v>
      </c>
      <c r="BL141" s="2" t="s">
        <v>199</v>
      </c>
      <c r="BM141" s="148" t="s">
        <v>548</v>
      </c>
    </row>
    <row r="142" spans="1:65" s="17" customFormat="1" ht="49.05" customHeight="1">
      <c r="A142" s="13"/>
      <c r="B142" s="136"/>
      <c r="C142" s="137" t="s">
        <v>7</v>
      </c>
      <c r="D142" s="137" t="s">
        <v>195</v>
      </c>
      <c r="E142" s="138" t="s">
        <v>4389</v>
      </c>
      <c r="F142" s="139" t="s">
        <v>4390</v>
      </c>
      <c r="G142" s="140" t="s">
        <v>605</v>
      </c>
      <c r="H142" s="141">
        <v>1</v>
      </c>
      <c r="I142" s="142">
        <v>0</v>
      </c>
      <c r="J142" s="142">
        <f t="shared" si="10"/>
        <v>0</v>
      </c>
      <c r="K142" s="143"/>
      <c r="L142" s="14"/>
      <c r="M142" s="144"/>
      <c r="N142" s="145" t="s">
        <v>44</v>
      </c>
      <c r="O142" s="146">
        <v>0</v>
      </c>
      <c r="P142" s="146">
        <f t="shared" si="11"/>
        <v>0</v>
      </c>
      <c r="Q142" s="146">
        <v>0</v>
      </c>
      <c r="R142" s="146">
        <f t="shared" si="12"/>
        <v>0</v>
      </c>
      <c r="S142" s="146">
        <v>0</v>
      </c>
      <c r="T142" s="147">
        <f t="shared" si="13"/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8" t="s">
        <v>199</v>
      </c>
      <c r="AT142" s="148" t="s">
        <v>195</v>
      </c>
      <c r="AU142" s="148" t="s">
        <v>82</v>
      </c>
      <c r="AY142" s="2" t="s">
        <v>193</v>
      </c>
      <c r="BE142" s="149">
        <f t="shared" si="14"/>
        <v>0</v>
      </c>
      <c r="BF142" s="149">
        <f t="shared" si="15"/>
        <v>0</v>
      </c>
      <c r="BG142" s="149">
        <f t="shared" si="16"/>
        <v>0</v>
      </c>
      <c r="BH142" s="149">
        <f t="shared" si="17"/>
        <v>0</v>
      </c>
      <c r="BI142" s="149">
        <f t="shared" si="18"/>
        <v>0</v>
      </c>
      <c r="BJ142" s="2" t="s">
        <v>80</v>
      </c>
      <c r="BK142" s="149">
        <f t="shared" si="19"/>
        <v>0</v>
      </c>
      <c r="BL142" s="2" t="s">
        <v>199</v>
      </c>
      <c r="BM142" s="148" t="s">
        <v>555</v>
      </c>
    </row>
    <row r="143" spans="1:65" s="17" customFormat="1" ht="55.5" customHeight="1">
      <c r="A143" s="13"/>
      <c r="B143" s="136"/>
      <c r="C143" s="137" t="s">
        <v>299</v>
      </c>
      <c r="D143" s="137" t="s">
        <v>195</v>
      </c>
      <c r="E143" s="138" t="s">
        <v>4391</v>
      </c>
      <c r="F143" s="139" t="s">
        <v>4392</v>
      </c>
      <c r="G143" s="140" t="s">
        <v>605</v>
      </c>
      <c r="H143" s="141">
        <v>2</v>
      </c>
      <c r="I143" s="142">
        <v>0</v>
      </c>
      <c r="J143" s="142">
        <f t="shared" si="10"/>
        <v>0</v>
      </c>
      <c r="K143" s="143"/>
      <c r="L143" s="14"/>
      <c r="M143" s="144"/>
      <c r="N143" s="145" t="s">
        <v>44</v>
      </c>
      <c r="O143" s="146">
        <v>0</v>
      </c>
      <c r="P143" s="146">
        <f t="shared" si="11"/>
        <v>0</v>
      </c>
      <c r="Q143" s="146">
        <v>0</v>
      </c>
      <c r="R143" s="146">
        <f t="shared" si="12"/>
        <v>0</v>
      </c>
      <c r="S143" s="146">
        <v>0</v>
      </c>
      <c r="T143" s="147">
        <f t="shared" si="13"/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48" t="s">
        <v>199</v>
      </c>
      <c r="AT143" s="148" t="s">
        <v>195</v>
      </c>
      <c r="AU143" s="148" t="s">
        <v>82</v>
      </c>
      <c r="AY143" s="2" t="s">
        <v>193</v>
      </c>
      <c r="BE143" s="149">
        <f t="shared" si="14"/>
        <v>0</v>
      </c>
      <c r="BF143" s="149">
        <f t="shared" si="15"/>
        <v>0</v>
      </c>
      <c r="BG143" s="149">
        <f t="shared" si="16"/>
        <v>0</v>
      </c>
      <c r="BH143" s="149">
        <f t="shared" si="17"/>
        <v>0</v>
      </c>
      <c r="BI143" s="149">
        <f t="shared" si="18"/>
        <v>0</v>
      </c>
      <c r="BJ143" s="2" t="s">
        <v>80</v>
      </c>
      <c r="BK143" s="149">
        <f t="shared" si="19"/>
        <v>0</v>
      </c>
      <c r="BL143" s="2" t="s">
        <v>199</v>
      </c>
      <c r="BM143" s="148" t="s">
        <v>564</v>
      </c>
    </row>
    <row r="144" spans="1:65" s="17" customFormat="1" ht="55.5" customHeight="1">
      <c r="A144" s="13"/>
      <c r="B144" s="136"/>
      <c r="C144" s="137" t="s">
        <v>383</v>
      </c>
      <c r="D144" s="137" t="s">
        <v>195</v>
      </c>
      <c r="E144" s="138" t="s">
        <v>4393</v>
      </c>
      <c r="F144" s="139" t="s">
        <v>4394</v>
      </c>
      <c r="G144" s="140" t="s">
        <v>605</v>
      </c>
      <c r="H144" s="141">
        <v>1</v>
      </c>
      <c r="I144" s="142">
        <v>0</v>
      </c>
      <c r="J144" s="142">
        <f t="shared" si="10"/>
        <v>0</v>
      </c>
      <c r="K144" s="143"/>
      <c r="L144" s="14"/>
      <c r="M144" s="144"/>
      <c r="N144" s="145" t="s">
        <v>44</v>
      </c>
      <c r="O144" s="146">
        <v>0</v>
      </c>
      <c r="P144" s="146">
        <f t="shared" si="11"/>
        <v>0</v>
      </c>
      <c r="Q144" s="146">
        <v>0</v>
      </c>
      <c r="R144" s="146">
        <f t="shared" si="12"/>
        <v>0</v>
      </c>
      <c r="S144" s="146">
        <v>0</v>
      </c>
      <c r="T144" s="147">
        <f t="shared" si="13"/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8" t="s">
        <v>199</v>
      </c>
      <c r="AT144" s="148" t="s">
        <v>195</v>
      </c>
      <c r="AU144" s="148" t="s">
        <v>82</v>
      </c>
      <c r="AY144" s="2" t="s">
        <v>193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2" t="s">
        <v>80</v>
      </c>
      <c r="BK144" s="149">
        <f t="shared" si="19"/>
        <v>0</v>
      </c>
      <c r="BL144" s="2" t="s">
        <v>199</v>
      </c>
      <c r="BM144" s="148" t="s">
        <v>576</v>
      </c>
    </row>
    <row r="145" spans="1:65" s="17" customFormat="1" ht="49.05" customHeight="1">
      <c r="A145" s="13"/>
      <c r="B145" s="136"/>
      <c r="C145" s="137" t="s">
        <v>307</v>
      </c>
      <c r="D145" s="137" t="s">
        <v>195</v>
      </c>
      <c r="E145" s="138" t="s">
        <v>4395</v>
      </c>
      <c r="F145" s="139" t="s">
        <v>4396</v>
      </c>
      <c r="G145" s="140" t="s">
        <v>605</v>
      </c>
      <c r="H145" s="141">
        <v>1</v>
      </c>
      <c r="I145" s="142">
        <v>0</v>
      </c>
      <c r="J145" s="142">
        <f t="shared" si="10"/>
        <v>0</v>
      </c>
      <c r="K145" s="143"/>
      <c r="L145" s="14"/>
      <c r="M145" s="144"/>
      <c r="N145" s="145" t="s">
        <v>44</v>
      </c>
      <c r="O145" s="146">
        <v>0</v>
      </c>
      <c r="P145" s="146">
        <f t="shared" si="11"/>
        <v>0</v>
      </c>
      <c r="Q145" s="146">
        <v>0</v>
      </c>
      <c r="R145" s="146">
        <f t="shared" si="12"/>
        <v>0</v>
      </c>
      <c r="S145" s="146">
        <v>0</v>
      </c>
      <c r="T145" s="147">
        <f t="shared" si="13"/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8" t="s">
        <v>199</v>
      </c>
      <c r="AT145" s="148" t="s">
        <v>195</v>
      </c>
      <c r="AU145" s="148" t="s">
        <v>82</v>
      </c>
      <c r="AY145" s="2" t="s">
        <v>193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2" t="s">
        <v>80</v>
      </c>
      <c r="BK145" s="149">
        <f t="shared" si="19"/>
        <v>0</v>
      </c>
      <c r="BL145" s="2" t="s">
        <v>199</v>
      </c>
      <c r="BM145" s="148" t="s">
        <v>584</v>
      </c>
    </row>
    <row r="146" spans="1:65" s="17" customFormat="1" ht="37.799999999999997" customHeight="1">
      <c r="A146" s="13"/>
      <c r="B146" s="136"/>
      <c r="C146" s="137" t="s">
        <v>396</v>
      </c>
      <c r="D146" s="137" t="s">
        <v>195</v>
      </c>
      <c r="E146" s="138" t="s">
        <v>4397</v>
      </c>
      <c r="F146" s="139" t="s">
        <v>4398</v>
      </c>
      <c r="G146" s="140" t="s">
        <v>605</v>
      </c>
      <c r="H146" s="141">
        <v>1</v>
      </c>
      <c r="I146" s="142">
        <v>0</v>
      </c>
      <c r="J146" s="142">
        <f t="shared" si="10"/>
        <v>0</v>
      </c>
      <c r="K146" s="143"/>
      <c r="L146" s="14"/>
      <c r="M146" s="144"/>
      <c r="N146" s="145" t="s">
        <v>44</v>
      </c>
      <c r="O146" s="146">
        <v>0</v>
      </c>
      <c r="P146" s="146">
        <f t="shared" si="11"/>
        <v>0</v>
      </c>
      <c r="Q146" s="146">
        <v>0</v>
      </c>
      <c r="R146" s="146">
        <f t="shared" si="12"/>
        <v>0</v>
      </c>
      <c r="S146" s="146">
        <v>0</v>
      </c>
      <c r="T146" s="147">
        <f t="shared" si="13"/>
        <v>0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48" t="s">
        <v>199</v>
      </c>
      <c r="AT146" s="148" t="s">
        <v>195</v>
      </c>
      <c r="AU146" s="148" t="s">
        <v>82</v>
      </c>
      <c r="AY146" s="2" t="s">
        <v>193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2" t="s">
        <v>80</v>
      </c>
      <c r="BK146" s="149">
        <f t="shared" si="19"/>
        <v>0</v>
      </c>
      <c r="BL146" s="2" t="s">
        <v>199</v>
      </c>
      <c r="BM146" s="148" t="s">
        <v>594</v>
      </c>
    </row>
    <row r="147" spans="1:65" s="17" customFormat="1" ht="55.5" customHeight="1">
      <c r="A147" s="13"/>
      <c r="B147" s="136"/>
      <c r="C147" s="137" t="s">
        <v>313</v>
      </c>
      <c r="D147" s="137" t="s">
        <v>195</v>
      </c>
      <c r="E147" s="138" t="s">
        <v>4399</v>
      </c>
      <c r="F147" s="139" t="s">
        <v>4400</v>
      </c>
      <c r="G147" s="140" t="s">
        <v>605</v>
      </c>
      <c r="H147" s="141">
        <v>2</v>
      </c>
      <c r="I147" s="142">
        <v>0</v>
      </c>
      <c r="J147" s="142">
        <f t="shared" si="10"/>
        <v>0</v>
      </c>
      <c r="K147" s="143"/>
      <c r="L147" s="14"/>
      <c r="M147" s="144"/>
      <c r="N147" s="145" t="s">
        <v>44</v>
      </c>
      <c r="O147" s="146">
        <v>0</v>
      </c>
      <c r="P147" s="146">
        <f t="shared" si="11"/>
        <v>0</v>
      </c>
      <c r="Q147" s="146">
        <v>0</v>
      </c>
      <c r="R147" s="146">
        <f t="shared" si="12"/>
        <v>0</v>
      </c>
      <c r="S147" s="146">
        <v>0</v>
      </c>
      <c r="T147" s="147">
        <f t="shared" si="13"/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8" t="s">
        <v>199</v>
      </c>
      <c r="AT147" s="148" t="s">
        <v>195</v>
      </c>
      <c r="AU147" s="148" t="s">
        <v>82</v>
      </c>
      <c r="AY147" s="2" t="s">
        <v>193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2" t="s">
        <v>80</v>
      </c>
      <c r="BK147" s="149">
        <f t="shared" si="19"/>
        <v>0</v>
      </c>
      <c r="BL147" s="2" t="s">
        <v>199</v>
      </c>
      <c r="BM147" s="148" t="s">
        <v>601</v>
      </c>
    </row>
    <row r="148" spans="1:65" s="17" customFormat="1" ht="55.5" customHeight="1">
      <c r="A148" s="13"/>
      <c r="B148" s="136"/>
      <c r="C148" s="137" t="s">
        <v>416</v>
      </c>
      <c r="D148" s="137" t="s">
        <v>195</v>
      </c>
      <c r="E148" s="138" t="s">
        <v>4401</v>
      </c>
      <c r="F148" s="139" t="s">
        <v>4402</v>
      </c>
      <c r="G148" s="140" t="s">
        <v>605</v>
      </c>
      <c r="H148" s="141">
        <v>4</v>
      </c>
      <c r="I148" s="142">
        <v>0</v>
      </c>
      <c r="J148" s="142">
        <f t="shared" si="10"/>
        <v>0</v>
      </c>
      <c r="K148" s="143"/>
      <c r="L148" s="14"/>
      <c r="M148" s="144"/>
      <c r="N148" s="145" t="s">
        <v>44</v>
      </c>
      <c r="O148" s="146">
        <v>0</v>
      </c>
      <c r="P148" s="146">
        <f t="shared" si="11"/>
        <v>0</v>
      </c>
      <c r="Q148" s="146">
        <v>0</v>
      </c>
      <c r="R148" s="146">
        <f t="shared" si="12"/>
        <v>0</v>
      </c>
      <c r="S148" s="146">
        <v>0</v>
      </c>
      <c r="T148" s="147">
        <f t="shared" si="13"/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48" t="s">
        <v>199</v>
      </c>
      <c r="AT148" s="148" t="s">
        <v>195</v>
      </c>
      <c r="AU148" s="148" t="s">
        <v>82</v>
      </c>
      <c r="AY148" s="2" t="s">
        <v>193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2" t="s">
        <v>80</v>
      </c>
      <c r="BK148" s="149">
        <f t="shared" si="19"/>
        <v>0</v>
      </c>
      <c r="BL148" s="2" t="s">
        <v>199</v>
      </c>
      <c r="BM148" s="148" t="s">
        <v>606</v>
      </c>
    </row>
    <row r="149" spans="1:65" s="17" customFormat="1" ht="55.5" customHeight="1">
      <c r="A149" s="13"/>
      <c r="B149" s="136"/>
      <c r="C149" s="137" t="s">
        <v>327</v>
      </c>
      <c r="D149" s="137" t="s">
        <v>195</v>
      </c>
      <c r="E149" s="138" t="s">
        <v>4403</v>
      </c>
      <c r="F149" s="139" t="s">
        <v>4404</v>
      </c>
      <c r="G149" s="140" t="s">
        <v>605</v>
      </c>
      <c r="H149" s="141">
        <v>2</v>
      </c>
      <c r="I149" s="142">
        <v>0</v>
      </c>
      <c r="J149" s="142">
        <f t="shared" si="10"/>
        <v>0</v>
      </c>
      <c r="K149" s="143"/>
      <c r="L149" s="14"/>
      <c r="M149" s="144"/>
      <c r="N149" s="145" t="s">
        <v>44</v>
      </c>
      <c r="O149" s="146">
        <v>0</v>
      </c>
      <c r="P149" s="146">
        <f t="shared" si="11"/>
        <v>0</v>
      </c>
      <c r="Q149" s="146">
        <v>0</v>
      </c>
      <c r="R149" s="146">
        <f t="shared" si="12"/>
        <v>0</v>
      </c>
      <c r="S149" s="146">
        <v>0</v>
      </c>
      <c r="T149" s="147">
        <f t="shared" si="13"/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48" t="s">
        <v>199</v>
      </c>
      <c r="AT149" s="148" t="s">
        <v>195</v>
      </c>
      <c r="AU149" s="148" t="s">
        <v>82</v>
      </c>
      <c r="AY149" s="2" t="s">
        <v>193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2" t="s">
        <v>80</v>
      </c>
      <c r="BK149" s="149">
        <f t="shared" si="19"/>
        <v>0</v>
      </c>
      <c r="BL149" s="2" t="s">
        <v>199</v>
      </c>
      <c r="BM149" s="148" t="s">
        <v>613</v>
      </c>
    </row>
    <row r="150" spans="1:65" s="17" customFormat="1" ht="55.5" customHeight="1">
      <c r="A150" s="13"/>
      <c r="B150" s="136"/>
      <c r="C150" s="137" t="s">
        <v>429</v>
      </c>
      <c r="D150" s="137" t="s">
        <v>195</v>
      </c>
      <c r="E150" s="138" t="s">
        <v>4405</v>
      </c>
      <c r="F150" s="139" t="s">
        <v>4406</v>
      </c>
      <c r="G150" s="140" t="s">
        <v>605</v>
      </c>
      <c r="H150" s="141">
        <v>4</v>
      </c>
      <c r="I150" s="142">
        <v>0</v>
      </c>
      <c r="J150" s="142">
        <f t="shared" si="10"/>
        <v>0</v>
      </c>
      <c r="K150" s="143"/>
      <c r="L150" s="14"/>
      <c r="M150" s="144"/>
      <c r="N150" s="145" t="s">
        <v>44</v>
      </c>
      <c r="O150" s="146">
        <v>0</v>
      </c>
      <c r="P150" s="146">
        <f t="shared" si="11"/>
        <v>0</v>
      </c>
      <c r="Q150" s="146">
        <v>0</v>
      </c>
      <c r="R150" s="146">
        <f t="shared" si="12"/>
        <v>0</v>
      </c>
      <c r="S150" s="146">
        <v>0</v>
      </c>
      <c r="T150" s="147">
        <f t="shared" si="13"/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48" t="s">
        <v>199</v>
      </c>
      <c r="AT150" s="148" t="s">
        <v>195</v>
      </c>
      <c r="AU150" s="148" t="s">
        <v>82</v>
      </c>
      <c r="AY150" s="2" t="s">
        <v>193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2" t="s">
        <v>80</v>
      </c>
      <c r="BK150" s="149">
        <f t="shared" si="19"/>
        <v>0</v>
      </c>
      <c r="BL150" s="2" t="s">
        <v>199</v>
      </c>
      <c r="BM150" s="148" t="s">
        <v>618</v>
      </c>
    </row>
    <row r="151" spans="1:65" s="17" customFormat="1" ht="66.75" customHeight="1">
      <c r="A151" s="13"/>
      <c r="B151" s="136"/>
      <c r="C151" s="137" t="s">
        <v>332</v>
      </c>
      <c r="D151" s="137" t="s">
        <v>195</v>
      </c>
      <c r="E151" s="138" t="s">
        <v>4407</v>
      </c>
      <c r="F151" s="139" t="s">
        <v>4408</v>
      </c>
      <c r="G151" s="140" t="s">
        <v>605</v>
      </c>
      <c r="H151" s="141">
        <v>10</v>
      </c>
      <c r="I151" s="142">
        <v>0</v>
      </c>
      <c r="J151" s="142">
        <f t="shared" si="10"/>
        <v>0</v>
      </c>
      <c r="K151" s="143"/>
      <c r="L151" s="14"/>
      <c r="M151" s="144"/>
      <c r="N151" s="145" t="s">
        <v>44</v>
      </c>
      <c r="O151" s="146">
        <v>0</v>
      </c>
      <c r="P151" s="146">
        <f t="shared" si="11"/>
        <v>0</v>
      </c>
      <c r="Q151" s="146">
        <v>0</v>
      </c>
      <c r="R151" s="146">
        <f t="shared" si="12"/>
        <v>0</v>
      </c>
      <c r="S151" s="146">
        <v>0</v>
      </c>
      <c r="T151" s="147">
        <f t="shared" si="13"/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48" t="s">
        <v>199</v>
      </c>
      <c r="AT151" s="148" t="s">
        <v>195</v>
      </c>
      <c r="AU151" s="148" t="s">
        <v>82</v>
      </c>
      <c r="AY151" s="2" t="s">
        <v>193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2" t="s">
        <v>80</v>
      </c>
      <c r="BK151" s="149">
        <f t="shared" si="19"/>
        <v>0</v>
      </c>
      <c r="BL151" s="2" t="s">
        <v>199</v>
      </c>
      <c r="BM151" s="148" t="s">
        <v>624</v>
      </c>
    </row>
    <row r="152" spans="1:65" s="17" customFormat="1" ht="55.5" customHeight="1">
      <c r="A152" s="13"/>
      <c r="B152" s="136"/>
      <c r="C152" s="137" t="s">
        <v>442</v>
      </c>
      <c r="D152" s="137" t="s">
        <v>195</v>
      </c>
      <c r="E152" s="138" t="s">
        <v>4409</v>
      </c>
      <c r="F152" s="139" t="s">
        <v>4410</v>
      </c>
      <c r="G152" s="140" t="s">
        <v>605</v>
      </c>
      <c r="H152" s="141">
        <v>2</v>
      </c>
      <c r="I152" s="142">
        <v>0</v>
      </c>
      <c r="J152" s="142">
        <f t="shared" si="10"/>
        <v>0</v>
      </c>
      <c r="K152" s="143"/>
      <c r="L152" s="14"/>
      <c r="M152" s="144"/>
      <c r="N152" s="145" t="s">
        <v>44</v>
      </c>
      <c r="O152" s="146">
        <v>0</v>
      </c>
      <c r="P152" s="146">
        <f t="shared" si="11"/>
        <v>0</v>
      </c>
      <c r="Q152" s="146">
        <v>0</v>
      </c>
      <c r="R152" s="146">
        <f t="shared" si="12"/>
        <v>0</v>
      </c>
      <c r="S152" s="146">
        <v>0</v>
      </c>
      <c r="T152" s="147">
        <f t="shared" si="13"/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48" t="s">
        <v>199</v>
      </c>
      <c r="AT152" s="148" t="s">
        <v>195</v>
      </c>
      <c r="AU152" s="148" t="s">
        <v>82</v>
      </c>
      <c r="AY152" s="2" t="s">
        <v>193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2" t="s">
        <v>80</v>
      </c>
      <c r="BK152" s="149">
        <f t="shared" si="19"/>
        <v>0</v>
      </c>
      <c r="BL152" s="2" t="s">
        <v>199</v>
      </c>
      <c r="BM152" s="148" t="s">
        <v>629</v>
      </c>
    </row>
    <row r="153" spans="1:65" s="17" customFormat="1" ht="33" customHeight="1">
      <c r="A153" s="13"/>
      <c r="B153" s="136"/>
      <c r="C153" s="137" t="s">
        <v>336</v>
      </c>
      <c r="D153" s="137" t="s">
        <v>195</v>
      </c>
      <c r="E153" s="138" t="s">
        <v>4411</v>
      </c>
      <c r="F153" s="139" t="s">
        <v>4412</v>
      </c>
      <c r="G153" s="140" t="s">
        <v>605</v>
      </c>
      <c r="H153" s="141">
        <v>2</v>
      </c>
      <c r="I153" s="142">
        <v>0</v>
      </c>
      <c r="J153" s="142">
        <f t="shared" si="10"/>
        <v>0</v>
      </c>
      <c r="K153" s="143"/>
      <c r="L153" s="14"/>
      <c r="M153" s="144"/>
      <c r="N153" s="145" t="s">
        <v>44</v>
      </c>
      <c r="O153" s="146">
        <v>0</v>
      </c>
      <c r="P153" s="146">
        <f t="shared" si="11"/>
        <v>0</v>
      </c>
      <c r="Q153" s="146">
        <v>0</v>
      </c>
      <c r="R153" s="146">
        <f t="shared" si="12"/>
        <v>0</v>
      </c>
      <c r="S153" s="146">
        <v>0</v>
      </c>
      <c r="T153" s="147">
        <f t="shared" si="13"/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8" t="s">
        <v>199</v>
      </c>
      <c r="AT153" s="148" t="s">
        <v>195</v>
      </c>
      <c r="AU153" s="148" t="s">
        <v>82</v>
      </c>
      <c r="AY153" s="2" t="s">
        <v>193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2" t="s">
        <v>80</v>
      </c>
      <c r="BK153" s="149">
        <f t="shared" si="19"/>
        <v>0</v>
      </c>
      <c r="BL153" s="2" t="s">
        <v>199</v>
      </c>
      <c r="BM153" s="148" t="s">
        <v>634</v>
      </c>
    </row>
    <row r="154" spans="1:65" s="17" customFormat="1" ht="44.25" customHeight="1">
      <c r="A154" s="13"/>
      <c r="B154" s="136"/>
      <c r="C154" s="137" t="s">
        <v>453</v>
      </c>
      <c r="D154" s="137" t="s">
        <v>195</v>
      </c>
      <c r="E154" s="138" t="s">
        <v>4413</v>
      </c>
      <c r="F154" s="139" t="s">
        <v>4414</v>
      </c>
      <c r="G154" s="140" t="s">
        <v>605</v>
      </c>
      <c r="H154" s="141">
        <v>3</v>
      </c>
      <c r="I154" s="142">
        <v>0</v>
      </c>
      <c r="J154" s="142">
        <f t="shared" si="10"/>
        <v>0</v>
      </c>
      <c r="K154" s="143"/>
      <c r="L154" s="14"/>
      <c r="M154" s="144"/>
      <c r="N154" s="145" t="s">
        <v>44</v>
      </c>
      <c r="O154" s="146">
        <v>0</v>
      </c>
      <c r="P154" s="146">
        <f t="shared" si="11"/>
        <v>0</v>
      </c>
      <c r="Q154" s="146">
        <v>0</v>
      </c>
      <c r="R154" s="146">
        <f t="shared" si="12"/>
        <v>0</v>
      </c>
      <c r="S154" s="146">
        <v>0</v>
      </c>
      <c r="T154" s="147">
        <f t="shared" si="13"/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48" t="s">
        <v>199</v>
      </c>
      <c r="AT154" s="148" t="s">
        <v>195</v>
      </c>
      <c r="AU154" s="148" t="s">
        <v>82</v>
      </c>
      <c r="AY154" s="2" t="s">
        <v>193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2" t="s">
        <v>80</v>
      </c>
      <c r="BK154" s="149">
        <f t="shared" si="19"/>
        <v>0</v>
      </c>
      <c r="BL154" s="2" t="s">
        <v>199</v>
      </c>
      <c r="BM154" s="148" t="s">
        <v>639</v>
      </c>
    </row>
    <row r="155" spans="1:65" s="17" customFormat="1" ht="37.799999999999997" customHeight="1">
      <c r="A155" s="13"/>
      <c r="B155" s="136"/>
      <c r="C155" s="137" t="s">
        <v>354</v>
      </c>
      <c r="D155" s="137" t="s">
        <v>195</v>
      </c>
      <c r="E155" s="138" t="s">
        <v>4415</v>
      </c>
      <c r="F155" s="139" t="s">
        <v>4416</v>
      </c>
      <c r="G155" s="140" t="s">
        <v>605</v>
      </c>
      <c r="H155" s="141">
        <v>3</v>
      </c>
      <c r="I155" s="142">
        <v>0</v>
      </c>
      <c r="J155" s="142">
        <f t="shared" si="10"/>
        <v>0</v>
      </c>
      <c r="K155" s="143"/>
      <c r="L155" s="14"/>
      <c r="M155" s="144"/>
      <c r="N155" s="145" t="s">
        <v>44</v>
      </c>
      <c r="O155" s="146">
        <v>0</v>
      </c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48" t="s">
        <v>199</v>
      </c>
      <c r="AT155" s="148" t="s">
        <v>195</v>
      </c>
      <c r="AU155" s="148" t="s">
        <v>82</v>
      </c>
      <c r="AY155" s="2" t="s">
        <v>193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2" t="s">
        <v>80</v>
      </c>
      <c r="BK155" s="149">
        <f t="shared" si="19"/>
        <v>0</v>
      </c>
      <c r="BL155" s="2" t="s">
        <v>199</v>
      </c>
      <c r="BM155" s="148" t="s">
        <v>644</v>
      </c>
    </row>
    <row r="156" spans="1:65" s="17" customFormat="1" ht="44.25" customHeight="1">
      <c r="A156" s="13"/>
      <c r="B156" s="136"/>
      <c r="C156" s="137" t="s">
        <v>73</v>
      </c>
      <c r="D156" s="137" t="s">
        <v>195</v>
      </c>
      <c r="E156" s="138" t="s">
        <v>4304</v>
      </c>
      <c r="F156" s="139" t="s">
        <v>4305</v>
      </c>
      <c r="G156" s="140" t="s">
        <v>605</v>
      </c>
      <c r="H156" s="141">
        <v>1</v>
      </c>
      <c r="I156" s="142">
        <v>0</v>
      </c>
      <c r="J156" s="142">
        <f t="shared" si="10"/>
        <v>0</v>
      </c>
      <c r="K156" s="143"/>
      <c r="L156" s="14"/>
      <c r="M156" s="144"/>
      <c r="N156" s="145" t="s">
        <v>44</v>
      </c>
      <c r="O156" s="146">
        <v>0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48" t="s">
        <v>199</v>
      </c>
      <c r="AT156" s="148" t="s">
        <v>195</v>
      </c>
      <c r="AU156" s="148" t="s">
        <v>82</v>
      </c>
      <c r="AY156" s="2" t="s">
        <v>193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2" t="s">
        <v>80</v>
      </c>
      <c r="BK156" s="149">
        <f t="shared" si="19"/>
        <v>0</v>
      </c>
      <c r="BL156" s="2" t="s">
        <v>199</v>
      </c>
      <c r="BM156" s="148" t="s">
        <v>650</v>
      </c>
    </row>
    <row r="157" spans="1:65" s="17" customFormat="1" ht="78" customHeight="1">
      <c r="A157" s="13"/>
      <c r="B157" s="136"/>
      <c r="C157" s="137" t="s">
        <v>478</v>
      </c>
      <c r="D157" s="137" t="s">
        <v>195</v>
      </c>
      <c r="E157" s="138" t="s">
        <v>4417</v>
      </c>
      <c r="F157" s="139" t="s">
        <v>4418</v>
      </c>
      <c r="G157" s="140" t="s">
        <v>605</v>
      </c>
      <c r="H157" s="141">
        <v>1</v>
      </c>
      <c r="I157" s="142">
        <v>0</v>
      </c>
      <c r="J157" s="142">
        <f t="shared" si="10"/>
        <v>0</v>
      </c>
      <c r="K157" s="143"/>
      <c r="L157" s="14"/>
      <c r="M157" s="144"/>
      <c r="N157" s="145" t="s">
        <v>44</v>
      </c>
      <c r="O157" s="146">
        <v>0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48" t="s">
        <v>199</v>
      </c>
      <c r="AT157" s="148" t="s">
        <v>195</v>
      </c>
      <c r="AU157" s="148" t="s">
        <v>82</v>
      </c>
      <c r="AY157" s="2" t="s">
        <v>193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2" t="s">
        <v>80</v>
      </c>
      <c r="BK157" s="149">
        <f t="shared" si="19"/>
        <v>0</v>
      </c>
      <c r="BL157" s="2" t="s">
        <v>199</v>
      </c>
      <c r="BM157" s="148" t="s">
        <v>659</v>
      </c>
    </row>
    <row r="158" spans="1:65" s="17" customFormat="1" ht="44.25" customHeight="1">
      <c r="A158" s="13"/>
      <c r="B158" s="136"/>
      <c r="C158" s="137" t="s">
        <v>360</v>
      </c>
      <c r="D158" s="137" t="s">
        <v>195</v>
      </c>
      <c r="E158" s="138" t="s">
        <v>4419</v>
      </c>
      <c r="F158" s="139" t="s">
        <v>4420</v>
      </c>
      <c r="G158" s="140" t="s">
        <v>605</v>
      </c>
      <c r="H158" s="141">
        <v>1</v>
      </c>
      <c r="I158" s="142">
        <v>0</v>
      </c>
      <c r="J158" s="142">
        <f t="shared" si="10"/>
        <v>0</v>
      </c>
      <c r="K158" s="143"/>
      <c r="L158" s="14"/>
      <c r="M158" s="144"/>
      <c r="N158" s="145" t="s">
        <v>44</v>
      </c>
      <c r="O158" s="146">
        <v>0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48" t="s">
        <v>199</v>
      </c>
      <c r="AT158" s="148" t="s">
        <v>195</v>
      </c>
      <c r="AU158" s="148" t="s">
        <v>82</v>
      </c>
      <c r="AY158" s="2" t="s">
        <v>193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2" t="s">
        <v>80</v>
      </c>
      <c r="BK158" s="149">
        <f t="shared" si="19"/>
        <v>0</v>
      </c>
      <c r="BL158" s="2" t="s">
        <v>199</v>
      </c>
      <c r="BM158" s="148" t="s">
        <v>663</v>
      </c>
    </row>
    <row r="159" spans="1:65" s="17" customFormat="1" ht="16.5" customHeight="1">
      <c r="A159" s="13"/>
      <c r="B159" s="136"/>
      <c r="C159" s="137" t="s">
        <v>488</v>
      </c>
      <c r="D159" s="137" t="s">
        <v>195</v>
      </c>
      <c r="E159" s="138" t="s">
        <v>4421</v>
      </c>
      <c r="F159" s="139" t="s">
        <v>1256</v>
      </c>
      <c r="G159" s="140" t="s">
        <v>563</v>
      </c>
      <c r="H159" s="141">
        <v>1</v>
      </c>
      <c r="I159" s="142">
        <v>0</v>
      </c>
      <c r="J159" s="142">
        <f t="shared" si="10"/>
        <v>0</v>
      </c>
      <c r="K159" s="143"/>
      <c r="L159" s="14"/>
      <c r="M159" s="144"/>
      <c r="N159" s="145" t="s">
        <v>44</v>
      </c>
      <c r="O159" s="146">
        <v>0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48" t="s">
        <v>199</v>
      </c>
      <c r="AT159" s="148" t="s">
        <v>195</v>
      </c>
      <c r="AU159" s="148" t="s">
        <v>82</v>
      </c>
      <c r="AY159" s="2" t="s">
        <v>193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2" t="s">
        <v>80</v>
      </c>
      <c r="BK159" s="149">
        <f t="shared" si="19"/>
        <v>0</v>
      </c>
      <c r="BL159" s="2" t="s">
        <v>199</v>
      </c>
      <c r="BM159" s="148" t="s">
        <v>670</v>
      </c>
    </row>
    <row r="160" spans="1:65" s="123" customFormat="1" ht="22.8" customHeight="1">
      <c r="B160" s="124"/>
      <c r="D160" s="125" t="s">
        <v>72</v>
      </c>
      <c r="E160" s="134" t="s">
        <v>4343</v>
      </c>
      <c r="F160" s="134" t="s">
        <v>4344</v>
      </c>
      <c r="J160" s="135">
        <f>BK160</f>
        <v>0</v>
      </c>
      <c r="L160" s="124"/>
      <c r="M160" s="128"/>
      <c r="N160" s="129"/>
      <c r="O160" s="129"/>
      <c r="P160" s="130">
        <f>P161</f>
        <v>0</v>
      </c>
      <c r="Q160" s="129"/>
      <c r="R160" s="130">
        <f>R161</f>
        <v>0</v>
      </c>
      <c r="S160" s="129"/>
      <c r="T160" s="131">
        <f>T161</f>
        <v>0</v>
      </c>
      <c r="AR160" s="125" t="s">
        <v>80</v>
      </c>
      <c r="AT160" s="132" t="s">
        <v>72</v>
      </c>
      <c r="AU160" s="132" t="s">
        <v>80</v>
      </c>
      <c r="AY160" s="125" t="s">
        <v>193</v>
      </c>
      <c r="BK160" s="133">
        <f>BK161</f>
        <v>0</v>
      </c>
    </row>
    <row r="161" spans="1:65" s="17" customFormat="1" ht="16.5" customHeight="1">
      <c r="A161" s="13"/>
      <c r="B161" s="136"/>
      <c r="C161" s="137" t="s">
        <v>80</v>
      </c>
      <c r="D161" s="137" t="s">
        <v>195</v>
      </c>
      <c r="E161" s="138" t="s">
        <v>4345</v>
      </c>
      <c r="F161" s="139" t="s">
        <v>2799</v>
      </c>
      <c r="G161" s="140" t="s">
        <v>1318</v>
      </c>
      <c r="H161" s="141">
        <v>2</v>
      </c>
      <c r="I161" s="142">
        <v>0</v>
      </c>
      <c r="J161" s="142">
        <f>ROUND(I161*H161,2)</f>
        <v>0</v>
      </c>
      <c r="K161" s="143"/>
      <c r="L161" s="14"/>
      <c r="M161" s="144"/>
      <c r="N161" s="145" t="s">
        <v>44</v>
      </c>
      <c r="O161" s="146">
        <v>0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48" t="s">
        <v>199</v>
      </c>
      <c r="AT161" s="148" t="s">
        <v>195</v>
      </c>
      <c r="AU161" s="148" t="s">
        <v>82</v>
      </c>
      <c r="AY161" s="2" t="s">
        <v>193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2" t="s">
        <v>80</v>
      </c>
      <c r="BK161" s="149">
        <f>ROUND(I161*H161,2)</f>
        <v>0</v>
      </c>
      <c r="BL161" s="2" t="s">
        <v>199</v>
      </c>
      <c r="BM161" s="148" t="s">
        <v>674</v>
      </c>
    </row>
    <row r="162" spans="1:65" s="123" customFormat="1" ht="25.95" customHeight="1">
      <c r="B162" s="124"/>
      <c r="D162" s="125" t="s">
        <v>72</v>
      </c>
      <c r="E162" s="126" t="s">
        <v>4422</v>
      </c>
      <c r="F162" s="126" t="s">
        <v>4423</v>
      </c>
      <c r="J162" s="127">
        <f>BK162</f>
        <v>0</v>
      </c>
      <c r="L162" s="124"/>
      <c r="M162" s="128"/>
      <c r="N162" s="129"/>
      <c r="O162" s="129"/>
      <c r="P162" s="130">
        <f>P163</f>
        <v>0</v>
      </c>
      <c r="Q162" s="129"/>
      <c r="R162" s="130">
        <f>R163</f>
        <v>0</v>
      </c>
      <c r="S162" s="129"/>
      <c r="T162" s="131">
        <f>T163</f>
        <v>0</v>
      </c>
      <c r="AR162" s="125" t="s">
        <v>80</v>
      </c>
      <c r="AT162" s="132" t="s">
        <v>72</v>
      </c>
      <c r="AU162" s="132" t="s">
        <v>73</v>
      </c>
      <c r="AY162" s="125" t="s">
        <v>193</v>
      </c>
      <c r="BK162" s="133">
        <f>BK163</f>
        <v>0</v>
      </c>
    </row>
    <row r="163" spans="1:65" s="123" customFormat="1" ht="22.8" customHeight="1">
      <c r="B163" s="124"/>
      <c r="D163" s="125" t="s">
        <v>72</v>
      </c>
      <c r="E163" s="134" t="s">
        <v>4424</v>
      </c>
      <c r="F163" s="134" t="s">
        <v>4425</v>
      </c>
      <c r="J163" s="135">
        <f>BK163</f>
        <v>0</v>
      </c>
      <c r="L163" s="124"/>
      <c r="M163" s="128"/>
      <c r="N163" s="129"/>
      <c r="O163" s="129"/>
      <c r="P163" s="130">
        <f>SUM(P164:P171)</f>
        <v>0</v>
      </c>
      <c r="Q163" s="129"/>
      <c r="R163" s="130">
        <f>SUM(R164:R171)</f>
        <v>0</v>
      </c>
      <c r="S163" s="129"/>
      <c r="T163" s="131">
        <f>SUM(T164:T171)</f>
        <v>0</v>
      </c>
      <c r="AR163" s="125" t="s">
        <v>80</v>
      </c>
      <c r="AT163" s="132" t="s">
        <v>72</v>
      </c>
      <c r="AU163" s="132" t="s">
        <v>80</v>
      </c>
      <c r="AY163" s="125" t="s">
        <v>193</v>
      </c>
      <c r="BK163" s="133">
        <f>SUM(BK164:BK171)</f>
        <v>0</v>
      </c>
    </row>
    <row r="164" spans="1:65" s="17" customFormat="1" ht="16.5" customHeight="1">
      <c r="A164" s="13"/>
      <c r="B164" s="136"/>
      <c r="C164" s="137" t="s">
        <v>80</v>
      </c>
      <c r="D164" s="137" t="s">
        <v>195</v>
      </c>
      <c r="E164" s="138" t="s">
        <v>4426</v>
      </c>
      <c r="F164" s="139" t="s">
        <v>4427</v>
      </c>
      <c r="G164" s="140" t="s">
        <v>563</v>
      </c>
      <c r="H164" s="141">
        <v>1</v>
      </c>
      <c r="I164" s="142">
        <v>0</v>
      </c>
      <c r="J164" s="142">
        <f t="shared" ref="J164:J171" si="20">ROUND(I164*H164,2)</f>
        <v>0</v>
      </c>
      <c r="K164" s="143"/>
      <c r="L164" s="14"/>
      <c r="M164" s="144"/>
      <c r="N164" s="145" t="s">
        <v>44</v>
      </c>
      <c r="O164" s="146">
        <v>0</v>
      </c>
      <c r="P164" s="146">
        <f t="shared" ref="P164:P171" si="21">O164*H164</f>
        <v>0</v>
      </c>
      <c r="Q164" s="146">
        <v>0</v>
      </c>
      <c r="R164" s="146">
        <f t="shared" ref="R164:R171" si="22">Q164*H164</f>
        <v>0</v>
      </c>
      <c r="S164" s="146">
        <v>0</v>
      </c>
      <c r="T164" s="147">
        <f t="shared" ref="T164:T171" si="23">S164*H164</f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48" t="s">
        <v>199</v>
      </c>
      <c r="AT164" s="148" t="s">
        <v>195</v>
      </c>
      <c r="AU164" s="148" t="s">
        <v>82</v>
      </c>
      <c r="AY164" s="2" t="s">
        <v>193</v>
      </c>
      <c r="BE164" s="149">
        <f t="shared" ref="BE164:BE171" si="24">IF(N164="základní",J164,0)</f>
        <v>0</v>
      </c>
      <c r="BF164" s="149">
        <f t="shared" ref="BF164:BF171" si="25">IF(N164="snížená",J164,0)</f>
        <v>0</v>
      </c>
      <c r="BG164" s="149">
        <f t="shared" ref="BG164:BG171" si="26">IF(N164="zákl. přenesená",J164,0)</f>
        <v>0</v>
      </c>
      <c r="BH164" s="149">
        <f t="shared" ref="BH164:BH171" si="27">IF(N164="sníž. přenesená",J164,0)</f>
        <v>0</v>
      </c>
      <c r="BI164" s="149">
        <f t="shared" ref="BI164:BI171" si="28">IF(N164="nulová",J164,0)</f>
        <v>0</v>
      </c>
      <c r="BJ164" s="2" t="s">
        <v>80</v>
      </c>
      <c r="BK164" s="149">
        <f t="shared" ref="BK164:BK171" si="29">ROUND(I164*H164,2)</f>
        <v>0</v>
      </c>
      <c r="BL164" s="2" t="s">
        <v>199</v>
      </c>
      <c r="BM164" s="148" t="s">
        <v>683</v>
      </c>
    </row>
    <row r="165" spans="1:65" s="17" customFormat="1" ht="90" customHeight="1">
      <c r="A165" s="13"/>
      <c r="B165" s="136"/>
      <c r="C165" s="137" t="s">
        <v>82</v>
      </c>
      <c r="D165" s="137" t="s">
        <v>195</v>
      </c>
      <c r="E165" s="138" t="s">
        <v>4428</v>
      </c>
      <c r="F165" s="139" t="s">
        <v>4429</v>
      </c>
      <c r="G165" s="140" t="s">
        <v>563</v>
      </c>
      <c r="H165" s="141">
        <v>1</v>
      </c>
      <c r="I165" s="142">
        <v>0</v>
      </c>
      <c r="J165" s="142">
        <f t="shared" si="20"/>
        <v>0</v>
      </c>
      <c r="K165" s="143"/>
      <c r="L165" s="14"/>
      <c r="M165" s="144"/>
      <c r="N165" s="145" t="s">
        <v>44</v>
      </c>
      <c r="O165" s="146">
        <v>0</v>
      </c>
      <c r="P165" s="146">
        <f t="shared" si="21"/>
        <v>0</v>
      </c>
      <c r="Q165" s="146">
        <v>0</v>
      </c>
      <c r="R165" s="146">
        <f t="shared" si="22"/>
        <v>0</v>
      </c>
      <c r="S165" s="146">
        <v>0</v>
      </c>
      <c r="T165" s="147">
        <f t="shared" si="23"/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8" t="s">
        <v>199</v>
      </c>
      <c r="AT165" s="148" t="s">
        <v>195</v>
      </c>
      <c r="AU165" s="148" t="s">
        <v>82</v>
      </c>
      <c r="AY165" s="2" t="s">
        <v>193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2" t="s">
        <v>80</v>
      </c>
      <c r="BK165" s="149">
        <f t="shared" si="29"/>
        <v>0</v>
      </c>
      <c r="BL165" s="2" t="s">
        <v>199</v>
      </c>
      <c r="BM165" s="148" t="s">
        <v>689</v>
      </c>
    </row>
    <row r="166" spans="1:65" s="17" customFormat="1" ht="24.15" customHeight="1">
      <c r="A166" s="13"/>
      <c r="B166" s="136"/>
      <c r="C166" s="137" t="s">
        <v>213</v>
      </c>
      <c r="D166" s="137" t="s">
        <v>195</v>
      </c>
      <c r="E166" s="138" t="s">
        <v>4430</v>
      </c>
      <c r="F166" s="139" t="s">
        <v>4431</v>
      </c>
      <c r="G166" s="140" t="s">
        <v>605</v>
      </c>
      <c r="H166" s="141">
        <v>1</v>
      </c>
      <c r="I166" s="142">
        <v>0</v>
      </c>
      <c r="J166" s="142">
        <f t="shared" si="20"/>
        <v>0</v>
      </c>
      <c r="K166" s="143"/>
      <c r="L166" s="14"/>
      <c r="M166" s="144"/>
      <c r="N166" s="145" t="s">
        <v>44</v>
      </c>
      <c r="O166" s="146">
        <v>0</v>
      </c>
      <c r="P166" s="146">
        <f t="shared" si="21"/>
        <v>0</v>
      </c>
      <c r="Q166" s="146">
        <v>0</v>
      </c>
      <c r="R166" s="146">
        <f t="shared" si="22"/>
        <v>0</v>
      </c>
      <c r="S166" s="146">
        <v>0</v>
      </c>
      <c r="T166" s="147">
        <f t="shared" si="23"/>
        <v>0</v>
      </c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R166" s="148" t="s">
        <v>199</v>
      </c>
      <c r="AT166" s="148" t="s">
        <v>195</v>
      </c>
      <c r="AU166" s="148" t="s">
        <v>82</v>
      </c>
      <c r="AY166" s="2" t="s">
        <v>193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2" t="s">
        <v>80</v>
      </c>
      <c r="BK166" s="149">
        <f t="shared" si="29"/>
        <v>0</v>
      </c>
      <c r="BL166" s="2" t="s">
        <v>199</v>
      </c>
      <c r="BM166" s="148" t="s">
        <v>704</v>
      </c>
    </row>
    <row r="167" spans="1:65" s="17" customFormat="1" ht="24.15" customHeight="1">
      <c r="A167" s="13"/>
      <c r="B167" s="136"/>
      <c r="C167" s="137" t="s">
        <v>199</v>
      </c>
      <c r="D167" s="137" t="s">
        <v>195</v>
      </c>
      <c r="E167" s="138" t="s">
        <v>4432</v>
      </c>
      <c r="F167" s="139" t="s">
        <v>4433</v>
      </c>
      <c r="G167" s="140" t="s">
        <v>563</v>
      </c>
      <c r="H167" s="141">
        <v>1</v>
      </c>
      <c r="I167" s="142">
        <v>0</v>
      </c>
      <c r="J167" s="142">
        <f t="shared" si="20"/>
        <v>0</v>
      </c>
      <c r="K167" s="143"/>
      <c r="L167" s="14"/>
      <c r="M167" s="144"/>
      <c r="N167" s="145" t="s">
        <v>44</v>
      </c>
      <c r="O167" s="146">
        <v>0</v>
      </c>
      <c r="P167" s="146">
        <f t="shared" si="21"/>
        <v>0</v>
      </c>
      <c r="Q167" s="146">
        <v>0</v>
      </c>
      <c r="R167" s="146">
        <f t="shared" si="22"/>
        <v>0</v>
      </c>
      <c r="S167" s="146">
        <v>0</v>
      </c>
      <c r="T167" s="147">
        <f t="shared" si="23"/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48" t="s">
        <v>199</v>
      </c>
      <c r="AT167" s="148" t="s">
        <v>195</v>
      </c>
      <c r="AU167" s="148" t="s">
        <v>82</v>
      </c>
      <c r="AY167" s="2" t="s">
        <v>193</v>
      </c>
      <c r="BE167" s="149">
        <f t="shared" si="24"/>
        <v>0</v>
      </c>
      <c r="BF167" s="149">
        <f t="shared" si="25"/>
        <v>0</v>
      </c>
      <c r="BG167" s="149">
        <f t="shared" si="26"/>
        <v>0</v>
      </c>
      <c r="BH167" s="149">
        <f t="shared" si="27"/>
        <v>0</v>
      </c>
      <c r="BI167" s="149">
        <f t="shared" si="28"/>
        <v>0</v>
      </c>
      <c r="BJ167" s="2" t="s">
        <v>80</v>
      </c>
      <c r="BK167" s="149">
        <f t="shared" si="29"/>
        <v>0</v>
      </c>
      <c r="BL167" s="2" t="s">
        <v>199</v>
      </c>
      <c r="BM167" s="148" t="s">
        <v>711</v>
      </c>
    </row>
    <row r="168" spans="1:65" s="17" customFormat="1" ht="24.15" customHeight="1">
      <c r="A168" s="13"/>
      <c r="B168" s="136"/>
      <c r="C168" s="137" t="s">
        <v>228</v>
      </c>
      <c r="D168" s="137" t="s">
        <v>195</v>
      </c>
      <c r="E168" s="138" t="s">
        <v>4434</v>
      </c>
      <c r="F168" s="139" t="s">
        <v>4435</v>
      </c>
      <c r="G168" s="140" t="s">
        <v>605</v>
      </c>
      <c r="H168" s="141">
        <v>1</v>
      </c>
      <c r="I168" s="142">
        <v>0</v>
      </c>
      <c r="J168" s="142">
        <f t="shared" si="20"/>
        <v>0</v>
      </c>
      <c r="K168" s="143"/>
      <c r="L168" s="14"/>
      <c r="M168" s="144"/>
      <c r="N168" s="145" t="s">
        <v>44</v>
      </c>
      <c r="O168" s="146">
        <v>0</v>
      </c>
      <c r="P168" s="146">
        <f t="shared" si="21"/>
        <v>0</v>
      </c>
      <c r="Q168" s="146">
        <v>0</v>
      </c>
      <c r="R168" s="146">
        <f t="shared" si="22"/>
        <v>0</v>
      </c>
      <c r="S168" s="146">
        <v>0</v>
      </c>
      <c r="T168" s="147">
        <f t="shared" si="23"/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48" t="s">
        <v>199</v>
      </c>
      <c r="AT168" s="148" t="s">
        <v>195</v>
      </c>
      <c r="AU168" s="148" t="s">
        <v>82</v>
      </c>
      <c r="AY168" s="2" t="s">
        <v>193</v>
      </c>
      <c r="BE168" s="149">
        <f t="shared" si="24"/>
        <v>0</v>
      </c>
      <c r="BF168" s="149">
        <f t="shared" si="25"/>
        <v>0</v>
      </c>
      <c r="BG168" s="149">
        <f t="shared" si="26"/>
        <v>0</v>
      </c>
      <c r="BH168" s="149">
        <f t="shared" si="27"/>
        <v>0</v>
      </c>
      <c r="BI168" s="149">
        <f t="shared" si="28"/>
        <v>0</v>
      </c>
      <c r="BJ168" s="2" t="s">
        <v>80</v>
      </c>
      <c r="BK168" s="149">
        <f t="shared" si="29"/>
        <v>0</v>
      </c>
      <c r="BL168" s="2" t="s">
        <v>199</v>
      </c>
      <c r="BM168" s="148" t="s">
        <v>721</v>
      </c>
    </row>
    <row r="169" spans="1:65" s="17" customFormat="1" ht="62.7" customHeight="1">
      <c r="A169" s="13"/>
      <c r="B169" s="136"/>
      <c r="C169" s="137" t="s">
        <v>216</v>
      </c>
      <c r="D169" s="137" t="s">
        <v>195</v>
      </c>
      <c r="E169" s="138" t="s">
        <v>4436</v>
      </c>
      <c r="F169" s="139" t="s">
        <v>4437</v>
      </c>
      <c r="G169" s="140" t="s">
        <v>563</v>
      </c>
      <c r="H169" s="141">
        <v>1</v>
      </c>
      <c r="I169" s="142">
        <v>0</v>
      </c>
      <c r="J169" s="142">
        <f t="shared" si="20"/>
        <v>0</v>
      </c>
      <c r="K169" s="143"/>
      <c r="L169" s="14"/>
      <c r="M169" s="144"/>
      <c r="N169" s="145" t="s">
        <v>44</v>
      </c>
      <c r="O169" s="146">
        <v>0</v>
      </c>
      <c r="P169" s="146">
        <f t="shared" si="21"/>
        <v>0</v>
      </c>
      <c r="Q169" s="146">
        <v>0</v>
      </c>
      <c r="R169" s="146">
        <f t="shared" si="22"/>
        <v>0</v>
      </c>
      <c r="S169" s="146">
        <v>0</v>
      </c>
      <c r="T169" s="147">
        <f t="shared" si="23"/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48" t="s">
        <v>199</v>
      </c>
      <c r="AT169" s="148" t="s">
        <v>195</v>
      </c>
      <c r="AU169" s="148" t="s">
        <v>82</v>
      </c>
      <c r="AY169" s="2" t="s">
        <v>193</v>
      </c>
      <c r="BE169" s="149">
        <f t="shared" si="24"/>
        <v>0</v>
      </c>
      <c r="BF169" s="149">
        <f t="shared" si="25"/>
        <v>0</v>
      </c>
      <c r="BG169" s="149">
        <f t="shared" si="26"/>
        <v>0</v>
      </c>
      <c r="BH169" s="149">
        <f t="shared" si="27"/>
        <v>0</v>
      </c>
      <c r="BI169" s="149">
        <f t="shared" si="28"/>
        <v>0</v>
      </c>
      <c r="BJ169" s="2" t="s">
        <v>80</v>
      </c>
      <c r="BK169" s="149">
        <f t="shared" si="29"/>
        <v>0</v>
      </c>
      <c r="BL169" s="2" t="s">
        <v>199</v>
      </c>
      <c r="BM169" s="148" t="s">
        <v>733</v>
      </c>
    </row>
    <row r="170" spans="1:65" s="17" customFormat="1" ht="24.15" customHeight="1">
      <c r="A170" s="13"/>
      <c r="B170" s="136"/>
      <c r="C170" s="137" t="s">
        <v>276</v>
      </c>
      <c r="D170" s="137" t="s">
        <v>195</v>
      </c>
      <c r="E170" s="138" t="s">
        <v>4438</v>
      </c>
      <c r="F170" s="139" t="s">
        <v>4439</v>
      </c>
      <c r="G170" s="140" t="s">
        <v>563</v>
      </c>
      <c r="H170" s="141">
        <v>1</v>
      </c>
      <c r="I170" s="142">
        <v>0</v>
      </c>
      <c r="J170" s="142">
        <f t="shared" si="20"/>
        <v>0</v>
      </c>
      <c r="K170" s="143"/>
      <c r="L170" s="14"/>
      <c r="M170" s="144"/>
      <c r="N170" s="145" t="s">
        <v>44</v>
      </c>
      <c r="O170" s="146">
        <v>0</v>
      </c>
      <c r="P170" s="146">
        <f t="shared" si="21"/>
        <v>0</v>
      </c>
      <c r="Q170" s="146">
        <v>0</v>
      </c>
      <c r="R170" s="146">
        <f t="shared" si="22"/>
        <v>0</v>
      </c>
      <c r="S170" s="146">
        <v>0</v>
      </c>
      <c r="T170" s="147">
        <f t="shared" si="23"/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48" t="s">
        <v>199</v>
      </c>
      <c r="AT170" s="148" t="s">
        <v>195</v>
      </c>
      <c r="AU170" s="148" t="s">
        <v>82</v>
      </c>
      <c r="AY170" s="2" t="s">
        <v>193</v>
      </c>
      <c r="BE170" s="149">
        <f t="shared" si="24"/>
        <v>0</v>
      </c>
      <c r="BF170" s="149">
        <f t="shared" si="25"/>
        <v>0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2" t="s">
        <v>80</v>
      </c>
      <c r="BK170" s="149">
        <f t="shared" si="29"/>
        <v>0</v>
      </c>
      <c r="BL170" s="2" t="s">
        <v>199</v>
      </c>
      <c r="BM170" s="148" t="s">
        <v>738</v>
      </c>
    </row>
    <row r="171" spans="1:65" s="17" customFormat="1" ht="78" customHeight="1">
      <c r="A171" s="13"/>
      <c r="B171" s="136"/>
      <c r="C171" s="137" t="s">
        <v>224</v>
      </c>
      <c r="D171" s="137" t="s">
        <v>195</v>
      </c>
      <c r="E171" s="138" t="s">
        <v>4440</v>
      </c>
      <c r="F171" s="139" t="s">
        <v>4441</v>
      </c>
      <c r="G171" s="140" t="s">
        <v>563</v>
      </c>
      <c r="H171" s="141">
        <v>1</v>
      </c>
      <c r="I171" s="142">
        <v>0</v>
      </c>
      <c r="J171" s="142">
        <f t="shared" si="20"/>
        <v>0</v>
      </c>
      <c r="K171" s="143"/>
      <c r="L171" s="14"/>
      <c r="M171" s="203"/>
      <c r="N171" s="204" t="s">
        <v>44</v>
      </c>
      <c r="O171" s="205">
        <v>0</v>
      </c>
      <c r="P171" s="205">
        <f t="shared" si="21"/>
        <v>0</v>
      </c>
      <c r="Q171" s="205">
        <v>0</v>
      </c>
      <c r="R171" s="205">
        <f t="shared" si="22"/>
        <v>0</v>
      </c>
      <c r="S171" s="205">
        <v>0</v>
      </c>
      <c r="T171" s="206">
        <f t="shared" si="23"/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48" t="s">
        <v>199</v>
      </c>
      <c r="AT171" s="148" t="s">
        <v>195</v>
      </c>
      <c r="AU171" s="148" t="s">
        <v>82</v>
      </c>
      <c r="AY171" s="2" t="s">
        <v>193</v>
      </c>
      <c r="BE171" s="149">
        <f t="shared" si="24"/>
        <v>0</v>
      </c>
      <c r="BF171" s="149">
        <f t="shared" si="25"/>
        <v>0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2" t="s">
        <v>80</v>
      </c>
      <c r="BK171" s="149">
        <f t="shared" si="29"/>
        <v>0</v>
      </c>
      <c r="BL171" s="2" t="s">
        <v>199</v>
      </c>
      <c r="BM171" s="148" t="s">
        <v>744</v>
      </c>
    </row>
    <row r="172" spans="1:65" s="17" customFormat="1" ht="6.9" customHeight="1">
      <c r="A172" s="13"/>
      <c r="B172" s="24"/>
      <c r="C172" s="25"/>
      <c r="D172" s="25"/>
      <c r="E172" s="25"/>
      <c r="F172" s="25"/>
      <c r="G172" s="25"/>
      <c r="H172" s="25"/>
      <c r="I172" s="25"/>
      <c r="J172" s="25"/>
      <c r="K172" s="25"/>
      <c r="L172" s="14"/>
      <c r="M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</row>
  </sheetData>
  <autoFilter ref="C88:K171" xr:uid="{00000000-0009-0000-0000-000011000000}"/>
  <mergeCells count="8">
    <mergeCell ref="E50:H50"/>
    <mergeCell ref="E79:H79"/>
    <mergeCell ref="E81:H81"/>
    <mergeCell ref="L2:V2"/>
    <mergeCell ref="E7:H7"/>
    <mergeCell ref="E9:H9"/>
    <mergeCell ref="E27:H27"/>
    <mergeCell ref="E48:H48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218"/>
  <sheetViews>
    <sheetView showGridLines="0" zoomScale="110" zoomScaleNormal="110" workbookViewId="0"/>
  </sheetViews>
  <sheetFormatPr defaultColWidth="8.5703125" defaultRowHeight="10.199999999999999"/>
  <cols>
    <col min="1" max="1" width="8.28515625" style="207" customWidth="1"/>
    <col min="2" max="2" width="1.7109375" style="207" customWidth="1"/>
    <col min="3" max="4" width="5" style="207" customWidth="1"/>
    <col min="5" max="5" width="11.7109375" style="207" customWidth="1"/>
    <col min="6" max="6" width="9.140625" style="207" customWidth="1"/>
    <col min="7" max="7" width="5" style="207" customWidth="1"/>
    <col min="8" max="8" width="77.85546875" style="207" customWidth="1"/>
    <col min="9" max="10" width="20" style="207" customWidth="1"/>
    <col min="11" max="11" width="1.7109375" style="207" customWidth="1"/>
  </cols>
  <sheetData>
    <row r="1" spans="1:11" ht="37.5" customHeight="1">
      <c r="A1"/>
      <c r="B1"/>
      <c r="C1"/>
      <c r="D1"/>
      <c r="E1"/>
      <c r="F1"/>
      <c r="G1"/>
      <c r="H1"/>
      <c r="I1"/>
      <c r="J1"/>
      <c r="K1"/>
    </row>
    <row r="2" spans="1:11" ht="7.5" customHeight="1">
      <c r="A2"/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1:11" s="211" customFormat="1" ht="45" customHeight="1">
      <c r="B3" s="212"/>
      <c r="C3" s="314" t="s">
        <v>4442</v>
      </c>
      <c r="D3" s="314"/>
      <c r="E3" s="314"/>
      <c r="F3" s="314"/>
      <c r="G3" s="314"/>
      <c r="H3" s="314"/>
      <c r="I3" s="314"/>
      <c r="J3" s="314"/>
      <c r="K3" s="213"/>
    </row>
    <row r="4" spans="1:11" ht="25.5" customHeight="1">
      <c r="A4"/>
      <c r="B4" s="214"/>
      <c r="C4" s="315" t="s">
        <v>4443</v>
      </c>
      <c r="D4" s="315"/>
      <c r="E4" s="315"/>
      <c r="F4" s="315"/>
      <c r="G4" s="315"/>
      <c r="H4" s="315"/>
      <c r="I4" s="315"/>
      <c r="J4" s="315"/>
      <c r="K4" s="215"/>
    </row>
    <row r="5" spans="1:11" ht="5.25" customHeight="1">
      <c r="A5"/>
      <c r="B5" s="214"/>
      <c r="C5" s="216"/>
      <c r="D5" s="216"/>
      <c r="E5" s="216"/>
      <c r="F5" s="216"/>
      <c r="G5" s="216"/>
      <c r="H5" s="216"/>
      <c r="I5" s="216"/>
      <c r="J5" s="216"/>
      <c r="K5" s="215"/>
    </row>
    <row r="6" spans="1:11" ht="15" customHeight="1">
      <c r="A6"/>
      <c r="B6" s="214"/>
      <c r="C6" s="316" t="s">
        <v>4444</v>
      </c>
      <c r="D6" s="316"/>
      <c r="E6" s="316"/>
      <c r="F6" s="316"/>
      <c r="G6" s="316"/>
      <c r="H6" s="316"/>
      <c r="I6" s="316"/>
      <c r="J6" s="316"/>
      <c r="K6" s="215"/>
    </row>
    <row r="7" spans="1:11" ht="15" customHeight="1">
      <c r="A7"/>
      <c r="B7" s="218"/>
      <c r="C7" s="316" t="s">
        <v>4445</v>
      </c>
      <c r="D7" s="316"/>
      <c r="E7" s="316"/>
      <c r="F7" s="316"/>
      <c r="G7" s="316"/>
      <c r="H7" s="316"/>
      <c r="I7" s="316"/>
      <c r="J7" s="316"/>
      <c r="K7" s="215"/>
    </row>
    <row r="8" spans="1:11" ht="12.75" customHeight="1">
      <c r="A8"/>
      <c r="B8" s="218"/>
      <c r="C8" s="217"/>
      <c r="D8" s="217"/>
      <c r="E8" s="217"/>
      <c r="F8" s="217"/>
      <c r="G8" s="217"/>
      <c r="H8" s="217"/>
      <c r="I8" s="217"/>
      <c r="J8" s="217"/>
      <c r="K8" s="215"/>
    </row>
    <row r="9" spans="1:11" ht="15" customHeight="1">
      <c r="A9"/>
      <c r="B9" s="218"/>
      <c r="C9" s="317" t="s">
        <v>4446</v>
      </c>
      <c r="D9" s="317"/>
      <c r="E9" s="317"/>
      <c r="F9" s="317"/>
      <c r="G9" s="317"/>
      <c r="H9" s="317"/>
      <c r="I9" s="317"/>
      <c r="J9" s="317"/>
      <c r="K9" s="215"/>
    </row>
    <row r="10" spans="1:11" ht="15" customHeight="1">
      <c r="A10"/>
      <c r="B10" s="218"/>
      <c r="C10" s="217"/>
      <c r="D10" s="316" t="s">
        <v>4447</v>
      </c>
      <c r="E10" s="316"/>
      <c r="F10" s="316"/>
      <c r="G10" s="316"/>
      <c r="H10" s="316"/>
      <c r="I10" s="316"/>
      <c r="J10" s="316"/>
      <c r="K10" s="215"/>
    </row>
    <row r="11" spans="1:11" ht="15" customHeight="1">
      <c r="A11"/>
      <c r="B11" s="218"/>
      <c r="C11" s="219"/>
      <c r="D11" s="316" t="s">
        <v>4448</v>
      </c>
      <c r="E11" s="316"/>
      <c r="F11" s="316"/>
      <c r="G11" s="316"/>
      <c r="H11" s="316"/>
      <c r="I11" s="316"/>
      <c r="J11" s="316"/>
      <c r="K11" s="215"/>
    </row>
    <row r="12" spans="1:11" ht="15" customHeight="1">
      <c r="A12"/>
      <c r="B12" s="218"/>
      <c r="C12" s="219"/>
      <c r="D12" s="217"/>
      <c r="E12" s="217"/>
      <c r="F12" s="217"/>
      <c r="G12" s="217"/>
      <c r="H12" s="217"/>
      <c r="I12" s="217"/>
      <c r="J12" s="217"/>
      <c r="K12" s="215"/>
    </row>
    <row r="13" spans="1:11" ht="15" customHeight="1">
      <c r="A13"/>
      <c r="B13" s="218"/>
      <c r="C13" s="219"/>
      <c r="D13" s="220" t="s">
        <v>4449</v>
      </c>
      <c r="E13" s="217"/>
      <c r="F13" s="217"/>
      <c r="G13" s="217"/>
      <c r="H13" s="217"/>
      <c r="I13" s="217"/>
      <c r="J13" s="217"/>
      <c r="K13" s="215"/>
    </row>
    <row r="14" spans="1:11" ht="12.75" customHeight="1">
      <c r="A14"/>
      <c r="B14" s="218"/>
      <c r="C14" s="219"/>
      <c r="D14" s="219"/>
      <c r="E14" s="219"/>
      <c r="F14" s="219"/>
      <c r="G14" s="219"/>
      <c r="H14" s="219"/>
      <c r="I14" s="219"/>
      <c r="J14" s="219"/>
      <c r="K14" s="215"/>
    </row>
    <row r="15" spans="1:11" ht="15" customHeight="1">
      <c r="A15"/>
      <c r="B15" s="218"/>
      <c r="C15" s="219"/>
      <c r="D15" s="316" t="s">
        <v>4450</v>
      </c>
      <c r="E15" s="316"/>
      <c r="F15" s="316"/>
      <c r="G15" s="316"/>
      <c r="H15" s="316"/>
      <c r="I15" s="316"/>
      <c r="J15" s="316"/>
      <c r="K15" s="215"/>
    </row>
    <row r="16" spans="1:11" ht="15" customHeight="1">
      <c r="A16"/>
      <c r="B16" s="218"/>
      <c r="C16" s="219"/>
      <c r="D16" s="316" t="s">
        <v>4451</v>
      </c>
      <c r="E16" s="316"/>
      <c r="F16" s="316"/>
      <c r="G16" s="316"/>
      <c r="H16" s="316"/>
      <c r="I16" s="316"/>
      <c r="J16" s="316"/>
      <c r="K16" s="215"/>
    </row>
    <row r="17" spans="1:11" ht="15" customHeight="1">
      <c r="A17"/>
      <c r="B17" s="218"/>
      <c r="C17" s="219"/>
      <c r="D17" s="316" t="s">
        <v>4452</v>
      </c>
      <c r="E17" s="316"/>
      <c r="F17" s="316"/>
      <c r="G17" s="316"/>
      <c r="H17" s="316"/>
      <c r="I17" s="316"/>
      <c r="J17" s="316"/>
      <c r="K17" s="215"/>
    </row>
    <row r="18" spans="1:11" ht="15" customHeight="1">
      <c r="A18"/>
      <c r="B18" s="218"/>
      <c r="C18" s="219"/>
      <c r="D18" s="219"/>
      <c r="E18" s="221" t="s">
        <v>79</v>
      </c>
      <c r="F18" s="316" t="s">
        <v>4453</v>
      </c>
      <c r="G18" s="316"/>
      <c r="H18" s="316"/>
      <c r="I18" s="316"/>
      <c r="J18" s="316"/>
      <c r="K18" s="215"/>
    </row>
    <row r="19" spans="1:11" ht="15" customHeight="1">
      <c r="A19"/>
      <c r="B19" s="218"/>
      <c r="C19" s="219"/>
      <c r="D19" s="219"/>
      <c r="E19" s="221" t="s">
        <v>4454</v>
      </c>
      <c r="F19" s="316" t="s">
        <v>4455</v>
      </c>
      <c r="G19" s="316"/>
      <c r="H19" s="316"/>
      <c r="I19" s="316"/>
      <c r="J19" s="316"/>
      <c r="K19" s="215"/>
    </row>
    <row r="20" spans="1:11" ht="15" customHeight="1">
      <c r="A20"/>
      <c r="B20" s="218"/>
      <c r="C20" s="219"/>
      <c r="D20" s="219"/>
      <c r="E20" s="221" t="s">
        <v>4456</v>
      </c>
      <c r="F20" s="316" t="s">
        <v>4457</v>
      </c>
      <c r="G20" s="316"/>
      <c r="H20" s="316"/>
      <c r="I20" s="316"/>
      <c r="J20" s="316"/>
      <c r="K20" s="215"/>
    </row>
    <row r="21" spans="1:11" ht="15" customHeight="1">
      <c r="A21"/>
      <c r="B21" s="218"/>
      <c r="C21" s="219"/>
      <c r="D21" s="219"/>
      <c r="E21" s="221" t="s">
        <v>4458</v>
      </c>
      <c r="F21" s="316" t="s">
        <v>4459</v>
      </c>
      <c r="G21" s="316"/>
      <c r="H21" s="316"/>
      <c r="I21" s="316"/>
      <c r="J21" s="316"/>
      <c r="K21" s="215"/>
    </row>
    <row r="22" spans="1:11" ht="15" customHeight="1">
      <c r="A22"/>
      <c r="B22" s="218"/>
      <c r="C22" s="219"/>
      <c r="D22" s="219"/>
      <c r="E22" s="221" t="s">
        <v>4460</v>
      </c>
      <c r="F22" s="316" t="s">
        <v>4461</v>
      </c>
      <c r="G22" s="316"/>
      <c r="H22" s="316"/>
      <c r="I22" s="316"/>
      <c r="J22" s="316"/>
      <c r="K22" s="215"/>
    </row>
    <row r="23" spans="1:11" ht="15" customHeight="1">
      <c r="A23"/>
      <c r="B23" s="218"/>
      <c r="C23" s="219"/>
      <c r="D23" s="219"/>
      <c r="E23" s="221" t="s">
        <v>86</v>
      </c>
      <c r="F23" s="316" t="s">
        <v>4462</v>
      </c>
      <c r="G23" s="316"/>
      <c r="H23" s="316"/>
      <c r="I23" s="316"/>
      <c r="J23" s="316"/>
      <c r="K23" s="215"/>
    </row>
    <row r="24" spans="1:11" ht="12.75" customHeight="1">
      <c r="A24"/>
      <c r="B24" s="218"/>
      <c r="C24" s="219"/>
      <c r="D24" s="219"/>
      <c r="E24" s="219"/>
      <c r="F24" s="219"/>
      <c r="G24" s="219"/>
      <c r="H24" s="219"/>
      <c r="I24" s="219"/>
      <c r="J24" s="219"/>
      <c r="K24" s="215"/>
    </row>
    <row r="25" spans="1:11" ht="15" customHeight="1">
      <c r="A25"/>
      <c r="B25" s="218"/>
      <c r="C25" s="317" t="s">
        <v>4463</v>
      </c>
      <c r="D25" s="317"/>
      <c r="E25" s="317"/>
      <c r="F25" s="317"/>
      <c r="G25" s="317"/>
      <c r="H25" s="317"/>
      <c r="I25" s="317"/>
      <c r="J25" s="317"/>
      <c r="K25" s="215"/>
    </row>
    <row r="26" spans="1:11" ht="15" customHeight="1">
      <c r="A26"/>
      <c r="B26" s="218"/>
      <c r="C26" s="316" t="s">
        <v>4464</v>
      </c>
      <c r="D26" s="316"/>
      <c r="E26" s="316"/>
      <c r="F26" s="316"/>
      <c r="G26" s="316"/>
      <c r="H26" s="316"/>
      <c r="I26" s="316"/>
      <c r="J26" s="316"/>
      <c r="K26" s="215"/>
    </row>
    <row r="27" spans="1:11" ht="15" customHeight="1">
      <c r="A27"/>
      <c r="B27" s="218"/>
      <c r="C27" s="217"/>
      <c r="D27" s="318" t="s">
        <v>4465</v>
      </c>
      <c r="E27" s="318"/>
      <c r="F27" s="318"/>
      <c r="G27" s="318"/>
      <c r="H27" s="318"/>
      <c r="I27" s="318"/>
      <c r="J27" s="318"/>
      <c r="K27" s="215"/>
    </row>
    <row r="28" spans="1:11" ht="15" customHeight="1">
      <c r="A28"/>
      <c r="B28" s="218"/>
      <c r="C28" s="219"/>
      <c r="D28" s="316" t="s">
        <v>4466</v>
      </c>
      <c r="E28" s="316"/>
      <c r="F28" s="316"/>
      <c r="G28" s="316"/>
      <c r="H28" s="316"/>
      <c r="I28" s="316"/>
      <c r="J28" s="316"/>
      <c r="K28" s="215"/>
    </row>
    <row r="29" spans="1:11" ht="12.75" customHeight="1">
      <c r="A29"/>
      <c r="B29" s="218"/>
      <c r="C29" s="219"/>
      <c r="D29" s="219"/>
      <c r="E29" s="219"/>
      <c r="F29" s="219"/>
      <c r="G29" s="219"/>
      <c r="H29" s="219"/>
      <c r="I29" s="219"/>
      <c r="J29" s="219"/>
      <c r="K29" s="215"/>
    </row>
    <row r="30" spans="1:11" ht="15" customHeight="1">
      <c r="A30"/>
      <c r="B30" s="218"/>
      <c r="C30" s="219"/>
      <c r="D30" s="318" t="s">
        <v>4467</v>
      </c>
      <c r="E30" s="318"/>
      <c r="F30" s="318"/>
      <c r="G30" s="318"/>
      <c r="H30" s="318"/>
      <c r="I30" s="318"/>
      <c r="J30" s="318"/>
      <c r="K30" s="215"/>
    </row>
    <row r="31" spans="1:11" ht="15" customHeight="1">
      <c r="A31"/>
      <c r="B31" s="218"/>
      <c r="C31" s="219"/>
      <c r="D31" s="316" t="s">
        <v>4468</v>
      </c>
      <c r="E31" s="316"/>
      <c r="F31" s="316"/>
      <c r="G31" s="316"/>
      <c r="H31" s="316"/>
      <c r="I31" s="316"/>
      <c r="J31" s="316"/>
      <c r="K31" s="215"/>
    </row>
    <row r="32" spans="1:11" ht="12.75" customHeight="1">
      <c r="A32"/>
      <c r="B32" s="218"/>
      <c r="C32" s="219"/>
      <c r="D32" s="219"/>
      <c r="E32" s="219"/>
      <c r="F32" s="219"/>
      <c r="G32" s="219"/>
      <c r="H32" s="219"/>
      <c r="I32" s="219"/>
      <c r="J32" s="219"/>
      <c r="K32" s="215"/>
    </row>
    <row r="33" spans="1:11" ht="15" customHeight="1">
      <c r="A33"/>
      <c r="B33" s="218"/>
      <c r="C33" s="219"/>
      <c r="D33" s="318" t="s">
        <v>4469</v>
      </c>
      <c r="E33" s="318"/>
      <c r="F33" s="318"/>
      <c r="G33" s="318"/>
      <c r="H33" s="318"/>
      <c r="I33" s="318"/>
      <c r="J33" s="318"/>
      <c r="K33" s="215"/>
    </row>
    <row r="34" spans="1:11" ht="15" customHeight="1">
      <c r="A34"/>
      <c r="B34" s="218"/>
      <c r="C34" s="219"/>
      <c r="D34" s="316" t="s">
        <v>4470</v>
      </c>
      <c r="E34" s="316"/>
      <c r="F34" s="316"/>
      <c r="G34" s="316"/>
      <c r="H34" s="316"/>
      <c r="I34" s="316"/>
      <c r="J34" s="316"/>
      <c r="K34" s="215"/>
    </row>
    <row r="35" spans="1:11" ht="15" customHeight="1">
      <c r="A35"/>
      <c r="B35" s="218"/>
      <c r="C35" s="219"/>
      <c r="D35" s="316" t="s">
        <v>4471</v>
      </c>
      <c r="E35" s="316"/>
      <c r="F35" s="316"/>
      <c r="G35" s="316"/>
      <c r="H35" s="316"/>
      <c r="I35" s="316"/>
      <c r="J35" s="316"/>
      <c r="K35" s="215"/>
    </row>
    <row r="36" spans="1:11" ht="15" customHeight="1">
      <c r="A36"/>
      <c r="B36" s="218"/>
      <c r="C36" s="219"/>
      <c r="D36" s="217"/>
      <c r="E36" s="220" t="s">
        <v>179</v>
      </c>
      <c r="F36" s="217"/>
      <c r="G36" s="316" t="s">
        <v>4472</v>
      </c>
      <c r="H36" s="316"/>
      <c r="I36" s="316"/>
      <c r="J36" s="316"/>
      <c r="K36" s="215"/>
    </row>
    <row r="37" spans="1:11" ht="30.75" customHeight="1">
      <c r="A37"/>
      <c r="B37" s="218"/>
      <c r="C37" s="219"/>
      <c r="D37" s="217"/>
      <c r="E37" s="220" t="s">
        <v>4473</v>
      </c>
      <c r="F37" s="217"/>
      <c r="G37" s="316" t="s">
        <v>4474</v>
      </c>
      <c r="H37" s="316"/>
      <c r="I37" s="316"/>
      <c r="J37" s="316"/>
      <c r="K37" s="215"/>
    </row>
    <row r="38" spans="1:11" ht="15" customHeight="1">
      <c r="A38"/>
      <c r="B38" s="218"/>
      <c r="C38" s="219"/>
      <c r="D38" s="217"/>
      <c r="E38" s="220" t="s">
        <v>54</v>
      </c>
      <c r="F38" s="217"/>
      <c r="G38" s="316" t="s">
        <v>4475</v>
      </c>
      <c r="H38" s="316"/>
      <c r="I38" s="316"/>
      <c r="J38" s="316"/>
      <c r="K38" s="215"/>
    </row>
    <row r="39" spans="1:11" ht="15" customHeight="1">
      <c r="A39"/>
      <c r="B39" s="218"/>
      <c r="C39" s="219"/>
      <c r="D39" s="217"/>
      <c r="E39" s="220" t="s">
        <v>55</v>
      </c>
      <c r="F39" s="217"/>
      <c r="G39" s="316" t="s">
        <v>4476</v>
      </c>
      <c r="H39" s="316"/>
      <c r="I39" s="316"/>
      <c r="J39" s="316"/>
      <c r="K39" s="215"/>
    </row>
    <row r="40" spans="1:11" ht="15" customHeight="1">
      <c r="A40"/>
      <c r="B40" s="218"/>
      <c r="C40" s="219"/>
      <c r="D40" s="217"/>
      <c r="E40" s="220" t="s">
        <v>180</v>
      </c>
      <c r="F40" s="217"/>
      <c r="G40" s="316" t="s">
        <v>4477</v>
      </c>
      <c r="H40" s="316"/>
      <c r="I40" s="316"/>
      <c r="J40" s="316"/>
      <c r="K40" s="215"/>
    </row>
    <row r="41" spans="1:11" ht="15" customHeight="1">
      <c r="A41"/>
      <c r="B41" s="218"/>
      <c r="C41" s="219"/>
      <c r="D41" s="217"/>
      <c r="E41" s="220" t="s">
        <v>181</v>
      </c>
      <c r="F41" s="217"/>
      <c r="G41" s="316" t="s">
        <v>4478</v>
      </c>
      <c r="H41" s="316"/>
      <c r="I41" s="316"/>
      <c r="J41" s="316"/>
      <c r="K41" s="215"/>
    </row>
    <row r="42" spans="1:11" ht="15" customHeight="1">
      <c r="A42"/>
      <c r="B42" s="218"/>
      <c r="C42" s="219"/>
      <c r="D42" s="217"/>
      <c r="E42" s="220" t="s">
        <v>4479</v>
      </c>
      <c r="F42" s="217"/>
      <c r="G42" s="316" t="s">
        <v>4480</v>
      </c>
      <c r="H42" s="316"/>
      <c r="I42" s="316"/>
      <c r="J42" s="316"/>
      <c r="K42" s="215"/>
    </row>
    <row r="43" spans="1:11" ht="15" customHeight="1">
      <c r="A43"/>
      <c r="B43" s="218"/>
      <c r="C43" s="219"/>
      <c r="D43" s="217"/>
      <c r="E43" s="220"/>
      <c r="F43" s="217"/>
      <c r="G43" s="316" t="s">
        <v>4481</v>
      </c>
      <c r="H43" s="316"/>
      <c r="I43" s="316"/>
      <c r="J43" s="316"/>
      <c r="K43" s="215"/>
    </row>
    <row r="44" spans="1:11" ht="15" customHeight="1">
      <c r="A44"/>
      <c r="B44" s="218"/>
      <c r="C44" s="219"/>
      <c r="D44" s="217"/>
      <c r="E44" s="220" t="s">
        <v>4482</v>
      </c>
      <c r="F44" s="217"/>
      <c r="G44" s="316" t="s">
        <v>4483</v>
      </c>
      <c r="H44" s="316"/>
      <c r="I44" s="316"/>
      <c r="J44" s="316"/>
      <c r="K44" s="215"/>
    </row>
    <row r="45" spans="1:11" ht="15" customHeight="1">
      <c r="A45"/>
      <c r="B45" s="218"/>
      <c r="C45" s="219"/>
      <c r="D45" s="217"/>
      <c r="E45" s="220" t="s">
        <v>183</v>
      </c>
      <c r="F45" s="217"/>
      <c r="G45" s="316" t="s">
        <v>4484</v>
      </c>
      <c r="H45" s="316"/>
      <c r="I45" s="316"/>
      <c r="J45" s="316"/>
      <c r="K45" s="215"/>
    </row>
    <row r="46" spans="1:11" ht="12.75" customHeight="1">
      <c r="A46"/>
      <c r="B46" s="218"/>
      <c r="C46" s="219"/>
      <c r="D46" s="217"/>
      <c r="E46" s="217"/>
      <c r="F46" s="217"/>
      <c r="G46" s="217"/>
      <c r="H46" s="217"/>
      <c r="I46" s="217"/>
      <c r="J46" s="217"/>
      <c r="K46" s="215"/>
    </row>
    <row r="47" spans="1:11" ht="15" customHeight="1">
      <c r="A47"/>
      <c r="B47" s="218"/>
      <c r="C47" s="219"/>
      <c r="D47" s="316" t="s">
        <v>4485</v>
      </c>
      <c r="E47" s="316"/>
      <c r="F47" s="316"/>
      <c r="G47" s="316"/>
      <c r="H47" s="316"/>
      <c r="I47" s="316"/>
      <c r="J47" s="316"/>
      <c r="K47" s="215"/>
    </row>
    <row r="48" spans="1:11" ht="15" customHeight="1">
      <c r="A48"/>
      <c r="B48" s="218"/>
      <c r="C48" s="219"/>
      <c r="D48" s="219"/>
      <c r="E48" s="316" t="s">
        <v>4486</v>
      </c>
      <c r="F48" s="316"/>
      <c r="G48" s="316"/>
      <c r="H48" s="316"/>
      <c r="I48" s="316"/>
      <c r="J48" s="316"/>
      <c r="K48" s="215"/>
    </row>
    <row r="49" spans="1:11" ht="15" customHeight="1">
      <c r="A49"/>
      <c r="B49" s="218"/>
      <c r="C49" s="219"/>
      <c r="D49" s="219"/>
      <c r="E49" s="316" t="s">
        <v>4487</v>
      </c>
      <c r="F49" s="316"/>
      <c r="G49" s="316"/>
      <c r="H49" s="316"/>
      <c r="I49" s="316"/>
      <c r="J49" s="316"/>
      <c r="K49" s="215"/>
    </row>
    <row r="50" spans="1:11" ht="15" customHeight="1">
      <c r="A50"/>
      <c r="B50" s="218"/>
      <c r="C50" s="219"/>
      <c r="D50" s="219"/>
      <c r="E50" s="316" t="s">
        <v>4488</v>
      </c>
      <c r="F50" s="316"/>
      <c r="G50" s="316"/>
      <c r="H50" s="316"/>
      <c r="I50" s="316"/>
      <c r="J50" s="316"/>
      <c r="K50" s="215"/>
    </row>
    <row r="51" spans="1:11" ht="15" customHeight="1">
      <c r="A51"/>
      <c r="B51" s="218"/>
      <c r="C51" s="219"/>
      <c r="D51" s="316" t="s">
        <v>4489</v>
      </c>
      <c r="E51" s="316"/>
      <c r="F51" s="316"/>
      <c r="G51" s="316"/>
      <c r="H51" s="316"/>
      <c r="I51" s="316"/>
      <c r="J51" s="316"/>
      <c r="K51" s="215"/>
    </row>
    <row r="52" spans="1:11" ht="25.5" customHeight="1">
      <c r="A52"/>
      <c r="B52" s="214"/>
      <c r="C52" s="315" t="s">
        <v>4490</v>
      </c>
      <c r="D52" s="315"/>
      <c r="E52" s="315"/>
      <c r="F52" s="315"/>
      <c r="G52" s="315"/>
      <c r="H52" s="315"/>
      <c r="I52" s="315"/>
      <c r="J52" s="315"/>
      <c r="K52" s="215"/>
    </row>
    <row r="53" spans="1:11" ht="5.25" customHeight="1">
      <c r="A53"/>
      <c r="B53" s="214"/>
      <c r="C53" s="216"/>
      <c r="D53" s="216"/>
      <c r="E53" s="216"/>
      <c r="F53" s="216"/>
      <c r="G53" s="216"/>
      <c r="H53" s="216"/>
      <c r="I53" s="216"/>
      <c r="J53" s="216"/>
      <c r="K53" s="215"/>
    </row>
    <row r="54" spans="1:11" ht="15" customHeight="1">
      <c r="A54"/>
      <c r="B54" s="214"/>
      <c r="C54" s="316" t="s">
        <v>4491</v>
      </c>
      <c r="D54" s="316"/>
      <c r="E54" s="316"/>
      <c r="F54" s="316"/>
      <c r="G54" s="316"/>
      <c r="H54" s="316"/>
      <c r="I54" s="316"/>
      <c r="J54" s="316"/>
      <c r="K54" s="215"/>
    </row>
    <row r="55" spans="1:11" ht="15" customHeight="1">
      <c r="A55"/>
      <c r="B55" s="214"/>
      <c r="C55" s="316" t="s">
        <v>4492</v>
      </c>
      <c r="D55" s="316"/>
      <c r="E55" s="316"/>
      <c r="F55" s="316"/>
      <c r="G55" s="316"/>
      <c r="H55" s="316"/>
      <c r="I55" s="316"/>
      <c r="J55" s="316"/>
      <c r="K55" s="215"/>
    </row>
    <row r="56" spans="1:11" ht="12.75" customHeight="1">
      <c r="A56"/>
      <c r="B56" s="214"/>
      <c r="C56" s="217"/>
      <c r="D56" s="217"/>
      <c r="E56" s="217"/>
      <c r="F56" s="217"/>
      <c r="G56" s="217"/>
      <c r="H56" s="217"/>
      <c r="I56" s="217"/>
      <c r="J56" s="217"/>
      <c r="K56" s="215"/>
    </row>
    <row r="57" spans="1:11" ht="15" customHeight="1">
      <c r="A57"/>
      <c r="B57" s="214"/>
      <c r="C57" s="316" t="s">
        <v>4493</v>
      </c>
      <c r="D57" s="316"/>
      <c r="E57" s="316"/>
      <c r="F57" s="316"/>
      <c r="G57" s="316"/>
      <c r="H57" s="316"/>
      <c r="I57" s="316"/>
      <c r="J57" s="316"/>
      <c r="K57" s="215"/>
    </row>
    <row r="58" spans="1:11" ht="15" customHeight="1">
      <c r="A58"/>
      <c r="B58" s="214"/>
      <c r="C58" s="219"/>
      <c r="D58" s="316" t="s">
        <v>4494</v>
      </c>
      <c r="E58" s="316"/>
      <c r="F58" s="316"/>
      <c r="G58" s="316"/>
      <c r="H58" s="316"/>
      <c r="I58" s="316"/>
      <c r="J58" s="316"/>
      <c r="K58" s="215"/>
    </row>
    <row r="59" spans="1:11" ht="15" customHeight="1">
      <c r="A59"/>
      <c r="B59" s="214"/>
      <c r="C59" s="219"/>
      <c r="D59" s="316" t="s">
        <v>4495</v>
      </c>
      <c r="E59" s="316"/>
      <c r="F59" s="316"/>
      <c r="G59" s="316"/>
      <c r="H59" s="316"/>
      <c r="I59" s="316"/>
      <c r="J59" s="316"/>
      <c r="K59" s="215"/>
    </row>
    <row r="60" spans="1:11" ht="15" customHeight="1">
      <c r="A60"/>
      <c r="B60" s="214"/>
      <c r="C60" s="219"/>
      <c r="D60" s="316" t="s">
        <v>4496</v>
      </c>
      <c r="E60" s="316"/>
      <c r="F60" s="316"/>
      <c r="G60" s="316"/>
      <c r="H60" s="316"/>
      <c r="I60" s="316"/>
      <c r="J60" s="316"/>
      <c r="K60" s="215"/>
    </row>
    <row r="61" spans="1:11" ht="15" customHeight="1">
      <c r="A61"/>
      <c r="B61" s="214"/>
      <c r="C61" s="219"/>
      <c r="D61" s="316" t="s">
        <v>4497</v>
      </c>
      <c r="E61" s="316"/>
      <c r="F61" s="316"/>
      <c r="G61" s="316"/>
      <c r="H61" s="316"/>
      <c r="I61" s="316"/>
      <c r="J61" s="316"/>
      <c r="K61" s="215"/>
    </row>
    <row r="62" spans="1:11" ht="15" customHeight="1">
      <c r="A62"/>
      <c r="B62" s="214"/>
      <c r="C62" s="219"/>
      <c r="D62" s="319" t="s">
        <v>4498</v>
      </c>
      <c r="E62" s="319"/>
      <c r="F62" s="319"/>
      <c r="G62" s="319"/>
      <c r="H62" s="319"/>
      <c r="I62" s="319"/>
      <c r="J62" s="319"/>
      <c r="K62" s="215"/>
    </row>
    <row r="63" spans="1:11" ht="15" customHeight="1">
      <c r="A63"/>
      <c r="B63" s="214"/>
      <c r="C63" s="219"/>
      <c r="D63" s="316" t="s">
        <v>4499</v>
      </c>
      <c r="E63" s="316"/>
      <c r="F63" s="316"/>
      <c r="G63" s="316"/>
      <c r="H63" s="316"/>
      <c r="I63" s="316"/>
      <c r="J63" s="316"/>
      <c r="K63" s="215"/>
    </row>
    <row r="64" spans="1:11" ht="12.75" customHeight="1">
      <c r="A64"/>
      <c r="B64" s="214"/>
      <c r="C64" s="219"/>
      <c r="D64" s="219"/>
      <c r="E64" s="222"/>
      <c r="F64" s="219"/>
      <c r="G64" s="219"/>
      <c r="H64" s="219"/>
      <c r="I64" s="219"/>
      <c r="J64" s="219"/>
      <c r="K64" s="215"/>
    </row>
    <row r="65" spans="1:11" ht="15" customHeight="1">
      <c r="A65"/>
      <c r="B65" s="214"/>
      <c r="C65" s="219"/>
      <c r="D65" s="316" t="s">
        <v>4500</v>
      </c>
      <c r="E65" s="316"/>
      <c r="F65" s="316"/>
      <c r="G65" s="316"/>
      <c r="H65" s="316"/>
      <c r="I65" s="316"/>
      <c r="J65" s="316"/>
      <c r="K65" s="215"/>
    </row>
    <row r="66" spans="1:11" ht="15" customHeight="1">
      <c r="A66"/>
      <c r="B66" s="214"/>
      <c r="C66" s="219"/>
      <c r="D66" s="319" t="s">
        <v>4501</v>
      </c>
      <c r="E66" s="319"/>
      <c r="F66" s="319"/>
      <c r="G66" s="319"/>
      <c r="H66" s="319"/>
      <c r="I66" s="319"/>
      <c r="J66" s="319"/>
      <c r="K66" s="215"/>
    </row>
    <row r="67" spans="1:11" ht="15" customHeight="1">
      <c r="A67"/>
      <c r="B67" s="214"/>
      <c r="C67" s="219"/>
      <c r="D67" s="316" t="s">
        <v>4502</v>
      </c>
      <c r="E67" s="316"/>
      <c r="F67" s="316"/>
      <c r="G67" s="316"/>
      <c r="H67" s="316"/>
      <c r="I67" s="316"/>
      <c r="J67" s="316"/>
      <c r="K67" s="215"/>
    </row>
    <row r="68" spans="1:11" ht="15" customHeight="1">
      <c r="A68"/>
      <c r="B68" s="214"/>
      <c r="C68" s="219"/>
      <c r="D68" s="316" t="s">
        <v>4503</v>
      </c>
      <c r="E68" s="316"/>
      <c r="F68" s="316"/>
      <c r="G68" s="316"/>
      <c r="H68" s="316"/>
      <c r="I68" s="316"/>
      <c r="J68" s="316"/>
      <c r="K68" s="215"/>
    </row>
    <row r="69" spans="1:11" ht="15" customHeight="1">
      <c r="A69"/>
      <c r="B69" s="214"/>
      <c r="C69" s="219"/>
      <c r="D69" s="316" t="s">
        <v>4504</v>
      </c>
      <c r="E69" s="316"/>
      <c r="F69" s="316"/>
      <c r="G69" s="316"/>
      <c r="H69" s="316"/>
      <c r="I69" s="316"/>
      <c r="J69" s="316"/>
      <c r="K69" s="215"/>
    </row>
    <row r="70" spans="1:11" ht="15" customHeight="1">
      <c r="A70"/>
      <c r="B70" s="214"/>
      <c r="C70" s="219"/>
      <c r="D70" s="316" t="s">
        <v>4505</v>
      </c>
      <c r="E70" s="316"/>
      <c r="F70" s="316"/>
      <c r="G70" s="316"/>
      <c r="H70" s="316"/>
      <c r="I70" s="316"/>
      <c r="J70" s="316"/>
      <c r="K70" s="215"/>
    </row>
    <row r="71" spans="1:11" ht="12.75" customHeight="1">
      <c r="A71"/>
      <c r="B71" s="223"/>
      <c r="C71" s="224"/>
      <c r="D71" s="224"/>
      <c r="E71" s="224"/>
      <c r="F71" s="224"/>
      <c r="G71" s="224"/>
      <c r="H71" s="224"/>
      <c r="I71" s="224"/>
      <c r="J71" s="224"/>
      <c r="K71" s="225"/>
    </row>
    <row r="72" spans="1:11" ht="18.75" customHeight="1">
      <c r="A72"/>
      <c r="B72" s="226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1:11" ht="18.75" customHeight="1">
      <c r="A73"/>
      <c r="B73" s="227"/>
      <c r="C73" s="227"/>
      <c r="D73" s="227"/>
      <c r="E73" s="227"/>
      <c r="F73" s="227"/>
      <c r="G73" s="227"/>
      <c r="H73" s="227"/>
      <c r="I73" s="227"/>
      <c r="J73" s="227"/>
      <c r="K73" s="227"/>
    </row>
    <row r="74" spans="1:11" ht="7.5" customHeight="1">
      <c r="A74"/>
      <c r="B74" s="228"/>
      <c r="C74" s="229"/>
      <c r="D74" s="229"/>
      <c r="E74" s="229"/>
      <c r="F74" s="229"/>
      <c r="G74" s="229"/>
      <c r="H74" s="229"/>
      <c r="I74" s="229"/>
      <c r="J74" s="229"/>
      <c r="K74" s="230"/>
    </row>
    <row r="75" spans="1:11" ht="45" customHeight="1">
      <c r="A75"/>
      <c r="B75" s="231"/>
      <c r="C75" s="320" t="s">
        <v>4506</v>
      </c>
      <c r="D75" s="320"/>
      <c r="E75" s="320"/>
      <c r="F75" s="320"/>
      <c r="G75" s="320"/>
      <c r="H75" s="320"/>
      <c r="I75" s="320"/>
      <c r="J75" s="320"/>
      <c r="K75" s="232"/>
    </row>
    <row r="76" spans="1:11" ht="17.25" customHeight="1">
      <c r="A76"/>
      <c r="B76" s="231"/>
      <c r="C76" s="233" t="s">
        <v>4507</v>
      </c>
      <c r="D76" s="233"/>
      <c r="E76" s="233"/>
      <c r="F76" s="233" t="s">
        <v>4508</v>
      </c>
      <c r="G76" s="234"/>
      <c r="H76" s="233" t="s">
        <v>55</v>
      </c>
      <c r="I76" s="233" t="s">
        <v>58</v>
      </c>
      <c r="J76" s="233" t="s">
        <v>4509</v>
      </c>
      <c r="K76" s="232"/>
    </row>
    <row r="77" spans="1:11" ht="17.25" customHeight="1">
      <c r="A77"/>
      <c r="B77" s="231"/>
      <c r="C77" s="235" t="s">
        <v>4510</v>
      </c>
      <c r="D77" s="235"/>
      <c r="E77" s="235"/>
      <c r="F77" s="236" t="s">
        <v>4511</v>
      </c>
      <c r="G77" s="237"/>
      <c r="H77" s="235"/>
      <c r="I77" s="235"/>
      <c r="J77" s="235" t="s">
        <v>4512</v>
      </c>
      <c r="K77" s="232"/>
    </row>
    <row r="78" spans="1:11" ht="5.25" customHeight="1">
      <c r="A78"/>
      <c r="B78" s="231"/>
      <c r="C78" s="238"/>
      <c r="D78" s="238"/>
      <c r="E78" s="238"/>
      <c r="F78" s="238"/>
      <c r="G78" s="239"/>
      <c r="H78" s="238"/>
      <c r="I78" s="238"/>
      <c r="J78" s="238"/>
      <c r="K78" s="232"/>
    </row>
    <row r="79" spans="1:11" ht="15" customHeight="1">
      <c r="A79"/>
      <c r="B79" s="231"/>
      <c r="C79" s="220" t="s">
        <v>54</v>
      </c>
      <c r="D79" s="240"/>
      <c r="E79" s="240"/>
      <c r="F79" s="241" t="s">
        <v>4513</v>
      </c>
      <c r="G79" s="242"/>
      <c r="H79" s="220" t="s">
        <v>4514</v>
      </c>
      <c r="I79" s="220" t="s">
        <v>4515</v>
      </c>
      <c r="J79" s="220">
        <v>20</v>
      </c>
      <c r="K79" s="232"/>
    </row>
    <row r="80" spans="1:11" ht="15" customHeight="1">
      <c r="A80"/>
      <c r="B80" s="231"/>
      <c r="C80" s="220" t="s">
        <v>4516</v>
      </c>
      <c r="D80" s="220"/>
      <c r="E80" s="220"/>
      <c r="F80" s="241" t="s">
        <v>4513</v>
      </c>
      <c r="G80" s="242"/>
      <c r="H80" s="220" t="s">
        <v>4517</v>
      </c>
      <c r="I80" s="220" t="s">
        <v>4515</v>
      </c>
      <c r="J80" s="220">
        <v>120</v>
      </c>
      <c r="K80" s="232"/>
    </row>
    <row r="81" spans="1:11" ht="15" customHeight="1">
      <c r="A81"/>
      <c r="B81" s="243"/>
      <c r="C81" s="220" t="s">
        <v>4518</v>
      </c>
      <c r="D81" s="220"/>
      <c r="E81" s="220"/>
      <c r="F81" s="241" t="s">
        <v>4519</v>
      </c>
      <c r="G81" s="242"/>
      <c r="H81" s="220" t="s">
        <v>4520</v>
      </c>
      <c r="I81" s="220" t="s">
        <v>4515</v>
      </c>
      <c r="J81" s="220">
        <v>50</v>
      </c>
      <c r="K81" s="232"/>
    </row>
    <row r="82" spans="1:11" ht="15" customHeight="1">
      <c r="A82"/>
      <c r="B82" s="243"/>
      <c r="C82" s="220" t="s">
        <v>4521</v>
      </c>
      <c r="D82" s="220"/>
      <c r="E82" s="220"/>
      <c r="F82" s="241" t="s">
        <v>4513</v>
      </c>
      <c r="G82" s="242"/>
      <c r="H82" s="220" t="s">
        <v>4522</v>
      </c>
      <c r="I82" s="220" t="s">
        <v>4523</v>
      </c>
      <c r="J82" s="220"/>
      <c r="K82" s="232"/>
    </row>
    <row r="83" spans="1:11" ht="15" customHeight="1">
      <c r="A83"/>
      <c r="B83" s="243"/>
      <c r="C83" s="244" t="s">
        <v>4524</v>
      </c>
      <c r="D83" s="244"/>
      <c r="E83" s="244"/>
      <c r="F83" s="245" t="s">
        <v>4519</v>
      </c>
      <c r="G83" s="244"/>
      <c r="H83" s="244" t="s">
        <v>4525</v>
      </c>
      <c r="I83" s="244" t="s">
        <v>4515</v>
      </c>
      <c r="J83" s="244">
        <v>15</v>
      </c>
      <c r="K83" s="232"/>
    </row>
    <row r="84" spans="1:11" ht="15" customHeight="1">
      <c r="A84"/>
      <c r="B84" s="243"/>
      <c r="C84" s="244" t="s">
        <v>4526</v>
      </c>
      <c r="D84" s="244"/>
      <c r="E84" s="244"/>
      <c r="F84" s="245" t="s">
        <v>4519</v>
      </c>
      <c r="G84" s="244"/>
      <c r="H84" s="244" t="s">
        <v>4527</v>
      </c>
      <c r="I84" s="244" t="s">
        <v>4515</v>
      </c>
      <c r="J84" s="244">
        <v>15</v>
      </c>
      <c r="K84" s="232"/>
    </row>
    <row r="85" spans="1:11" ht="15" customHeight="1">
      <c r="A85"/>
      <c r="B85" s="243"/>
      <c r="C85" s="244" t="s">
        <v>4528</v>
      </c>
      <c r="D85" s="244"/>
      <c r="E85" s="244"/>
      <c r="F85" s="245" t="s">
        <v>4519</v>
      </c>
      <c r="G85" s="244"/>
      <c r="H85" s="244" t="s">
        <v>4529</v>
      </c>
      <c r="I85" s="244" t="s">
        <v>4515</v>
      </c>
      <c r="J85" s="244">
        <v>20</v>
      </c>
      <c r="K85" s="232"/>
    </row>
    <row r="86" spans="1:11" ht="15" customHeight="1">
      <c r="A86"/>
      <c r="B86" s="243"/>
      <c r="C86" s="244" t="s">
        <v>4530</v>
      </c>
      <c r="D86" s="244"/>
      <c r="E86" s="244"/>
      <c r="F86" s="245" t="s">
        <v>4519</v>
      </c>
      <c r="G86" s="244"/>
      <c r="H86" s="244" t="s">
        <v>4531</v>
      </c>
      <c r="I86" s="244" t="s">
        <v>4515</v>
      </c>
      <c r="J86" s="244">
        <v>20</v>
      </c>
      <c r="K86" s="232"/>
    </row>
    <row r="87" spans="1:11" ht="15" customHeight="1">
      <c r="A87"/>
      <c r="B87" s="243"/>
      <c r="C87" s="220" t="s">
        <v>4532</v>
      </c>
      <c r="D87" s="220"/>
      <c r="E87" s="220"/>
      <c r="F87" s="241" t="s">
        <v>4519</v>
      </c>
      <c r="G87" s="242"/>
      <c r="H87" s="220" t="s">
        <v>4533</v>
      </c>
      <c r="I87" s="220" t="s">
        <v>4515</v>
      </c>
      <c r="J87" s="220">
        <v>50</v>
      </c>
      <c r="K87" s="232"/>
    </row>
    <row r="88" spans="1:11" ht="15" customHeight="1">
      <c r="A88"/>
      <c r="B88" s="243"/>
      <c r="C88" s="220" t="s">
        <v>4534</v>
      </c>
      <c r="D88" s="220"/>
      <c r="E88" s="220"/>
      <c r="F88" s="241" t="s">
        <v>4519</v>
      </c>
      <c r="G88" s="242"/>
      <c r="H88" s="220" t="s">
        <v>4535</v>
      </c>
      <c r="I88" s="220" t="s">
        <v>4515</v>
      </c>
      <c r="J88" s="220">
        <v>20</v>
      </c>
      <c r="K88" s="232"/>
    </row>
    <row r="89" spans="1:11" ht="15" customHeight="1">
      <c r="A89"/>
      <c r="B89" s="243"/>
      <c r="C89" s="220" t="s">
        <v>4536</v>
      </c>
      <c r="D89" s="220"/>
      <c r="E89" s="220"/>
      <c r="F89" s="241" t="s">
        <v>4519</v>
      </c>
      <c r="G89" s="242"/>
      <c r="H89" s="220" t="s">
        <v>4537</v>
      </c>
      <c r="I89" s="220" t="s">
        <v>4515</v>
      </c>
      <c r="J89" s="220">
        <v>20</v>
      </c>
      <c r="K89" s="232"/>
    </row>
    <row r="90" spans="1:11" ht="15" customHeight="1">
      <c r="A90"/>
      <c r="B90" s="243"/>
      <c r="C90" s="220" t="s">
        <v>4538</v>
      </c>
      <c r="D90" s="220"/>
      <c r="E90" s="220"/>
      <c r="F90" s="241" t="s">
        <v>4519</v>
      </c>
      <c r="G90" s="242"/>
      <c r="H90" s="220" t="s">
        <v>4539</v>
      </c>
      <c r="I90" s="220" t="s">
        <v>4515</v>
      </c>
      <c r="J90" s="220">
        <v>50</v>
      </c>
      <c r="K90" s="232"/>
    </row>
    <row r="91" spans="1:11" ht="15" customHeight="1">
      <c r="A91"/>
      <c r="B91" s="243"/>
      <c r="C91" s="220" t="s">
        <v>4540</v>
      </c>
      <c r="D91" s="220"/>
      <c r="E91" s="220"/>
      <c r="F91" s="241" t="s">
        <v>4519</v>
      </c>
      <c r="G91" s="242"/>
      <c r="H91" s="220" t="s">
        <v>4540</v>
      </c>
      <c r="I91" s="220" t="s">
        <v>4515</v>
      </c>
      <c r="J91" s="220">
        <v>50</v>
      </c>
      <c r="K91" s="232"/>
    </row>
    <row r="92" spans="1:11" ht="15" customHeight="1">
      <c r="A92"/>
      <c r="B92" s="243"/>
      <c r="C92" s="220" t="s">
        <v>4541</v>
      </c>
      <c r="D92" s="220"/>
      <c r="E92" s="220"/>
      <c r="F92" s="241" t="s">
        <v>4519</v>
      </c>
      <c r="G92" s="242"/>
      <c r="H92" s="220" t="s">
        <v>4542</v>
      </c>
      <c r="I92" s="220" t="s">
        <v>4515</v>
      </c>
      <c r="J92" s="220">
        <v>255</v>
      </c>
      <c r="K92" s="232"/>
    </row>
    <row r="93" spans="1:11" ht="15" customHeight="1">
      <c r="A93"/>
      <c r="B93" s="243"/>
      <c r="C93" s="220" t="s">
        <v>4543</v>
      </c>
      <c r="D93" s="220"/>
      <c r="E93" s="220"/>
      <c r="F93" s="241" t="s">
        <v>4513</v>
      </c>
      <c r="G93" s="242"/>
      <c r="H93" s="220" t="s">
        <v>4544</v>
      </c>
      <c r="I93" s="220" t="s">
        <v>4545</v>
      </c>
      <c r="J93" s="220"/>
      <c r="K93" s="232"/>
    </row>
    <row r="94" spans="1:11" ht="15" customHeight="1">
      <c r="A94"/>
      <c r="B94" s="243"/>
      <c r="C94" s="220" t="s">
        <v>4546</v>
      </c>
      <c r="D94" s="220"/>
      <c r="E94" s="220"/>
      <c r="F94" s="241" t="s">
        <v>4513</v>
      </c>
      <c r="G94" s="242"/>
      <c r="H94" s="220" t="s">
        <v>4547</v>
      </c>
      <c r="I94" s="220" t="s">
        <v>4548</v>
      </c>
      <c r="J94" s="220"/>
      <c r="K94" s="232"/>
    </row>
    <row r="95" spans="1:11" ht="15" customHeight="1">
      <c r="A95"/>
      <c r="B95" s="243"/>
      <c r="C95" s="220" t="s">
        <v>4549</v>
      </c>
      <c r="D95" s="220"/>
      <c r="E95" s="220"/>
      <c r="F95" s="241" t="s">
        <v>4513</v>
      </c>
      <c r="G95" s="242"/>
      <c r="H95" s="220" t="s">
        <v>4549</v>
      </c>
      <c r="I95" s="220" t="s">
        <v>4548</v>
      </c>
      <c r="J95" s="220"/>
      <c r="K95" s="232"/>
    </row>
    <row r="96" spans="1:11" ht="15" customHeight="1">
      <c r="A96"/>
      <c r="B96" s="243"/>
      <c r="C96" s="220" t="s">
        <v>39</v>
      </c>
      <c r="D96" s="220"/>
      <c r="E96" s="220"/>
      <c r="F96" s="241" t="s">
        <v>4513</v>
      </c>
      <c r="G96" s="242"/>
      <c r="H96" s="220" t="s">
        <v>4550</v>
      </c>
      <c r="I96" s="220" t="s">
        <v>4548</v>
      </c>
      <c r="J96" s="220"/>
      <c r="K96" s="232"/>
    </row>
    <row r="97" spans="1:11" ht="15" customHeight="1">
      <c r="A97"/>
      <c r="B97" s="243"/>
      <c r="C97" s="220" t="s">
        <v>49</v>
      </c>
      <c r="D97" s="220"/>
      <c r="E97" s="220"/>
      <c r="F97" s="241" t="s">
        <v>4513</v>
      </c>
      <c r="G97" s="242"/>
      <c r="H97" s="220" t="s">
        <v>4551</v>
      </c>
      <c r="I97" s="220" t="s">
        <v>4548</v>
      </c>
      <c r="J97" s="220"/>
      <c r="K97" s="232"/>
    </row>
    <row r="98" spans="1:11" ht="15" customHeight="1">
      <c r="A98"/>
      <c r="B98" s="246"/>
      <c r="C98" s="247"/>
      <c r="D98" s="247"/>
      <c r="E98" s="247"/>
      <c r="F98" s="247"/>
      <c r="G98" s="247"/>
      <c r="H98" s="247"/>
      <c r="I98" s="247"/>
      <c r="J98" s="247"/>
      <c r="K98" s="248"/>
    </row>
    <row r="99" spans="1:11" ht="18.75" customHeight="1">
      <c r="A99"/>
      <c r="B99" s="249"/>
      <c r="C99" s="250"/>
      <c r="D99" s="250"/>
      <c r="E99" s="250"/>
      <c r="F99" s="250"/>
      <c r="G99" s="250"/>
      <c r="H99" s="250"/>
      <c r="I99" s="250"/>
      <c r="J99" s="250"/>
      <c r="K99" s="249"/>
    </row>
    <row r="100" spans="1:11" ht="18.75" customHeight="1">
      <c r="A100"/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pans="1:11" ht="7.5" customHeight="1">
      <c r="A101"/>
      <c r="B101" s="228"/>
      <c r="C101" s="229"/>
      <c r="D101" s="229"/>
      <c r="E101" s="229"/>
      <c r="F101" s="229"/>
      <c r="G101" s="229"/>
      <c r="H101" s="229"/>
      <c r="I101" s="229"/>
      <c r="J101" s="229"/>
      <c r="K101" s="230"/>
    </row>
    <row r="102" spans="1:11" ht="45" customHeight="1">
      <c r="A102"/>
      <c r="B102" s="231"/>
      <c r="C102" s="320" t="s">
        <v>4552</v>
      </c>
      <c r="D102" s="320"/>
      <c r="E102" s="320"/>
      <c r="F102" s="320"/>
      <c r="G102" s="320"/>
      <c r="H102" s="320"/>
      <c r="I102" s="320"/>
      <c r="J102" s="320"/>
      <c r="K102" s="232"/>
    </row>
    <row r="103" spans="1:11" ht="17.25" customHeight="1">
      <c r="A103"/>
      <c r="B103" s="231"/>
      <c r="C103" s="233" t="s">
        <v>4507</v>
      </c>
      <c r="D103" s="233"/>
      <c r="E103" s="233"/>
      <c r="F103" s="233" t="s">
        <v>4508</v>
      </c>
      <c r="G103" s="234"/>
      <c r="H103" s="233" t="s">
        <v>55</v>
      </c>
      <c r="I103" s="233" t="s">
        <v>58</v>
      </c>
      <c r="J103" s="233" t="s">
        <v>4509</v>
      </c>
      <c r="K103" s="232"/>
    </row>
    <row r="104" spans="1:11" ht="17.25" customHeight="1">
      <c r="A104"/>
      <c r="B104" s="231"/>
      <c r="C104" s="235" t="s">
        <v>4510</v>
      </c>
      <c r="D104" s="235"/>
      <c r="E104" s="235"/>
      <c r="F104" s="236" t="s">
        <v>4511</v>
      </c>
      <c r="G104" s="237"/>
      <c r="H104" s="235"/>
      <c r="I104" s="235"/>
      <c r="J104" s="235" t="s">
        <v>4512</v>
      </c>
      <c r="K104" s="232"/>
    </row>
    <row r="105" spans="1:11" ht="5.25" customHeight="1">
      <c r="A105"/>
      <c r="B105" s="231"/>
      <c r="C105" s="233"/>
      <c r="D105" s="233"/>
      <c r="E105" s="233"/>
      <c r="F105" s="233"/>
      <c r="G105" s="251"/>
      <c r="H105" s="233"/>
      <c r="I105" s="233"/>
      <c r="J105" s="233"/>
      <c r="K105" s="232"/>
    </row>
    <row r="106" spans="1:11" ht="15" customHeight="1">
      <c r="A106"/>
      <c r="B106" s="231"/>
      <c r="C106" s="220" t="s">
        <v>54</v>
      </c>
      <c r="D106" s="240"/>
      <c r="E106" s="240"/>
      <c r="F106" s="241" t="s">
        <v>4513</v>
      </c>
      <c r="G106" s="220"/>
      <c r="H106" s="220" t="s">
        <v>4553</v>
      </c>
      <c r="I106" s="220" t="s">
        <v>4515</v>
      </c>
      <c r="J106" s="220">
        <v>20</v>
      </c>
      <c r="K106" s="232"/>
    </row>
    <row r="107" spans="1:11" ht="15" customHeight="1">
      <c r="A107"/>
      <c r="B107" s="231"/>
      <c r="C107" s="220" t="s">
        <v>4516</v>
      </c>
      <c r="D107" s="220"/>
      <c r="E107" s="220"/>
      <c r="F107" s="241" t="s">
        <v>4513</v>
      </c>
      <c r="G107" s="220"/>
      <c r="H107" s="220" t="s">
        <v>4553</v>
      </c>
      <c r="I107" s="220" t="s">
        <v>4515</v>
      </c>
      <c r="J107" s="220">
        <v>120</v>
      </c>
      <c r="K107" s="232"/>
    </row>
    <row r="108" spans="1:11" ht="15" customHeight="1">
      <c r="A108"/>
      <c r="B108" s="243"/>
      <c r="C108" s="220" t="s">
        <v>4518</v>
      </c>
      <c r="D108" s="220"/>
      <c r="E108" s="220"/>
      <c r="F108" s="241" t="s">
        <v>4519</v>
      </c>
      <c r="G108" s="220"/>
      <c r="H108" s="220" t="s">
        <v>4553</v>
      </c>
      <c r="I108" s="220" t="s">
        <v>4515</v>
      </c>
      <c r="J108" s="220">
        <v>50</v>
      </c>
      <c r="K108" s="232"/>
    </row>
    <row r="109" spans="1:11" ht="15" customHeight="1">
      <c r="A109"/>
      <c r="B109" s="243"/>
      <c r="C109" s="220" t="s">
        <v>4521</v>
      </c>
      <c r="D109" s="220"/>
      <c r="E109" s="220"/>
      <c r="F109" s="241" t="s">
        <v>4513</v>
      </c>
      <c r="G109" s="220"/>
      <c r="H109" s="220" t="s">
        <v>4553</v>
      </c>
      <c r="I109" s="220" t="s">
        <v>4523</v>
      </c>
      <c r="J109" s="220"/>
      <c r="K109" s="232"/>
    </row>
    <row r="110" spans="1:11" ht="15" customHeight="1">
      <c r="A110"/>
      <c r="B110" s="243"/>
      <c r="C110" s="220" t="s">
        <v>4532</v>
      </c>
      <c r="D110" s="220"/>
      <c r="E110" s="220"/>
      <c r="F110" s="241" t="s">
        <v>4519</v>
      </c>
      <c r="G110" s="220"/>
      <c r="H110" s="220" t="s">
        <v>4553</v>
      </c>
      <c r="I110" s="220" t="s">
        <v>4515</v>
      </c>
      <c r="J110" s="220">
        <v>50</v>
      </c>
      <c r="K110" s="232"/>
    </row>
    <row r="111" spans="1:11" ht="15" customHeight="1">
      <c r="A111"/>
      <c r="B111" s="243"/>
      <c r="C111" s="220" t="s">
        <v>4540</v>
      </c>
      <c r="D111" s="220"/>
      <c r="E111" s="220"/>
      <c r="F111" s="241" t="s">
        <v>4519</v>
      </c>
      <c r="G111" s="220"/>
      <c r="H111" s="220" t="s">
        <v>4553</v>
      </c>
      <c r="I111" s="220" t="s">
        <v>4515</v>
      </c>
      <c r="J111" s="220">
        <v>50</v>
      </c>
      <c r="K111" s="232"/>
    </row>
    <row r="112" spans="1:11" ht="15" customHeight="1">
      <c r="A112"/>
      <c r="B112" s="243"/>
      <c r="C112" s="220" t="s">
        <v>4538</v>
      </c>
      <c r="D112" s="220"/>
      <c r="E112" s="220"/>
      <c r="F112" s="241" t="s">
        <v>4519</v>
      </c>
      <c r="G112" s="220"/>
      <c r="H112" s="220" t="s">
        <v>4553</v>
      </c>
      <c r="I112" s="220" t="s">
        <v>4515</v>
      </c>
      <c r="J112" s="220">
        <v>50</v>
      </c>
      <c r="K112" s="232"/>
    </row>
    <row r="113" spans="1:11" ht="15" customHeight="1">
      <c r="A113"/>
      <c r="B113" s="243"/>
      <c r="C113" s="220" t="s">
        <v>54</v>
      </c>
      <c r="D113" s="220"/>
      <c r="E113" s="220"/>
      <c r="F113" s="241" t="s">
        <v>4513</v>
      </c>
      <c r="G113" s="220"/>
      <c r="H113" s="220" t="s">
        <v>4554</v>
      </c>
      <c r="I113" s="220" t="s">
        <v>4515</v>
      </c>
      <c r="J113" s="220">
        <v>20</v>
      </c>
      <c r="K113" s="232"/>
    </row>
    <row r="114" spans="1:11" ht="15" customHeight="1">
      <c r="A114"/>
      <c r="B114" s="243"/>
      <c r="C114" s="220" t="s">
        <v>4555</v>
      </c>
      <c r="D114" s="220"/>
      <c r="E114" s="220"/>
      <c r="F114" s="241" t="s">
        <v>4513</v>
      </c>
      <c r="G114" s="220"/>
      <c r="H114" s="220" t="s">
        <v>4556</v>
      </c>
      <c r="I114" s="220" t="s">
        <v>4515</v>
      </c>
      <c r="J114" s="220">
        <v>120</v>
      </c>
      <c r="K114" s="232"/>
    </row>
    <row r="115" spans="1:11" ht="15" customHeight="1">
      <c r="A115"/>
      <c r="B115" s="243"/>
      <c r="C115" s="220" t="s">
        <v>39</v>
      </c>
      <c r="D115" s="220"/>
      <c r="E115" s="220"/>
      <c r="F115" s="241" t="s">
        <v>4513</v>
      </c>
      <c r="G115" s="220"/>
      <c r="H115" s="220" t="s">
        <v>4557</v>
      </c>
      <c r="I115" s="220" t="s">
        <v>4548</v>
      </c>
      <c r="J115" s="220"/>
      <c r="K115" s="232"/>
    </row>
    <row r="116" spans="1:11" ht="15" customHeight="1">
      <c r="A116"/>
      <c r="B116" s="243"/>
      <c r="C116" s="220" t="s">
        <v>49</v>
      </c>
      <c r="D116" s="220"/>
      <c r="E116" s="220"/>
      <c r="F116" s="241" t="s">
        <v>4513</v>
      </c>
      <c r="G116" s="220"/>
      <c r="H116" s="220" t="s">
        <v>4558</v>
      </c>
      <c r="I116" s="220" t="s">
        <v>4548</v>
      </c>
      <c r="J116" s="220"/>
      <c r="K116" s="232"/>
    </row>
    <row r="117" spans="1:11" ht="15" customHeight="1">
      <c r="A117"/>
      <c r="B117" s="243"/>
      <c r="C117" s="220" t="s">
        <v>58</v>
      </c>
      <c r="D117" s="220"/>
      <c r="E117" s="220"/>
      <c r="F117" s="241" t="s">
        <v>4513</v>
      </c>
      <c r="G117" s="220"/>
      <c r="H117" s="220" t="s">
        <v>4559</v>
      </c>
      <c r="I117" s="220" t="s">
        <v>4560</v>
      </c>
      <c r="J117" s="220"/>
      <c r="K117" s="232"/>
    </row>
    <row r="118" spans="1:11" ht="15" customHeight="1">
      <c r="A118"/>
      <c r="B118" s="246"/>
      <c r="C118" s="252"/>
      <c r="D118" s="252"/>
      <c r="E118" s="252"/>
      <c r="F118" s="252"/>
      <c r="G118" s="252"/>
      <c r="H118" s="252"/>
      <c r="I118" s="252"/>
      <c r="J118" s="252"/>
      <c r="K118" s="248"/>
    </row>
    <row r="119" spans="1:11" ht="18.75" customHeight="1">
      <c r="A119"/>
      <c r="B119" s="253"/>
      <c r="C119" s="254"/>
      <c r="D119" s="254"/>
      <c r="E119" s="254"/>
      <c r="F119" s="255"/>
      <c r="G119" s="254"/>
      <c r="H119" s="254"/>
      <c r="I119" s="254"/>
      <c r="J119" s="254"/>
      <c r="K119" s="253"/>
    </row>
    <row r="120" spans="1:11" ht="18.75" customHeight="1">
      <c r="A120"/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pans="1:11" ht="7.5" customHeight="1">
      <c r="A121"/>
      <c r="B121" s="256"/>
      <c r="C121" s="257"/>
      <c r="D121" s="257"/>
      <c r="E121" s="257"/>
      <c r="F121" s="257"/>
      <c r="G121" s="257"/>
      <c r="H121" s="257"/>
      <c r="I121" s="257"/>
      <c r="J121" s="257"/>
      <c r="K121" s="258"/>
    </row>
    <row r="122" spans="1:11" ht="45" customHeight="1">
      <c r="A122"/>
      <c r="B122" s="259"/>
      <c r="C122" s="314" t="s">
        <v>4561</v>
      </c>
      <c r="D122" s="314"/>
      <c r="E122" s="314"/>
      <c r="F122" s="314"/>
      <c r="G122" s="314"/>
      <c r="H122" s="314"/>
      <c r="I122" s="314"/>
      <c r="J122" s="314"/>
      <c r="K122" s="260"/>
    </row>
    <row r="123" spans="1:11" ht="17.25" customHeight="1">
      <c r="A123"/>
      <c r="B123" s="261"/>
      <c r="C123" s="233" t="s">
        <v>4507</v>
      </c>
      <c r="D123" s="233"/>
      <c r="E123" s="233"/>
      <c r="F123" s="233" t="s">
        <v>4508</v>
      </c>
      <c r="G123" s="234"/>
      <c r="H123" s="233" t="s">
        <v>55</v>
      </c>
      <c r="I123" s="233" t="s">
        <v>58</v>
      </c>
      <c r="J123" s="233" t="s">
        <v>4509</v>
      </c>
      <c r="K123" s="262"/>
    </row>
    <row r="124" spans="1:11" ht="17.25" customHeight="1">
      <c r="A124"/>
      <c r="B124" s="261"/>
      <c r="C124" s="235" t="s">
        <v>4510</v>
      </c>
      <c r="D124" s="235"/>
      <c r="E124" s="235"/>
      <c r="F124" s="236" t="s">
        <v>4511</v>
      </c>
      <c r="G124" s="237"/>
      <c r="H124" s="235"/>
      <c r="I124" s="235"/>
      <c r="J124" s="235" t="s">
        <v>4512</v>
      </c>
      <c r="K124" s="262"/>
    </row>
    <row r="125" spans="1:11" ht="5.25" customHeight="1">
      <c r="A125"/>
      <c r="B125" s="263"/>
      <c r="C125" s="238"/>
      <c r="D125" s="238"/>
      <c r="E125" s="238"/>
      <c r="F125" s="238"/>
      <c r="G125" s="264"/>
      <c r="H125" s="238"/>
      <c r="I125" s="238"/>
      <c r="J125" s="238"/>
      <c r="K125" s="265"/>
    </row>
    <row r="126" spans="1:11" ht="15" customHeight="1">
      <c r="A126"/>
      <c r="B126" s="263"/>
      <c r="C126" s="220" t="s">
        <v>4516</v>
      </c>
      <c r="D126" s="240"/>
      <c r="E126" s="240"/>
      <c r="F126" s="241" t="s">
        <v>4513</v>
      </c>
      <c r="G126" s="220"/>
      <c r="H126" s="220" t="s">
        <v>4553</v>
      </c>
      <c r="I126" s="220" t="s">
        <v>4515</v>
      </c>
      <c r="J126" s="220">
        <v>120</v>
      </c>
      <c r="K126" s="266"/>
    </row>
    <row r="127" spans="1:11" ht="15" customHeight="1">
      <c r="A127"/>
      <c r="B127" s="263"/>
      <c r="C127" s="220" t="s">
        <v>4562</v>
      </c>
      <c r="D127" s="220"/>
      <c r="E127" s="220"/>
      <c r="F127" s="241" t="s">
        <v>4513</v>
      </c>
      <c r="G127" s="220"/>
      <c r="H127" s="220" t="s">
        <v>4563</v>
      </c>
      <c r="I127" s="220" t="s">
        <v>4515</v>
      </c>
      <c r="J127" s="220" t="s">
        <v>4564</v>
      </c>
      <c r="K127" s="266"/>
    </row>
    <row r="128" spans="1:11" ht="15" customHeight="1">
      <c r="A128"/>
      <c r="B128" s="263"/>
      <c r="C128" s="220" t="s">
        <v>86</v>
      </c>
      <c r="D128" s="220"/>
      <c r="E128" s="220"/>
      <c r="F128" s="241" t="s">
        <v>4513</v>
      </c>
      <c r="G128" s="220"/>
      <c r="H128" s="220" t="s">
        <v>4565</v>
      </c>
      <c r="I128" s="220" t="s">
        <v>4515</v>
      </c>
      <c r="J128" s="220" t="s">
        <v>4564</v>
      </c>
      <c r="K128" s="266"/>
    </row>
    <row r="129" spans="1:11" ht="15" customHeight="1">
      <c r="A129"/>
      <c r="B129" s="263"/>
      <c r="C129" s="220" t="s">
        <v>4524</v>
      </c>
      <c r="D129" s="220"/>
      <c r="E129" s="220"/>
      <c r="F129" s="241" t="s">
        <v>4519</v>
      </c>
      <c r="G129" s="220"/>
      <c r="H129" s="220" t="s">
        <v>4525</v>
      </c>
      <c r="I129" s="220" t="s">
        <v>4515</v>
      </c>
      <c r="J129" s="220">
        <v>15</v>
      </c>
      <c r="K129" s="266"/>
    </row>
    <row r="130" spans="1:11" ht="15" customHeight="1">
      <c r="A130"/>
      <c r="B130" s="263"/>
      <c r="C130" s="244" t="s">
        <v>4526</v>
      </c>
      <c r="D130" s="244"/>
      <c r="E130" s="244"/>
      <c r="F130" s="245" t="s">
        <v>4519</v>
      </c>
      <c r="G130" s="244"/>
      <c r="H130" s="244" t="s">
        <v>4527</v>
      </c>
      <c r="I130" s="244" t="s">
        <v>4515</v>
      </c>
      <c r="J130" s="244">
        <v>15</v>
      </c>
      <c r="K130" s="266"/>
    </row>
    <row r="131" spans="1:11" ht="15" customHeight="1">
      <c r="A131"/>
      <c r="B131" s="263"/>
      <c r="C131" s="244" t="s">
        <v>4528</v>
      </c>
      <c r="D131" s="244"/>
      <c r="E131" s="244"/>
      <c r="F131" s="245" t="s">
        <v>4519</v>
      </c>
      <c r="G131" s="244"/>
      <c r="H131" s="244" t="s">
        <v>4529</v>
      </c>
      <c r="I131" s="244" t="s">
        <v>4515</v>
      </c>
      <c r="J131" s="244">
        <v>20</v>
      </c>
      <c r="K131" s="266"/>
    </row>
    <row r="132" spans="1:11" ht="15" customHeight="1">
      <c r="A132"/>
      <c r="B132" s="263"/>
      <c r="C132" s="244" t="s">
        <v>4530</v>
      </c>
      <c r="D132" s="244"/>
      <c r="E132" s="244"/>
      <c r="F132" s="245" t="s">
        <v>4519</v>
      </c>
      <c r="G132" s="244"/>
      <c r="H132" s="244" t="s">
        <v>4531</v>
      </c>
      <c r="I132" s="244" t="s">
        <v>4515</v>
      </c>
      <c r="J132" s="244">
        <v>20</v>
      </c>
      <c r="K132" s="266"/>
    </row>
    <row r="133" spans="1:11" ht="15" customHeight="1">
      <c r="A133"/>
      <c r="B133" s="263"/>
      <c r="C133" s="220" t="s">
        <v>4518</v>
      </c>
      <c r="D133" s="220"/>
      <c r="E133" s="220"/>
      <c r="F133" s="241" t="s">
        <v>4519</v>
      </c>
      <c r="G133" s="220"/>
      <c r="H133" s="220" t="s">
        <v>4553</v>
      </c>
      <c r="I133" s="220" t="s">
        <v>4515</v>
      </c>
      <c r="J133" s="220">
        <v>50</v>
      </c>
      <c r="K133" s="266"/>
    </row>
    <row r="134" spans="1:11" ht="15" customHeight="1">
      <c r="A134"/>
      <c r="B134" s="263"/>
      <c r="C134" s="220" t="s">
        <v>4532</v>
      </c>
      <c r="D134" s="220"/>
      <c r="E134" s="220"/>
      <c r="F134" s="241" t="s">
        <v>4519</v>
      </c>
      <c r="G134" s="220"/>
      <c r="H134" s="220" t="s">
        <v>4553</v>
      </c>
      <c r="I134" s="220" t="s">
        <v>4515</v>
      </c>
      <c r="J134" s="220">
        <v>50</v>
      </c>
      <c r="K134" s="266"/>
    </row>
    <row r="135" spans="1:11" ht="15" customHeight="1">
      <c r="A135"/>
      <c r="B135" s="263"/>
      <c r="C135" s="220" t="s">
        <v>4538</v>
      </c>
      <c r="D135" s="220"/>
      <c r="E135" s="220"/>
      <c r="F135" s="241" t="s">
        <v>4519</v>
      </c>
      <c r="G135" s="220"/>
      <c r="H135" s="220" t="s">
        <v>4553</v>
      </c>
      <c r="I135" s="220" t="s">
        <v>4515</v>
      </c>
      <c r="J135" s="220">
        <v>50</v>
      </c>
      <c r="K135" s="266"/>
    </row>
    <row r="136" spans="1:11" ht="15" customHeight="1">
      <c r="A136"/>
      <c r="B136" s="263"/>
      <c r="C136" s="220" t="s">
        <v>4540</v>
      </c>
      <c r="D136" s="220"/>
      <c r="E136" s="220"/>
      <c r="F136" s="241" t="s">
        <v>4519</v>
      </c>
      <c r="G136" s="220"/>
      <c r="H136" s="220" t="s">
        <v>4553</v>
      </c>
      <c r="I136" s="220" t="s">
        <v>4515</v>
      </c>
      <c r="J136" s="220">
        <v>50</v>
      </c>
      <c r="K136" s="266"/>
    </row>
    <row r="137" spans="1:11" ht="15" customHeight="1">
      <c r="A137"/>
      <c r="B137" s="263"/>
      <c r="C137" s="220" t="s">
        <v>4541</v>
      </c>
      <c r="D137" s="220"/>
      <c r="E137" s="220"/>
      <c r="F137" s="241" t="s">
        <v>4519</v>
      </c>
      <c r="G137" s="220"/>
      <c r="H137" s="220" t="s">
        <v>4566</v>
      </c>
      <c r="I137" s="220" t="s">
        <v>4515</v>
      </c>
      <c r="J137" s="220">
        <v>255</v>
      </c>
      <c r="K137" s="266"/>
    </row>
    <row r="138" spans="1:11" ht="15" customHeight="1">
      <c r="A138"/>
      <c r="B138" s="263"/>
      <c r="C138" s="220" t="s">
        <v>4543</v>
      </c>
      <c r="D138" s="220"/>
      <c r="E138" s="220"/>
      <c r="F138" s="241" t="s">
        <v>4513</v>
      </c>
      <c r="G138" s="220"/>
      <c r="H138" s="220" t="s">
        <v>4567</v>
      </c>
      <c r="I138" s="220" t="s">
        <v>4545</v>
      </c>
      <c r="J138" s="220"/>
      <c r="K138" s="266"/>
    </row>
    <row r="139" spans="1:11" ht="15" customHeight="1">
      <c r="A139"/>
      <c r="B139" s="263"/>
      <c r="C139" s="220" t="s">
        <v>4546</v>
      </c>
      <c r="D139" s="220"/>
      <c r="E139" s="220"/>
      <c r="F139" s="241" t="s">
        <v>4513</v>
      </c>
      <c r="G139" s="220"/>
      <c r="H139" s="220" t="s">
        <v>4568</v>
      </c>
      <c r="I139" s="220" t="s">
        <v>4548</v>
      </c>
      <c r="J139" s="220"/>
      <c r="K139" s="266"/>
    </row>
    <row r="140" spans="1:11" ht="15" customHeight="1">
      <c r="A140"/>
      <c r="B140" s="263"/>
      <c r="C140" s="220" t="s">
        <v>4549</v>
      </c>
      <c r="D140" s="220"/>
      <c r="E140" s="220"/>
      <c r="F140" s="241" t="s">
        <v>4513</v>
      </c>
      <c r="G140" s="220"/>
      <c r="H140" s="220" t="s">
        <v>4549</v>
      </c>
      <c r="I140" s="220" t="s">
        <v>4548</v>
      </c>
      <c r="J140" s="220"/>
      <c r="K140" s="266"/>
    </row>
    <row r="141" spans="1:11" ht="15" customHeight="1">
      <c r="A141"/>
      <c r="B141" s="263"/>
      <c r="C141" s="220" t="s">
        <v>39</v>
      </c>
      <c r="D141" s="220"/>
      <c r="E141" s="220"/>
      <c r="F141" s="241" t="s">
        <v>4513</v>
      </c>
      <c r="G141" s="220"/>
      <c r="H141" s="220" t="s">
        <v>4569</v>
      </c>
      <c r="I141" s="220" t="s">
        <v>4548</v>
      </c>
      <c r="J141" s="220"/>
      <c r="K141" s="266"/>
    </row>
    <row r="142" spans="1:11" ht="15" customHeight="1">
      <c r="A142"/>
      <c r="B142" s="263"/>
      <c r="C142" s="220" t="s">
        <v>4570</v>
      </c>
      <c r="D142" s="220"/>
      <c r="E142" s="220"/>
      <c r="F142" s="241" t="s">
        <v>4513</v>
      </c>
      <c r="G142" s="220"/>
      <c r="H142" s="220" t="s">
        <v>4571</v>
      </c>
      <c r="I142" s="220" t="s">
        <v>4548</v>
      </c>
      <c r="J142" s="220"/>
      <c r="K142" s="266"/>
    </row>
    <row r="143" spans="1:11" ht="15" customHeight="1">
      <c r="A143"/>
      <c r="B143" s="267"/>
      <c r="C143" s="268"/>
      <c r="D143" s="268"/>
      <c r="E143" s="268"/>
      <c r="F143" s="268"/>
      <c r="G143" s="268"/>
      <c r="H143" s="268"/>
      <c r="I143" s="268"/>
      <c r="J143" s="268"/>
      <c r="K143" s="269"/>
    </row>
    <row r="144" spans="1:11" ht="18.75" customHeight="1">
      <c r="A144"/>
      <c r="B144" s="254"/>
      <c r="C144" s="254"/>
      <c r="D144" s="254"/>
      <c r="E144" s="254"/>
      <c r="F144" s="255"/>
      <c r="G144" s="254"/>
      <c r="H144" s="254"/>
      <c r="I144" s="254"/>
      <c r="J144" s="254"/>
      <c r="K144" s="254"/>
    </row>
    <row r="145" spans="1:11" ht="18.75" customHeight="1">
      <c r="A145"/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</row>
    <row r="146" spans="1:11" ht="7.5" customHeight="1">
      <c r="A146"/>
      <c r="B146" s="228"/>
      <c r="C146" s="229"/>
      <c r="D146" s="229"/>
      <c r="E146" s="229"/>
      <c r="F146" s="229"/>
      <c r="G146" s="229"/>
      <c r="H146" s="229"/>
      <c r="I146" s="229"/>
      <c r="J146" s="229"/>
      <c r="K146" s="230"/>
    </row>
    <row r="147" spans="1:11" ht="45" customHeight="1">
      <c r="A147"/>
      <c r="B147" s="231"/>
      <c r="C147" s="320" t="s">
        <v>4572</v>
      </c>
      <c r="D147" s="320"/>
      <c r="E147" s="320"/>
      <c r="F147" s="320"/>
      <c r="G147" s="320"/>
      <c r="H147" s="320"/>
      <c r="I147" s="320"/>
      <c r="J147" s="320"/>
      <c r="K147" s="232"/>
    </row>
    <row r="148" spans="1:11" ht="17.25" customHeight="1">
      <c r="A148"/>
      <c r="B148" s="231"/>
      <c r="C148" s="233" t="s">
        <v>4507</v>
      </c>
      <c r="D148" s="233"/>
      <c r="E148" s="233"/>
      <c r="F148" s="233" t="s">
        <v>4508</v>
      </c>
      <c r="G148" s="234"/>
      <c r="H148" s="233" t="s">
        <v>55</v>
      </c>
      <c r="I148" s="233" t="s">
        <v>58</v>
      </c>
      <c r="J148" s="233" t="s">
        <v>4509</v>
      </c>
      <c r="K148" s="232"/>
    </row>
    <row r="149" spans="1:11" ht="17.25" customHeight="1">
      <c r="A149"/>
      <c r="B149" s="231"/>
      <c r="C149" s="235" t="s">
        <v>4510</v>
      </c>
      <c r="D149" s="235"/>
      <c r="E149" s="235"/>
      <c r="F149" s="236" t="s">
        <v>4511</v>
      </c>
      <c r="G149" s="237"/>
      <c r="H149" s="235"/>
      <c r="I149" s="235"/>
      <c r="J149" s="235" t="s">
        <v>4512</v>
      </c>
      <c r="K149" s="232"/>
    </row>
    <row r="150" spans="1:11" ht="5.25" customHeight="1">
      <c r="A150"/>
      <c r="B150" s="243"/>
      <c r="C150" s="238"/>
      <c r="D150" s="238"/>
      <c r="E150" s="238"/>
      <c r="F150" s="238"/>
      <c r="G150" s="239"/>
      <c r="H150" s="238"/>
      <c r="I150" s="238"/>
      <c r="J150" s="238"/>
      <c r="K150" s="266"/>
    </row>
    <row r="151" spans="1:11" ht="15" customHeight="1">
      <c r="A151"/>
      <c r="B151" s="243"/>
      <c r="C151" s="270" t="s">
        <v>4516</v>
      </c>
      <c r="D151" s="220"/>
      <c r="E151" s="220"/>
      <c r="F151" s="271" t="s">
        <v>4513</v>
      </c>
      <c r="G151" s="220"/>
      <c r="H151" s="270" t="s">
        <v>4553</v>
      </c>
      <c r="I151" s="270" t="s">
        <v>4515</v>
      </c>
      <c r="J151" s="270">
        <v>120</v>
      </c>
      <c r="K151" s="266"/>
    </row>
    <row r="152" spans="1:11" ht="15" customHeight="1">
      <c r="A152"/>
      <c r="B152" s="243"/>
      <c r="C152" s="270" t="s">
        <v>4562</v>
      </c>
      <c r="D152" s="220"/>
      <c r="E152" s="220"/>
      <c r="F152" s="271" t="s">
        <v>4513</v>
      </c>
      <c r="G152" s="220"/>
      <c r="H152" s="270" t="s">
        <v>4573</v>
      </c>
      <c r="I152" s="270" t="s">
        <v>4515</v>
      </c>
      <c r="J152" s="270" t="s">
        <v>4564</v>
      </c>
      <c r="K152" s="266"/>
    </row>
    <row r="153" spans="1:11" ht="15" customHeight="1">
      <c r="A153"/>
      <c r="B153" s="243"/>
      <c r="C153" s="270" t="s">
        <v>86</v>
      </c>
      <c r="D153" s="220"/>
      <c r="E153" s="220"/>
      <c r="F153" s="271" t="s">
        <v>4513</v>
      </c>
      <c r="G153" s="220"/>
      <c r="H153" s="270" t="s">
        <v>4574</v>
      </c>
      <c r="I153" s="270" t="s">
        <v>4515</v>
      </c>
      <c r="J153" s="270" t="s">
        <v>4564</v>
      </c>
      <c r="K153" s="266"/>
    </row>
    <row r="154" spans="1:11" ht="15" customHeight="1">
      <c r="A154"/>
      <c r="B154" s="243"/>
      <c r="C154" s="270" t="s">
        <v>4518</v>
      </c>
      <c r="D154" s="220"/>
      <c r="E154" s="220"/>
      <c r="F154" s="271" t="s">
        <v>4519</v>
      </c>
      <c r="G154" s="220"/>
      <c r="H154" s="270" t="s">
        <v>4553</v>
      </c>
      <c r="I154" s="270" t="s">
        <v>4515</v>
      </c>
      <c r="J154" s="270">
        <v>50</v>
      </c>
      <c r="K154" s="266"/>
    </row>
    <row r="155" spans="1:11" ht="15" customHeight="1">
      <c r="A155"/>
      <c r="B155" s="243"/>
      <c r="C155" s="270" t="s">
        <v>4521</v>
      </c>
      <c r="D155" s="220"/>
      <c r="E155" s="220"/>
      <c r="F155" s="271" t="s">
        <v>4513</v>
      </c>
      <c r="G155" s="220"/>
      <c r="H155" s="270" t="s">
        <v>4553</v>
      </c>
      <c r="I155" s="270" t="s">
        <v>4523</v>
      </c>
      <c r="J155" s="270"/>
      <c r="K155" s="266"/>
    </row>
    <row r="156" spans="1:11" ht="15" customHeight="1">
      <c r="A156"/>
      <c r="B156" s="243"/>
      <c r="C156" s="270" t="s">
        <v>4532</v>
      </c>
      <c r="D156" s="220"/>
      <c r="E156" s="220"/>
      <c r="F156" s="271" t="s">
        <v>4519</v>
      </c>
      <c r="G156" s="220"/>
      <c r="H156" s="270" t="s">
        <v>4553</v>
      </c>
      <c r="I156" s="270" t="s">
        <v>4515</v>
      </c>
      <c r="J156" s="270">
        <v>50</v>
      </c>
      <c r="K156" s="266"/>
    </row>
    <row r="157" spans="1:11" ht="15" customHeight="1">
      <c r="A157"/>
      <c r="B157" s="243"/>
      <c r="C157" s="270" t="s">
        <v>4540</v>
      </c>
      <c r="D157" s="220"/>
      <c r="E157" s="220"/>
      <c r="F157" s="271" t="s">
        <v>4519</v>
      </c>
      <c r="G157" s="220"/>
      <c r="H157" s="270" t="s">
        <v>4553</v>
      </c>
      <c r="I157" s="270" t="s">
        <v>4515</v>
      </c>
      <c r="J157" s="270">
        <v>50</v>
      </c>
      <c r="K157" s="266"/>
    </row>
    <row r="158" spans="1:11" ht="15" customHeight="1">
      <c r="A158"/>
      <c r="B158" s="243"/>
      <c r="C158" s="270" t="s">
        <v>4538</v>
      </c>
      <c r="D158" s="220"/>
      <c r="E158" s="220"/>
      <c r="F158" s="271" t="s">
        <v>4519</v>
      </c>
      <c r="G158" s="220"/>
      <c r="H158" s="270" t="s">
        <v>4553</v>
      </c>
      <c r="I158" s="270" t="s">
        <v>4515</v>
      </c>
      <c r="J158" s="270">
        <v>50</v>
      </c>
      <c r="K158" s="266"/>
    </row>
    <row r="159" spans="1:11" ht="15" customHeight="1">
      <c r="A159"/>
      <c r="B159" s="243"/>
      <c r="C159" s="270" t="s">
        <v>146</v>
      </c>
      <c r="D159" s="220"/>
      <c r="E159" s="220"/>
      <c r="F159" s="271" t="s">
        <v>4513</v>
      </c>
      <c r="G159" s="220"/>
      <c r="H159" s="270" t="s">
        <v>4575</v>
      </c>
      <c r="I159" s="270" t="s">
        <v>4515</v>
      </c>
      <c r="J159" s="270" t="s">
        <v>4576</v>
      </c>
      <c r="K159" s="266"/>
    </row>
    <row r="160" spans="1:11" ht="15" customHeight="1">
      <c r="A160"/>
      <c r="B160" s="243"/>
      <c r="C160" s="270" t="s">
        <v>4577</v>
      </c>
      <c r="D160" s="220"/>
      <c r="E160" s="220"/>
      <c r="F160" s="271" t="s">
        <v>4513</v>
      </c>
      <c r="G160" s="220"/>
      <c r="H160" s="270" t="s">
        <v>4578</v>
      </c>
      <c r="I160" s="270" t="s">
        <v>4548</v>
      </c>
      <c r="J160" s="270"/>
      <c r="K160" s="266"/>
    </row>
    <row r="161" spans="1:11" ht="15" customHeight="1">
      <c r="A161"/>
      <c r="B161" s="272"/>
      <c r="C161" s="252"/>
      <c r="D161" s="252"/>
      <c r="E161" s="252"/>
      <c r="F161" s="252"/>
      <c r="G161" s="252"/>
      <c r="H161" s="252"/>
      <c r="I161" s="252"/>
      <c r="J161" s="252"/>
      <c r="K161" s="273"/>
    </row>
    <row r="162" spans="1:11" ht="18.75" customHeight="1">
      <c r="A162"/>
      <c r="B162" s="254"/>
      <c r="C162" s="264"/>
      <c r="D162" s="264"/>
      <c r="E162" s="264"/>
      <c r="F162" s="274"/>
      <c r="G162" s="264"/>
      <c r="H162" s="264"/>
      <c r="I162" s="264"/>
      <c r="J162" s="264"/>
      <c r="K162" s="254"/>
    </row>
    <row r="163" spans="1:11" ht="18.75" customHeight="1">
      <c r="A163"/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</row>
    <row r="164" spans="1:11" ht="7.5" customHeight="1">
      <c r="A164"/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pans="1:11" ht="45" customHeight="1">
      <c r="A165"/>
      <c r="B165" s="212"/>
      <c r="C165" s="314" t="s">
        <v>4579</v>
      </c>
      <c r="D165" s="314"/>
      <c r="E165" s="314"/>
      <c r="F165" s="314"/>
      <c r="G165" s="314"/>
      <c r="H165" s="314"/>
      <c r="I165" s="314"/>
      <c r="J165" s="314"/>
      <c r="K165" s="213"/>
    </row>
    <row r="166" spans="1:11" ht="17.25" customHeight="1">
      <c r="A166"/>
      <c r="B166" s="212"/>
      <c r="C166" s="233" t="s">
        <v>4507</v>
      </c>
      <c r="D166" s="233"/>
      <c r="E166" s="233"/>
      <c r="F166" s="233" t="s">
        <v>4508</v>
      </c>
      <c r="G166" s="275"/>
      <c r="H166" s="276" t="s">
        <v>55</v>
      </c>
      <c r="I166" s="276" t="s">
        <v>58</v>
      </c>
      <c r="J166" s="233" t="s">
        <v>4509</v>
      </c>
      <c r="K166" s="213"/>
    </row>
    <row r="167" spans="1:11" ht="17.25" customHeight="1">
      <c r="A167"/>
      <c r="B167" s="214"/>
      <c r="C167" s="235" t="s">
        <v>4510</v>
      </c>
      <c r="D167" s="235"/>
      <c r="E167" s="235"/>
      <c r="F167" s="236" t="s">
        <v>4511</v>
      </c>
      <c r="G167" s="277"/>
      <c r="H167" s="278"/>
      <c r="I167" s="278"/>
      <c r="J167" s="235" t="s">
        <v>4512</v>
      </c>
      <c r="K167" s="215"/>
    </row>
    <row r="168" spans="1:11" ht="5.25" customHeight="1">
      <c r="A168"/>
      <c r="B168" s="243"/>
      <c r="C168" s="238"/>
      <c r="D168" s="238"/>
      <c r="E168" s="238"/>
      <c r="F168" s="238"/>
      <c r="G168" s="239"/>
      <c r="H168" s="238"/>
      <c r="I168" s="238"/>
      <c r="J168" s="238"/>
      <c r="K168" s="266"/>
    </row>
    <row r="169" spans="1:11" ht="15" customHeight="1">
      <c r="A169"/>
      <c r="B169" s="243"/>
      <c r="C169" s="220" t="s">
        <v>4516</v>
      </c>
      <c r="D169" s="220"/>
      <c r="E169" s="220"/>
      <c r="F169" s="241" t="s">
        <v>4513</v>
      </c>
      <c r="G169" s="220"/>
      <c r="H169" s="220" t="s">
        <v>4553</v>
      </c>
      <c r="I169" s="220" t="s">
        <v>4515</v>
      </c>
      <c r="J169" s="220">
        <v>120</v>
      </c>
      <c r="K169" s="266"/>
    </row>
    <row r="170" spans="1:11" ht="15" customHeight="1">
      <c r="A170"/>
      <c r="B170" s="243"/>
      <c r="C170" s="220" t="s">
        <v>4562</v>
      </c>
      <c r="D170" s="220"/>
      <c r="E170" s="220"/>
      <c r="F170" s="241" t="s">
        <v>4513</v>
      </c>
      <c r="G170" s="220"/>
      <c r="H170" s="220" t="s">
        <v>4563</v>
      </c>
      <c r="I170" s="220" t="s">
        <v>4515</v>
      </c>
      <c r="J170" s="220" t="s">
        <v>4564</v>
      </c>
      <c r="K170" s="266"/>
    </row>
    <row r="171" spans="1:11" ht="15" customHeight="1">
      <c r="A171"/>
      <c r="B171" s="243"/>
      <c r="C171" s="220" t="s">
        <v>86</v>
      </c>
      <c r="D171" s="220"/>
      <c r="E171" s="220"/>
      <c r="F171" s="241" t="s">
        <v>4513</v>
      </c>
      <c r="G171" s="220"/>
      <c r="H171" s="220" t="s">
        <v>4580</v>
      </c>
      <c r="I171" s="220" t="s">
        <v>4515</v>
      </c>
      <c r="J171" s="220" t="s">
        <v>4564</v>
      </c>
      <c r="K171" s="266"/>
    </row>
    <row r="172" spans="1:11" ht="15" customHeight="1">
      <c r="A172"/>
      <c r="B172" s="243"/>
      <c r="C172" s="220" t="s">
        <v>4518</v>
      </c>
      <c r="D172" s="220"/>
      <c r="E172" s="220"/>
      <c r="F172" s="241" t="s">
        <v>4519</v>
      </c>
      <c r="G172" s="220"/>
      <c r="H172" s="220" t="s">
        <v>4580</v>
      </c>
      <c r="I172" s="220" t="s">
        <v>4515</v>
      </c>
      <c r="J172" s="220">
        <v>50</v>
      </c>
      <c r="K172" s="266"/>
    </row>
    <row r="173" spans="1:11" ht="15" customHeight="1">
      <c r="A173"/>
      <c r="B173" s="243"/>
      <c r="C173" s="220" t="s">
        <v>4521</v>
      </c>
      <c r="D173" s="220"/>
      <c r="E173" s="220"/>
      <c r="F173" s="241" t="s">
        <v>4513</v>
      </c>
      <c r="G173" s="220"/>
      <c r="H173" s="220" t="s">
        <v>4580</v>
      </c>
      <c r="I173" s="220" t="s">
        <v>4523</v>
      </c>
      <c r="J173" s="220"/>
      <c r="K173" s="266"/>
    </row>
    <row r="174" spans="1:11" ht="15" customHeight="1">
      <c r="A174"/>
      <c r="B174" s="243"/>
      <c r="C174" s="220" t="s">
        <v>4532</v>
      </c>
      <c r="D174" s="220"/>
      <c r="E174" s="220"/>
      <c r="F174" s="241" t="s">
        <v>4519</v>
      </c>
      <c r="G174" s="220"/>
      <c r="H174" s="220" t="s">
        <v>4580</v>
      </c>
      <c r="I174" s="220" t="s">
        <v>4515</v>
      </c>
      <c r="J174" s="220">
        <v>50</v>
      </c>
      <c r="K174" s="266"/>
    </row>
    <row r="175" spans="1:11" ht="15" customHeight="1">
      <c r="A175"/>
      <c r="B175" s="243"/>
      <c r="C175" s="220" t="s">
        <v>4540</v>
      </c>
      <c r="D175" s="220"/>
      <c r="E175" s="220"/>
      <c r="F175" s="241" t="s">
        <v>4519</v>
      </c>
      <c r="G175" s="220"/>
      <c r="H175" s="220" t="s">
        <v>4580</v>
      </c>
      <c r="I175" s="220" t="s">
        <v>4515</v>
      </c>
      <c r="J175" s="220">
        <v>50</v>
      </c>
      <c r="K175" s="266"/>
    </row>
    <row r="176" spans="1:11" ht="15" customHeight="1">
      <c r="A176"/>
      <c r="B176" s="243"/>
      <c r="C176" s="220" t="s">
        <v>4538</v>
      </c>
      <c r="D176" s="220"/>
      <c r="E176" s="220"/>
      <c r="F176" s="241" t="s">
        <v>4519</v>
      </c>
      <c r="G176" s="220"/>
      <c r="H176" s="220" t="s">
        <v>4580</v>
      </c>
      <c r="I176" s="220" t="s">
        <v>4515</v>
      </c>
      <c r="J176" s="220">
        <v>50</v>
      </c>
      <c r="K176" s="266"/>
    </row>
    <row r="177" spans="1:11" ht="15" customHeight="1">
      <c r="A177"/>
      <c r="B177" s="243"/>
      <c r="C177" s="220" t="s">
        <v>179</v>
      </c>
      <c r="D177" s="220"/>
      <c r="E177" s="220"/>
      <c r="F177" s="241" t="s">
        <v>4513</v>
      </c>
      <c r="G177" s="220"/>
      <c r="H177" s="220" t="s">
        <v>4581</v>
      </c>
      <c r="I177" s="220" t="s">
        <v>4582</v>
      </c>
      <c r="J177" s="220"/>
      <c r="K177" s="266"/>
    </row>
    <row r="178" spans="1:11" ht="15" customHeight="1">
      <c r="A178"/>
      <c r="B178" s="243"/>
      <c r="C178" s="220" t="s">
        <v>58</v>
      </c>
      <c r="D178" s="220"/>
      <c r="E178" s="220"/>
      <c r="F178" s="241" t="s">
        <v>4513</v>
      </c>
      <c r="G178" s="220"/>
      <c r="H178" s="220" t="s">
        <v>4583</v>
      </c>
      <c r="I178" s="220" t="s">
        <v>4584</v>
      </c>
      <c r="J178" s="220">
        <v>1</v>
      </c>
      <c r="K178" s="266"/>
    </row>
    <row r="179" spans="1:11" ht="15" customHeight="1">
      <c r="A179"/>
      <c r="B179" s="243"/>
      <c r="C179" s="220" t="s">
        <v>54</v>
      </c>
      <c r="D179" s="220"/>
      <c r="E179" s="220"/>
      <c r="F179" s="241" t="s">
        <v>4513</v>
      </c>
      <c r="G179" s="220"/>
      <c r="H179" s="220" t="s">
        <v>4585</v>
      </c>
      <c r="I179" s="220" t="s">
        <v>4515</v>
      </c>
      <c r="J179" s="220">
        <v>20</v>
      </c>
      <c r="K179" s="266"/>
    </row>
    <row r="180" spans="1:11" ht="15" customHeight="1">
      <c r="A180"/>
      <c r="B180" s="243"/>
      <c r="C180" s="220" t="s">
        <v>55</v>
      </c>
      <c r="D180" s="220"/>
      <c r="E180" s="220"/>
      <c r="F180" s="241" t="s">
        <v>4513</v>
      </c>
      <c r="G180" s="220"/>
      <c r="H180" s="220" t="s">
        <v>4586</v>
      </c>
      <c r="I180" s="220" t="s">
        <v>4515</v>
      </c>
      <c r="J180" s="220">
        <v>255</v>
      </c>
      <c r="K180" s="266"/>
    </row>
    <row r="181" spans="1:11" ht="15" customHeight="1">
      <c r="A181"/>
      <c r="B181" s="243"/>
      <c r="C181" s="220" t="s">
        <v>180</v>
      </c>
      <c r="D181" s="220"/>
      <c r="E181" s="220"/>
      <c r="F181" s="241" t="s">
        <v>4513</v>
      </c>
      <c r="G181" s="220"/>
      <c r="H181" s="220" t="s">
        <v>4477</v>
      </c>
      <c r="I181" s="220" t="s">
        <v>4515</v>
      </c>
      <c r="J181" s="220">
        <v>10</v>
      </c>
      <c r="K181" s="266"/>
    </row>
    <row r="182" spans="1:11" ht="15" customHeight="1">
      <c r="A182"/>
      <c r="B182" s="243"/>
      <c r="C182" s="220" t="s">
        <v>181</v>
      </c>
      <c r="D182" s="220"/>
      <c r="E182" s="220"/>
      <c r="F182" s="241" t="s">
        <v>4513</v>
      </c>
      <c r="G182" s="220"/>
      <c r="H182" s="220" t="s">
        <v>4587</v>
      </c>
      <c r="I182" s="220" t="s">
        <v>4548</v>
      </c>
      <c r="J182" s="220"/>
      <c r="K182" s="266"/>
    </row>
    <row r="183" spans="1:11" ht="15" customHeight="1">
      <c r="A183"/>
      <c r="B183" s="243"/>
      <c r="C183" s="220" t="s">
        <v>4588</v>
      </c>
      <c r="D183" s="220"/>
      <c r="E183" s="220"/>
      <c r="F183" s="241" t="s">
        <v>4513</v>
      </c>
      <c r="G183" s="220"/>
      <c r="H183" s="220" t="s">
        <v>4589</v>
      </c>
      <c r="I183" s="220" t="s">
        <v>4548</v>
      </c>
      <c r="J183" s="220"/>
      <c r="K183" s="266"/>
    </row>
    <row r="184" spans="1:11" ht="15" customHeight="1">
      <c r="A184"/>
      <c r="B184" s="243"/>
      <c r="C184" s="220" t="s">
        <v>4577</v>
      </c>
      <c r="D184" s="220"/>
      <c r="E184" s="220"/>
      <c r="F184" s="241" t="s">
        <v>4513</v>
      </c>
      <c r="G184" s="220"/>
      <c r="H184" s="220" t="s">
        <v>4590</v>
      </c>
      <c r="I184" s="220" t="s">
        <v>4548</v>
      </c>
      <c r="J184" s="220"/>
      <c r="K184" s="266"/>
    </row>
    <row r="185" spans="1:11" ht="15" customHeight="1">
      <c r="A185"/>
      <c r="B185" s="243"/>
      <c r="C185" s="220" t="s">
        <v>183</v>
      </c>
      <c r="D185" s="220"/>
      <c r="E185" s="220"/>
      <c r="F185" s="241" t="s">
        <v>4519</v>
      </c>
      <c r="G185" s="220"/>
      <c r="H185" s="220" t="s">
        <v>4591</v>
      </c>
      <c r="I185" s="220" t="s">
        <v>4515</v>
      </c>
      <c r="J185" s="220">
        <v>50</v>
      </c>
      <c r="K185" s="266"/>
    </row>
    <row r="186" spans="1:11" ht="15" customHeight="1">
      <c r="A186"/>
      <c r="B186" s="243"/>
      <c r="C186" s="220" t="s">
        <v>4592</v>
      </c>
      <c r="D186" s="220"/>
      <c r="E186" s="220"/>
      <c r="F186" s="241" t="s">
        <v>4519</v>
      </c>
      <c r="G186" s="220"/>
      <c r="H186" s="220" t="s">
        <v>4593</v>
      </c>
      <c r="I186" s="220" t="s">
        <v>4594</v>
      </c>
      <c r="J186" s="220"/>
      <c r="K186" s="266"/>
    </row>
    <row r="187" spans="1:11" ht="15" customHeight="1">
      <c r="A187"/>
      <c r="B187" s="243"/>
      <c r="C187" s="220" t="s">
        <v>4595</v>
      </c>
      <c r="D187" s="220"/>
      <c r="E187" s="220"/>
      <c r="F187" s="241" t="s">
        <v>4519</v>
      </c>
      <c r="G187" s="220"/>
      <c r="H187" s="220" t="s">
        <v>4596</v>
      </c>
      <c r="I187" s="220" t="s">
        <v>4594</v>
      </c>
      <c r="J187" s="220"/>
      <c r="K187" s="266"/>
    </row>
    <row r="188" spans="1:11" ht="15" customHeight="1">
      <c r="A188"/>
      <c r="B188" s="243"/>
      <c r="C188" s="220" t="s">
        <v>4597</v>
      </c>
      <c r="D188" s="220"/>
      <c r="E188" s="220"/>
      <c r="F188" s="241" t="s">
        <v>4519</v>
      </c>
      <c r="G188" s="220"/>
      <c r="H188" s="220" t="s">
        <v>4598</v>
      </c>
      <c r="I188" s="220" t="s">
        <v>4594</v>
      </c>
      <c r="J188" s="220"/>
      <c r="K188" s="266"/>
    </row>
    <row r="189" spans="1:11" ht="15" customHeight="1">
      <c r="A189"/>
      <c r="B189" s="243"/>
      <c r="C189" s="279" t="s">
        <v>4599</v>
      </c>
      <c r="D189" s="220"/>
      <c r="E189" s="220"/>
      <c r="F189" s="241" t="s">
        <v>4519</v>
      </c>
      <c r="G189" s="220"/>
      <c r="H189" s="220" t="s">
        <v>4600</v>
      </c>
      <c r="I189" s="220" t="s">
        <v>4601</v>
      </c>
      <c r="J189" s="280" t="s">
        <v>4602</v>
      </c>
      <c r="K189" s="266"/>
    </row>
    <row r="190" spans="1:11" ht="15" customHeight="1">
      <c r="A190"/>
      <c r="B190" s="243"/>
      <c r="C190" s="279" t="s">
        <v>43</v>
      </c>
      <c r="D190" s="220"/>
      <c r="E190" s="220"/>
      <c r="F190" s="241" t="s">
        <v>4513</v>
      </c>
      <c r="G190" s="220"/>
      <c r="H190" s="217" t="s">
        <v>4603</v>
      </c>
      <c r="I190" s="220" t="s">
        <v>4604</v>
      </c>
      <c r="J190" s="220"/>
      <c r="K190" s="266"/>
    </row>
    <row r="191" spans="1:11" ht="15" customHeight="1">
      <c r="A191"/>
      <c r="B191" s="243"/>
      <c r="C191" s="279" t="s">
        <v>4605</v>
      </c>
      <c r="D191" s="220"/>
      <c r="E191" s="220"/>
      <c r="F191" s="241" t="s">
        <v>4513</v>
      </c>
      <c r="G191" s="220"/>
      <c r="H191" s="220" t="s">
        <v>4606</v>
      </c>
      <c r="I191" s="220" t="s">
        <v>4548</v>
      </c>
      <c r="J191" s="220"/>
      <c r="K191" s="266"/>
    </row>
    <row r="192" spans="1:11" ht="15" customHeight="1">
      <c r="A192"/>
      <c r="B192" s="243"/>
      <c r="C192" s="279" t="s">
        <v>4607</v>
      </c>
      <c r="D192" s="220"/>
      <c r="E192" s="220"/>
      <c r="F192" s="241" t="s">
        <v>4513</v>
      </c>
      <c r="G192" s="220"/>
      <c r="H192" s="220" t="s">
        <v>4608</v>
      </c>
      <c r="I192" s="220" t="s">
        <v>4548</v>
      </c>
      <c r="J192" s="220"/>
      <c r="K192" s="266"/>
    </row>
    <row r="193" spans="1:11" ht="15" customHeight="1">
      <c r="A193"/>
      <c r="B193" s="243"/>
      <c r="C193" s="279" t="s">
        <v>4609</v>
      </c>
      <c r="D193" s="220"/>
      <c r="E193" s="220"/>
      <c r="F193" s="241" t="s">
        <v>4519</v>
      </c>
      <c r="G193" s="220"/>
      <c r="H193" s="220" t="s">
        <v>4610</v>
      </c>
      <c r="I193" s="220" t="s">
        <v>4548</v>
      </c>
      <c r="J193" s="220"/>
      <c r="K193" s="266"/>
    </row>
    <row r="194" spans="1:11" ht="15" customHeight="1">
      <c r="A194"/>
      <c r="B194" s="272"/>
      <c r="C194" s="281"/>
      <c r="D194" s="252"/>
      <c r="E194" s="252"/>
      <c r="F194" s="252"/>
      <c r="G194" s="252"/>
      <c r="H194" s="252"/>
      <c r="I194" s="252"/>
      <c r="J194" s="252"/>
      <c r="K194" s="273"/>
    </row>
    <row r="195" spans="1:11" ht="18.75" customHeight="1">
      <c r="A195"/>
      <c r="B195" s="254"/>
      <c r="C195" s="264"/>
      <c r="D195" s="264"/>
      <c r="E195" s="264"/>
      <c r="F195" s="274"/>
      <c r="G195" s="264"/>
      <c r="H195" s="264"/>
      <c r="I195" s="264"/>
      <c r="J195" s="264"/>
      <c r="K195" s="254"/>
    </row>
    <row r="196" spans="1:11" ht="18.75" customHeight="1">
      <c r="A196"/>
      <c r="B196" s="254"/>
      <c r="C196" s="264"/>
      <c r="D196" s="264"/>
      <c r="E196" s="264"/>
      <c r="F196" s="274"/>
      <c r="G196" s="264"/>
      <c r="H196" s="264"/>
      <c r="I196" s="264"/>
      <c r="J196" s="264"/>
      <c r="K196" s="254"/>
    </row>
    <row r="197" spans="1:11" ht="18.75" customHeight="1">
      <c r="A197"/>
      <c r="B197" s="227"/>
      <c r="C197" s="227"/>
      <c r="D197" s="227"/>
      <c r="E197" s="227"/>
      <c r="F197" s="227"/>
      <c r="G197" s="227"/>
      <c r="H197" s="227"/>
      <c r="I197" s="227"/>
      <c r="J197" s="227"/>
      <c r="K197" s="227"/>
    </row>
    <row r="198" spans="1:11" ht="12">
      <c r="A198"/>
      <c r="B198" s="208"/>
      <c r="C198" s="209"/>
      <c r="D198" s="209"/>
      <c r="E198" s="209"/>
      <c r="F198" s="209"/>
      <c r="G198" s="209"/>
      <c r="H198" s="209"/>
      <c r="I198" s="209"/>
      <c r="J198" s="209"/>
      <c r="K198" s="210"/>
    </row>
    <row r="199" spans="1:11" ht="21" customHeight="1">
      <c r="A199"/>
      <c r="B199" s="212"/>
      <c r="C199" s="314" t="s">
        <v>4611</v>
      </c>
      <c r="D199" s="314"/>
      <c r="E199" s="314"/>
      <c r="F199" s="314"/>
      <c r="G199" s="314"/>
      <c r="H199" s="314"/>
      <c r="I199" s="314"/>
      <c r="J199" s="314"/>
      <c r="K199" s="213"/>
    </row>
    <row r="200" spans="1:11" ht="25.5" customHeight="1">
      <c r="A200"/>
      <c r="B200" s="212"/>
      <c r="C200" s="282" t="s">
        <v>4612</v>
      </c>
      <c r="D200" s="282"/>
      <c r="E200" s="282"/>
      <c r="F200" s="282" t="s">
        <v>4613</v>
      </c>
      <c r="G200" s="283"/>
      <c r="H200" s="321" t="s">
        <v>4614</v>
      </c>
      <c r="I200" s="321"/>
      <c r="J200" s="321"/>
      <c r="K200" s="213"/>
    </row>
    <row r="201" spans="1:11" ht="5.25" customHeight="1">
      <c r="A201"/>
      <c r="B201" s="243"/>
      <c r="C201" s="238"/>
      <c r="D201" s="238"/>
      <c r="E201" s="238"/>
      <c r="F201" s="238"/>
      <c r="G201" s="264"/>
      <c r="H201" s="238"/>
      <c r="I201" s="238"/>
      <c r="J201" s="238"/>
      <c r="K201" s="266"/>
    </row>
    <row r="202" spans="1:11" ht="15" customHeight="1">
      <c r="A202"/>
      <c r="B202" s="243"/>
      <c r="C202" s="220" t="s">
        <v>4604</v>
      </c>
      <c r="D202" s="220"/>
      <c r="E202" s="220"/>
      <c r="F202" s="241" t="s">
        <v>44</v>
      </c>
      <c r="G202" s="220"/>
      <c r="H202" s="322" t="s">
        <v>4615</v>
      </c>
      <c r="I202" s="322"/>
      <c r="J202" s="322"/>
      <c r="K202" s="266"/>
    </row>
    <row r="203" spans="1:11" ht="15" customHeight="1">
      <c r="A203"/>
      <c r="B203" s="243"/>
      <c r="C203" s="220"/>
      <c r="D203" s="220"/>
      <c r="E203" s="220"/>
      <c r="F203" s="241" t="s">
        <v>45</v>
      </c>
      <c r="G203" s="220"/>
      <c r="H203" s="322" t="s">
        <v>4616</v>
      </c>
      <c r="I203" s="322"/>
      <c r="J203" s="322"/>
      <c r="K203" s="266"/>
    </row>
    <row r="204" spans="1:11" ht="15" customHeight="1">
      <c r="A204"/>
      <c r="B204" s="243"/>
      <c r="C204" s="220"/>
      <c r="D204" s="220"/>
      <c r="E204" s="220"/>
      <c r="F204" s="241" t="s">
        <v>48</v>
      </c>
      <c r="G204" s="220"/>
      <c r="H204" s="322" t="s">
        <v>4617</v>
      </c>
      <c r="I204" s="322"/>
      <c r="J204" s="322"/>
      <c r="K204" s="266"/>
    </row>
    <row r="205" spans="1:11" ht="15" customHeight="1">
      <c r="A205"/>
      <c r="B205" s="243"/>
      <c r="C205" s="220"/>
      <c r="D205" s="220"/>
      <c r="E205" s="220"/>
      <c r="F205" s="241" t="s">
        <v>46</v>
      </c>
      <c r="G205" s="220"/>
      <c r="H205" s="322" t="s">
        <v>4618</v>
      </c>
      <c r="I205" s="322"/>
      <c r="J205" s="322"/>
      <c r="K205" s="266"/>
    </row>
    <row r="206" spans="1:11" ht="15" customHeight="1">
      <c r="A206"/>
      <c r="B206" s="243"/>
      <c r="C206" s="220"/>
      <c r="D206" s="220"/>
      <c r="E206" s="220"/>
      <c r="F206" s="241" t="s">
        <v>47</v>
      </c>
      <c r="G206" s="220"/>
      <c r="H206" s="322" t="s">
        <v>4619</v>
      </c>
      <c r="I206" s="322"/>
      <c r="J206" s="322"/>
      <c r="K206" s="266"/>
    </row>
    <row r="207" spans="1:11" ht="15" customHeight="1">
      <c r="A207"/>
      <c r="B207" s="243"/>
      <c r="C207" s="220"/>
      <c r="D207" s="220"/>
      <c r="E207" s="220"/>
      <c r="F207" s="241"/>
      <c r="G207" s="220"/>
      <c r="H207" s="220"/>
      <c r="I207" s="220"/>
      <c r="J207" s="220"/>
      <c r="K207" s="266"/>
    </row>
    <row r="208" spans="1:11" ht="15" customHeight="1">
      <c r="A208"/>
      <c r="B208" s="243"/>
      <c r="C208" s="220" t="s">
        <v>4560</v>
      </c>
      <c r="D208" s="220"/>
      <c r="E208" s="220"/>
      <c r="F208" s="241" t="s">
        <v>79</v>
      </c>
      <c r="G208" s="220"/>
      <c r="H208" s="322" t="s">
        <v>4620</v>
      </c>
      <c r="I208" s="322"/>
      <c r="J208" s="322"/>
      <c r="K208" s="266"/>
    </row>
    <row r="209" spans="1:11" ht="15" customHeight="1">
      <c r="A209"/>
      <c r="B209" s="243"/>
      <c r="C209" s="220"/>
      <c r="D209" s="220"/>
      <c r="E209" s="220"/>
      <c r="F209" s="241" t="s">
        <v>4456</v>
      </c>
      <c r="G209" s="220"/>
      <c r="H209" s="322" t="s">
        <v>4457</v>
      </c>
      <c r="I209" s="322"/>
      <c r="J209" s="322"/>
      <c r="K209" s="266"/>
    </row>
    <row r="210" spans="1:11" ht="15" customHeight="1">
      <c r="A210"/>
      <c r="B210" s="243"/>
      <c r="C210" s="220"/>
      <c r="D210" s="220"/>
      <c r="E210" s="220"/>
      <c r="F210" s="241" t="s">
        <v>4454</v>
      </c>
      <c r="G210" s="220"/>
      <c r="H210" s="322" t="s">
        <v>4621</v>
      </c>
      <c r="I210" s="322"/>
      <c r="J210" s="322"/>
      <c r="K210" s="266"/>
    </row>
    <row r="211" spans="1:11" ht="15" customHeight="1">
      <c r="A211"/>
      <c r="B211" s="284"/>
      <c r="C211" s="220"/>
      <c r="D211" s="220"/>
      <c r="E211" s="220"/>
      <c r="F211" s="241" t="s">
        <v>4458</v>
      </c>
      <c r="G211" s="279"/>
      <c r="H211" s="323" t="s">
        <v>4459</v>
      </c>
      <c r="I211" s="323"/>
      <c r="J211" s="323"/>
      <c r="K211" s="285"/>
    </row>
    <row r="212" spans="1:11" ht="15" customHeight="1">
      <c r="A212"/>
      <c r="B212" s="284"/>
      <c r="C212" s="220"/>
      <c r="D212" s="220"/>
      <c r="E212" s="220"/>
      <c r="F212" s="241" t="s">
        <v>4460</v>
      </c>
      <c r="G212" s="279"/>
      <c r="H212" s="323" t="s">
        <v>2837</v>
      </c>
      <c r="I212" s="323"/>
      <c r="J212" s="323"/>
      <c r="K212" s="285"/>
    </row>
    <row r="213" spans="1:11" ht="15" customHeight="1">
      <c r="A213"/>
      <c r="B213" s="284"/>
      <c r="C213" s="220"/>
      <c r="D213" s="220"/>
      <c r="E213" s="220"/>
      <c r="F213" s="241"/>
      <c r="G213" s="279"/>
      <c r="H213" s="270"/>
      <c r="I213" s="270"/>
      <c r="J213" s="270"/>
      <c r="K213" s="285"/>
    </row>
    <row r="214" spans="1:11" ht="15" customHeight="1">
      <c r="A214"/>
      <c r="B214" s="284"/>
      <c r="C214" s="220" t="s">
        <v>4584</v>
      </c>
      <c r="D214" s="220"/>
      <c r="E214" s="220"/>
      <c r="F214" s="241">
        <v>1</v>
      </c>
      <c r="G214" s="279"/>
      <c r="H214" s="323" t="s">
        <v>4622</v>
      </c>
      <c r="I214" s="323"/>
      <c r="J214" s="323"/>
      <c r="K214" s="285"/>
    </row>
    <row r="215" spans="1:11" ht="15" customHeight="1">
      <c r="A215"/>
      <c r="B215" s="284"/>
      <c r="C215" s="220"/>
      <c r="D215" s="220"/>
      <c r="E215" s="220"/>
      <c r="F215" s="241">
        <v>2</v>
      </c>
      <c r="G215" s="279"/>
      <c r="H215" s="323" t="s">
        <v>4623</v>
      </c>
      <c r="I215" s="323"/>
      <c r="J215" s="323"/>
      <c r="K215" s="285"/>
    </row>
    <row r="216" spans="1:11" ht="15" customHeight="1">
      <c r="A216"/>
      <c r="B216" s="284"/>
      <c r="C216" s="220"/>
      <c r="D216" s="220"/>
      <c r="E216" s="220"/>
      <c r="F216" s="241">
        <v>3</v>
      </c>
      <c r="G216" s="279"/>
      <c r="H216" s="323" t="s">
        <v>4624</v>
      </c>
      <c r="I216" s="323"/>
      <c r="J216" s="323"/>
      <c r="K216" s="285"/>
    </row>
    <row r="217" spans="1:11" ht="15" customHeight="1">
      <c r="A217"/>
      <c r="B217" s="284"/>
      <c r="C217" s="220"/>
      <c r="D217" s="220"/>
      <c r="E217" s="220"/>
      <c r="F217" s="241">
        <v>4</v>
      </c>
      <c r="G217" s="279"/>
      <c r="H217" s="323" t="s">
        <v>4625</v>
      </c>
      <c r="I217" s="323"/>
      <c r="J217" s="323"/>
      <c r="K217" s="285"/>
    </row>
    <row r="218" spans="1:11" ht="12.75" customHeight="1">
      <c r="A218"/>
      <c r="B218" s="286"/>
      <c r="C218" s="287"/>
      <c r="D218" s="287"/>
      <c r="E218" s="287"/>
      <c r="F218" s="287"/>
      <c r="G218" s="287"/>
      <c r="H218" s="287"/>
      <c r="I218" s="287"/>
      <c r="J218" s="287"/>
      <c r="K218" s="288"/>
    </row>
  </sheetData>
  <mergeCells count="77">
    <mergeCell ref="H216:J216"/>
    <mergeCell ref="H217:J217"/>
    <mergeCell ref="H210:J210"/>
    <mergeCell ref="H211:J211"/>
    <mergeCell ref="H212:J212"/>
    <mergeCell ref="H214:J214"/>
    <mergeCell ref="H215:J215"/>
    <mergeCell ref="H204:J204"/>
    <mergeCell ref="H205:J205"/>
    <mergeCell ref="H206:J206"/>
    <mergeCell ref="H208:J208"/>
    <mergeCell ref="H209:J209"/>
    <mergeCell ref="C165:J165"/>
    <mergeCell ref="C199:J199"/>
    <mergeCell ref="H200:J200"/>
    <mergeCell ref="H202:J202"/>
    <mergeCell ref="H203:J203"/>
    <mergeCell ref="D70:J70"/>
    <mergeCell ref="C75:J75"/>
    <mergeCell ref="C102:J102"/>
    <mergeCell ref="C122:J122"/>
    <mergeCell ref="C147:J147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  <mergeCell ref="F23:J23"/>
    <mergeCell ref="C25:J25"/>
    <mergeCell ref="C26:J26"/>
    <mergeCell ref="D27:J27"/>
    <mergeCell ref="D28:J28"/>
    <mergeCell ref="F18:J18"/>
    <mergeCell ref="F19:J19"/>
    <mergeCell ref="F20:J20"/>
    <mergeCell ref="F21:J21"/>
    <mergeCell ref="F22:J22"/>
    <mergeCell ref="D10:J10"/>
    <mergeCell ref="D11:J11"/>
    <mergeCell ref="D15:J15"/>
    <mergeCell ref="D16:J16"/>
    <mergeCell ref="D17:J17"/>
    <mergeCell ref="C3:J3"/>
    <mergeCell ref="C4:J4"/>
    <mergeCell ref="C6:J6"/>
    <mergeCell ref="C7:J7"/>
    <mergeCell ref="C9:J9"/>
  </mergeCells>
  <pageMargins left="0.59027777777777801" right="0.59027777777777801" top="0.59027777777777801" bottom="0.59027777777777801" header="0.51180555555555496" footer="0.51180555555555496"/>
  <pageSetup paperSize="9" firstPageNumber="0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281"/>
  <sheetViews>
    <sheetView showGridLines="0" topLeftCell="A28" zoomScaleNormal="100" workbookViewId="0">
      <selection activeCell="J2288" sqref="J2288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87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141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143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144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ROUND(J114,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ROUND((SUM(BE114:BE2280)),  2)</f>
        <v>0</v>
      </c>
      <c r="G35" s="13"/>
      <c r="H35" s="13"/>
      <c r="I35" s="91">
        <v>0.21</v>
      </c>
      <c r="J35" s="90">
        <f>ROUND(((SUM(BE114:BE2280))*I35),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ROUND((SUM(BF114:BF2280)),  2)</f>
        <v>0</v>
      </c>
      <c r="G36" s="13"/>
      <c r="H36" s="13"/>
      <c r="I36" s="91">
        <v>0.15</v>
      </c>
      <c r="J36" s="90">
        <f>ROUND(((SUM(BF114:BF2280))*I36),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ROUND((SUM(BG114:BG2280)),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ROUND((SUM(BH114:BH2280)),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ROUND((SUM(BI114:BI2280)),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141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SO 01.1, SO 01.2 - Stavební část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J114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149</v>
      </c>
      <c r="E64" s="105"/>
      <c r="F64" s="105"/>
      <c r="G64" s="105"/>
      <c r="H64" s="105"/>
      <c r="I64" s="105"/>
      <c r="J64" s="106">
        <f>J115</f>
        <v>0</v>
      </c>
      <c r="L64" s="103"/>
    </row>
    <row r="65" spans="2:12" s="68" customFormat="1" ht="19.95" customHeight="1">
      <c r="B65" s="107"/>
      <c r="D65" s="108" t="s">
        <v>150</v>
      </c>
      <c r="E65" s="109"/>
      <c r="F65" s="109"/>
      <c r="G65" s="109"/>
      <c r="H65" s="109"/>
      <c r="I65" s="109"/>
      <c r="J65" s="110">
        <f>J116</f>
        <v>0</v>
      </c>
      <c r="L65" s="107"/>
    </row>
    <row r="66" spans="2:12" s="68" customFormat="1" ht="19.95" customHeight="1">
      <c r="B66" s="107"/>
      <c r="D66" s="108" t="s">
        <v>151</v>
      </c>
      <c r="E66" s="109"/>
      <c r="F66" s="109"/>
      <c r="G66" s="109"/>
      <c r="H66" s="109"/>
      <c r="I66" s="109"/>
      <c r="J66" s="110">
        <f>J271</f>
        <v>0</v>
      </c>
      <c r="L66" s="107"/>
    </row>
    <row r="67" spans="2:12" s="68" customFormat="1" ht="19.95" customHeight="1">
      <c r="B67" s="107"/>
      <c r="D67" s="108" t="s">
        <v>152</v>
      </c>
      <c r="E67" s="109"/>
      <c r="F67" s="109"/>
      <c r="G67" s="109"/>
      <c r="H67" s="109"/>
      <c r="I67" s="109"/>
      <c r="J67" s="110">
        <f>J444</f>
        <v>0</v>
      </c>
      <c r="L67" s="107"/>
    </row>
    <row r="68" spans="2:12" s="68" customFormat="1" ht="19.95" customHeight="1">
      <c r="B68" s="107"/>
      <c r="D68" s="108" t="s">
        <v>153</v>
      </c>
      <c r="E68" s="109"/>
      <c r="F68" s="109"/>
      <c r="G68" s="109"/>
      <c r="H68" s="109"/>
      <c r="I68" s="109"/>
      <c r="J68" s="110">
        <f>J501</f>
        <v>0</v>
      </c>
      <c r="L68" s="107"/>
    </row>
    <row r="69" spans="2:12" s="68" customFormat="1" ht="19.95" customHeight="1">
      <c r="B69" s="107"/>
      <c r="D69" s="108" t="s">
        <v>154</v>
      </c>
      <c r="E69" s="109"/>
      <c r="F69" s="109"/>
      <c r="G69" s="109"/>
      <c r="H69" s="109"/>
      <c r="I69" s="109"/>
      <c r="J69" s="110">
        <f>J544</f>
        <v>0</v>
      </c>
      <c r="L69" s="107"/>
    </row>
    <row r="70" spans="2:12" s="68" customFormat="1" ht="19.95" customHeight="1">
      <c r="B70" s="107"/>
      <c r="D70" s="108" t="s">
        <v>155</v>
      </c>
      <c r="E70" s="109"/>
      <c r="F70" s="109"/>
      <c r="G70" s="109"/>
      <c r="H70" s="109"/>
      <c r="I70" s="109"/>
      <c r="J70" s="110">
        <f>J938</f>
        <v>0</v>
      </c>
      <c r="L70" s="107"/>
    </row>
    <row r="71" spans="2:12" s="68" customFormat="1" ht="19.95" customHeight="1">
      <c r="B71" s="107"/>
      <c r="D71" s="108" t="s">
        <v>156</v>
      </c>
      <c r="E71" s="109"/>
      <c r="F71" s="109"/>
      <c r="G71" s="109"/>
      <c r="H71" s="109"/>
      <c r="I71" s="109"/>
      <c r="J71" s="110">
        <f>J1118</f>
        <v>0</v>
      </c>
      <c r="L71" s="107"/>
    </row>
    <row r="72" spans="2:12" s="68" customFormat="1" ht="19.95" customHeight="1">
      <c r="B72" s="107"/>
      <c r="D72" s="108" t="s">
        <v>157</v>
      </c>
      <c r="E72" s="109"/>
      <c r="F72" s="109"/>
      <c r="G72" s="109"/>
      <c r="H72" s="109"/>
      <c r="I72" s="109"/>
      <c r="J72" s="110">
        <f>J1135</f>
        <v>0</v>
      </c>
      <c r="L72" s="107"/>
    </row>
    <row r="73" spans="2:12" s="102" customFormat="1" ht="24.9" customHeight="1">
      <c r="B73" s="103"/>
      <c r="D73" s="104" t="s">
        <v>158</v>
      </c>
      <c r="E73" s="105"/>
      <c r="F73" s="105"/>
      <c r="G73" s="105"/>
      <c r="H73" s="105"/>
      <c r="I73" s="105"/>
      <c r="J73" s="106">
        <f>J1138</f>
        <v>0</v>
      </c>
      <c r="L73" s="103"/>
    </row>
    <row r="74" spans="2:12" s="68" customFormat="1" ht="19.95" customHeight="1">
      <c r="B74" s="107"/>
      <c r="D74" s="108" t="s">
        <v>159</v>
      </c>
      <c r="E74" s="109"/>
      <c r="F74" s="109"/>
      <c r="G74" s="109"/>
      <c r="H74" s="109"/>
      <c r="I74" s="109"/>
      <c r="J74" s="110">
        <f>J1139</f>
        <v>0</v>
      </c>
      <c r="L74" s="107"/>
    </row>
    <row r="75" spans="2:12" s="68" customFormat="1" ht="19.95" customHeight="1">
      <c r="B75" s="107"/>
      <c r="D75" s="108" t="s">
        <v>160</v>
      </c>
      <c r="E75" s="109"/>
      <c r="F75" s="109"/>
      <c r="G75" s="109"/>
      <c r="H75" s="109"/>
      <c r="I75" s="109"/>
      <c r="J75" s="110">
        <f>J1189</f>
        <v>0</v>
      </c>
      <c r="L75" s="107"/>
    </row>
    <row r="76" spans="2:12" s="68" customFormat="1" ht="19.95" customHeight="1">
      <c r="B76" s="107"/>
      <c r="D76" s="108" t="s">
        <v>161</v>
      </c>
      <c r="E76" s="109"/>
      <c r="F76" s="109"/>
      <c r="G76" s="109"/>
      <c r="H76" s="109"/>
      <c r="I76" s="109"/>
      <c r="J76" s="110">
        <f>J1277</f>
        <v>0</v>
      </c>
      <c r="L76" s="107"/>
    </row>
    <row r="77" spans="2:12" s="68" customFormat="1" ht="19.95" customHeight="1">
      <c r="B77" s="107"/>
      <c r="D77" s="108" t="s">
        <v>162</v>
      </c>
      <c r="E77" s="109"/>
      <c r="F77" s="109"/>
      <c r="G77" s="109"/>
      <c r="H77" s="109"/>
      <c r="I77" s="109"/>
      <c r="J77" s="110">
        <f>J1345</f>
        <v>0</v>
      </c>
      <c r="L77" s="107"/>
    </row>
    <row r="78" spans="2:12" s="68" customFormat="1" ht="19.95" customHeight="1">
      <c r="B78" s="107"/>
      <c r="D78" s="108" t="s">
        <v>163</v>
      </c>
      <c r="E78" s="109"/>
      <c r="F78" s="109"/>
      <c r="G78" s="109"/>
      <c r="H78" s="109"/>
      <c r="I78" s="109"/>
      <c r="J78" s="110">
        <f>J1351</f>
        <v>0</v>
      </c>
      <c r="L78" s="107"/>
    </row>
    <row r="79" spans="2:12" s="68" customFormat="1" ht="19.95" customHeight="1">
      <c r="B79" s="107"/>
      <c r="D79" s="108" t="s">
        <v>164</v>
      </c>
      <c r="E79" s="109"/>
      <c r="F79" s="109"/>
      <c r="G79" s="109"/>
      <c r="H79" s="109"/>
      <c r="I79" s="109"/>
      <c r="J79" s="110">
        <f>J1364</f>
        <v>0</v>
      </c>
      <c r="L79" s="107"/>
    </row>
    <row r="80" spans="2:12" s="68" customFormat="1" ht="19.95" customHeight="1">
      <c r="B80" s="107"/>
      <c r="D80" s="108" t="s">
        <v>165</v>
      </c>
      <c r="E80" s="109"/>
      <c r="F80" s="109"/>
      <c r="G80" s="109"/>
      <c r="H80" s="109"/>
      <c r="I80" s="109"/>
      <c r="J80" s="110">
        <f>J1538</f>
        <v>0</v>
      </c>
      <c r="L80" s="107"/>
    </row>
    <row r="81" spans="1:31" s="68" customFormat="1" ht="19.95" customHeight="1">
      <c r="B81" s="107"/>
      <c r="D81" s="108" t="s">
        <v>166</v>
      </c>
      <c r="E81" s="109"/>
      <c r="F81" s="109"/>
      <c r="G81" s="109"/>
      <c r="H81" s="109"/>
      <c r="I81" s="109"/>
      <c r="J81" s="110">
        <f>J1591</f>
        <v>0</v>
      </c>
      <c r="L81" s="107"/>
    </row>
    <row r="82" spans="1:31" s="68" customFormat="1" ht="19.95" customHeight="1">
      <c r="B82" s="107"/>
      <c r="D82" s="108" t="s">
        <v>167</v>
      </c>
      <c r="E82" s="109"/>
      <c r="F82" s="109"/>
      <c r="G82" s="109"/>
      <c r="H82" s="109"/>
      <c r="I82" s="109"/>
      <c r="J82" s="110">
        <f>J1699</f>
        <v>0</v>
      </c>
      <c r="L82" s="107"/>
    </row>
    <row r="83" spans="1:31" s="68" customFormat="1" ht="19.95" customHeight="1">
      <c r="B83" s="107"/>
      <c r="D83" s="108" t="s">
        <v>168</v>
      </c>
      <c r="E83" s="109"/>
      <c r="F83" s="109"/>
      <c r="G83" s="109"/>
      <c r="H83" s="109"/>
      <c r="I83" s="109"/>
      <c r="J83" s="110">
        <f>J1854</f>
        <v>0</v>
      </c>
      <c r="L83" s="107"/>
    </row>
    <row r="84" spans="1:31" s="68" customFormat="1" ht="19.95" customHeight="1">
      <c r="B84" s="107"/>
      <c r="D84" s="108" t="s">
        <v>169</v>
      </c>
      <c r="E84" s="109"/>
      <c r="F84" s="109"/>
      <c r="G84" s="109"/>
      <c r="H84" s="109"/>
      <c r="I84" s="109"/>
      <c r="J84" s="110">
        <f>J1978</f>
        <v>0</v>
      </c>
      <c r="L84" s="107"/>
    </row>
    <row r="85" spans="1:31" s="68" customFormat="1" ht="19.95" customHeight="1">
      <c r="B85" s="107"/>
      <c r="D85" s="108" t="s">
        <v>170</v>
      </c>
      <c r="E85" s="109"/>
      <c r="F85" s="109"/>
      <c r="G85" s="109"/>
      <c r="H85" s="109"/>
      <c r="I85" s="109"/>
      <c r="J85" s="110">
        <f>J1994</f>
        <v>0</v>
      </c>
      <c r="L85" s="107"/>
    </row>
    <row r="86" spans="1:31" s="68" customFormat="1" ht="19.95" customHeight="1">
      <c r="B86" s="107"/>
      <c r="D86" s="108" t="s">
        <v>171</v>
      </c>
      <c r="E86" s="109"/>
      <c r="F86" s="109"/>
      <c r="G86" s="109"/>
      <c r="H86" s="109"/>
      <c r="I86" s="109"/>
      <c r="J86" s="110">
        <f>J2026</f>
        <v>0</v>
      </c>
      <c r="L86" s="107"/>
    </row>
    <row r="87" spans="1:31" s="68" customFormat="1" ht="19.95" customHeight="1">
      <c r="B87" s="107"/>
      <c r="D87" s="108" t="s">
        <v>172</v>
      </c>
      <c r="E87" s="109"/>
      <c r="F87" s="109"/>
      <c r="G87" s="109"/>
      <c r="H87" s="109"/>
      <c r="I87" s="109"/>
      <c r="J87" s="110">
        <f>J2041</f>
        <v>0</v>
      </c>
      <c r="L87" s="107"/>
    </row>
    <row r="88" spans="1:31" s="68" customFormat="1" ht="19.95" customHeight="1">
      <c r="B88" s="107"/>
      <c r="D88" s="108" t="s">
        <v>173</v>
      </c>
      <c r="E88" s="109"/>
      <c r="F88" s="109"/>
      <c r="G88" s="109"/>
      <c r="H88" s="109"/>
      <c r="I88" s="109"/>
      <c r="J88" s="110">
        <f>J2129</f>
        <v>0</v>
      </c>
      <c r="L88" s="107"/>
    </row>
    <row r="89" spans="1:31" s="68" customFormat="1" ht="19.95" customHeight="1">
      <c r="B89" s="107"/>
      <c r="D89" s="108" t="s">
        <v>174</v>
      </c>
      <c r="E89" s="109"/>
      <c r="F89" s="109"/>
      <c r="G89" s="109"/>
      <c r="H89" s="109"/>
      <c r="I89" s="109"/>
      <c r="J89" s="110">
        <f>J2190</f>
        <v>0</v>
      </c>
      <c r="L89" s="107"/>
    </row>
    <row r="90" spans="1:31" s="68" customFormat="1" ht="19.95" customHeight="1">
      <c r="B90" s="107"/>
      <c r="D90" s="108" t="s">
        <v>175</v>
      </c>
      <c r="E90" s="109"/>
      <c r="F90" s="109"/>
      <c r="G90" s="109"/>
      <c r="H90" s="109"/>
      <c r="I90" s="109"/>
      <c r="J90" s="110">
        <f>J2244</f>
        <v>0</v>
      </c>
      <c r="L90" s="107"/>
    </row>
    <row r="91" spans="1:31" s="68" customFormat="1" ht="19.95" customHeight="1">
      <c r="B91" s="107"/>
      <c r="D91" s="108" t="s">
        <v>176</v>
      </c>
      <c r="E91" s="109"/>
      <c r="F91" s="109"/>
      <c r="G91" s="109"/>
      <c r="H91" s="109"/>
      <c r="I91" s="109"/>
      <c r="J91" s="110">
        <f>J2268</f>
        <v>0</v>
      </c>
      <c r="L91" s="107"/>
    </row>
    <row r="92" spans="1:31" s="102" customFormat="1" ht="24.9" customHeight="1">
      <c r="B92" s="103"/>
      <c r="D92" s="104" t="s">
        <v>177</v>
      </c>
      <c r="E92" s="105"/>
      <c r="F92" s="105"/>
      <c r="G92" s="105"/>
      <c r="H92" s="105"/>
      <c r="I92" s="105"/>
      <c r="J92" s="106">
        <f>J2274</f>
        <v>0</v>
      </c>
      <c r="L92" s="103"/>
    </row>
    <row r="93" spans="1:31" s="17" customFormat="1" ht="21.9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80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31" s="17" customFormat="1" ht="6.9" customHeight="1">
      <c r="A94" s="13"/>
      <c r="B94" s="24"/>
      <c r="C94" s="25"/>
      <c r="D94" s="25"/>
      <c r="E94" s="25"/>
      <c r="F94" s="25"/>
      <c r="G94" s="25"/>
      <c r="H94" s="25"/>
      <c r="I94" s="25"/>
      <c r="J94" s="25"/>
      <c r="K94" s="25"/>
      <c r="L94" s="80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8" spans="1:31" s="17" customFormat="1" ht="6.9" customHeight="1">
      <c r="A98" s="13"/>
      <c r="B98" s="26"/>
      <c r="C98" s="27"/>
      <c r="D98" s="27"/>
      <c r="E98" s="27"/>
      <c r="F98" s="27"/>
      <c r="G98" s="27"/>
      <c r="H98" s="27"/>
      <c r="I98" s="27"/>
      <c r="J98" s="27"/>
      <c r="K98" s="27"/>
      <c r="L98" s="80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pans="1:31" s="17" customFormat="1" ht="24.9" customHeight="1">
      <c r="A99" s="13"/>
      <c r="B99" s="14"/>
      <c r="C99" s="6" t="s">
        <v>178</v>
      </c>
      <c r="D99" s="13"/>
      <c r="E99" s="13"/>
      <c r="F99" s="13"/>
      <c r="G99" s="13"/>
      <c r="H99" s="13"/>
      <c r="I99" s="13"/>
      <c r="J99" s="13"/>
      <c r="K99" s="13"/>
      <c r="L99" s="80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pans="1:31" s="17" customFormat="1" ht="6.9" customHeight="1">
      <c r="A100" s="13"/>
      <c r="B100" s="14"/>
      <c r="C100" s="13"/>
      <c r="D100" s="13"/>
      <c r="E100" s="13"/>
      <c r="F100" s="13"/>
      <c r="G100" s="13"/>
      <c r="H100" s="13"/>
      <c r="I100" s="13"/>
      <c r="J100" s="13"/>
      <c r="K100" s="13"/>
      <c r="L100" s="80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pans="1:31" s="17" customFormat="1" ht="12" customHeight="1">
      <c r="A101" s="13"/>
      <c r="B101" s="14"/>
      <c r="C101" s="10" t="s">
        <v>14</v>
      </c>
      <c r="D101" s="13"/>
      <c r="E101" s="13"/>
      <c r="F101" s="13"/>
      <c r="G101" s="13"/>
      <c r="H101" s="13"/>
      <c r="I101" s="13"/>
      <c r="J101" s="13"/>
      <c r="K101" s="13"/>
      <c r="L101" s="80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pans="1:31" s="17" customFormat="1" ht="16.5" customHeight="1">
      <c r="A102" s="13"/>
      <c r="B102" s="14"/>
      <c r="C102" s="13"/>
      <c r="D102" s="13"/>
      <c r="E102" s="313" t="str">
        <f>E7</f>
        <v>ZŠ a MŠ Chlebovice - tělocvična</v>
      </c>
      <c r="F102" s="313"/>
      <c r="G102" s="313"/>
      <c r="H102" s="313"/>
      <c r="I102" s="13"/>
      <c r="J102" s="13"/>
      <c r="K102" s="13"/>
      <c r="L102" s="80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pans="1:31" ht="12" customHeight="1">
      <c r="B103" s="5"/>
      <c r="C103" s="10" t="s">
        <v>140</v>
      </c>
      <c r="L103" s="5"/>
    </row>
    <row r="104" spans="1:31" s="17" customFormat="1" ht="16.5" customHeight="1">
      <c r="A104" s="13"/>
      <c r="B104" s="14"/>
      <c r="C104" s="13"/>
      <c r="D104" s="13"/>
      <c r="E104" s="313" t="s">
        <v>141</v>
      </c>
      <c r="F104" s="313"/>
      <c r="G104" s="313"/>
      <c r="H104" s="313"/>
      <c r="I104" s="13"/>
      <c r="J104" s="13"/>
      <c r="K104" s="13"/>
      <c r="L104" s="80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pans="1:31" s="17" customFormat="1" ht="12" customHeight="1">
      <c r="A105" s="13"/>
      <c r="B105" s="14"/>
      <c r="C105" s="10" t="s">
        <v>142</v>
      </c>
      <c r="D105" s="13"/>
      <c r="E105" s="13"/>
      <c r="F105" s="13"/>
      <c r="G105" s="13"/>
      <c r="H105" s="13"/>
      <c r="I105" s="13"/>
      <c r="J105" s="13"/>
      <c r="K105" s="13"/>
      <c r="L105" s="80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</row>
    <row r="106" spans="1:31" s="17" customFormat="1" ht="16.5" customHeight="1">
      <c r="A106" s="13"/>
      <c r="B106" s="14"/>
      <c r="C106" s="13"/>
      <c r="D106" s="13"/>
      <c r="E106" s="299" t="str">
        <f>E11</f>
        <v>SO 01.1, SO 01.2 - Stavební část</v>
      </c>
      <c r="F106" s="299"/>
      <c r="G106" s="299"/>
      <c r="H106" s="299"/>
      <c r="I106" s="13"/>
      <c r="J106" s="13"/>
      <c r="K106" s="13"/>
      <c r="L106" s="80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</row>
    <row r="107" spans="1:31" s="17" customFormat="1" ht="6.9" customHeight="1">
      <c r="A107" s="13"/>
      <c r="B107" s="14"/>
      <c r="C107" s="13"/>
      <c r="D107" s="13"/>
      <c r="E107" s="13"/>
      <c r="F107" s="13"/>
      <c r="G107" s="13"/>
      <c r="H107" s="13"/>
      <c r="I107" s="13"/>
      <c r="J107" s="13"/>
      <c r="K107" s="13"/>
      <c r="L107" s="80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pans="1:31" s="17" customFormat="1" ht="12" customHeight="1">
      <c r="A108" s="13"/>
      <c r="B108" s="14"/>
      <c r="C108" s="10" t="s">
        <v>19</v>
      </c>
      <c r="D108" s="13"/>
      <c r="E108" s="13"/>
      <c r="F108" s="11" t="str">
        <f>F14</f>
        <v>ul. Pod Kabáticí 107,193, Frýdek-Místek Ch</v>
      </c>
      <c r="G108" s="13"/>
      <c r="H108" s="13"/>
      <c r="I108" s="10" t="s">
        <v>21</v>
      </c>
      <c r="J108" s="81" t="str">
        <f>IF(J14="","",J14)</f>
        <v>8. 7. 2022</v>
      </c>
      <c r="K108" s="13"/>
      <c r="L108" s="80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31" s="17" customFormat="1" ht="6.9" customHeight="1">
      <c r="A109" s="13"/>
      <c r="B109" s="14"/>
      <c r="C109" s="13"/>
      <c r="D109" s="13"/>
      <c r="E109" s="13"/>
      <c r="F109" s="13"/>
      <c r="G109" s="13"/>
      <c r="H109" s="13"/>
      <c r="I109" s="13"/>
      <c r="J109" s="13"/>
      <c r="K109" s="13"/>
      <c r="L109" s="80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31" s="17" customFormat="1" ht="15.15" customHeight="1">
      <c r="A110" s="13"/>
      <c r="B110" s="14"/>
      <c r="C110" s="10" t="s">
        <v>23</v>
      </c>
      <c r="D110" s="13"/>
      <c r="E110" s="13"/>
      <c r="F110" s="11" t="str">
        <f>E17</f>
        <v>Statutární město Frýdek-Místek</v>
      </c>
      <c r="G110" s="13"/>
      <c r="H110" s="13"/>
      <c r="I110" s="10" t="s">
        <v>31</v>
      </c>
      <c r="J110" s="98" t="str">
        <f>E23</f>
        <v>JANKO Projekt s.r.o.</v>
      </c>
      <c r="K110" s="13"/>
      <c r="L110" s="80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31" s="17" customFormat="1" ht="15.15" customHeight="1">
      <c r="A111" s="13"/>
      <c r="B111" s="14"/>
      <c r="C111" s="10" t="s">
        <v>29</v>
      </c>
      <c r="D111" s="13"/>
      <c r="E111" s="13"/>
      <c r="F111" s="11" t="str">
        <f>IF(E20="","",E20)</f>
        <v>Dle výběrového řízení investora</v>
      </c>
      <c r="G111" s="13"/>
      <c r="H111" s="13"/>
      <c r="I111" s="10" t="s">
        <v>36</v>
      </c>
      <c r="J111" s="98" t="str">
        <f>E26</f>
        <v>Katerinec</v>
      </c>
      <c r="K111" s="13"/>
      <c r="L111" s="80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31" s="17" customFormat="1" ht="10.35" customHeight="1">
      <c r="A112" s="13"/>
      <c r="B112" s="14"/>
      <c r="C112" s="13"/>
      <c r="D112" s="13"/>
      <c r="E112" s="13"/>
      <c r="F112" s="13"/>
      <c r="G112" s="13"/>
      <c r="H112" s="13"/>
      <c r="I112" s="13"/>
      <c r="J112" s="13"/>
      <c r="K112" s="13"/>
      <c r="L112" s="80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s="118" customFormat="1" ht="29.25" customHeight="1">
      <c r="A113" s="111"/>
      <c r="B113" s="112"/>
      <c r="C113" s="113" t="s">
        <v>179</v>
      </c>
      <c r="D113" s="114" t="s">
        <v>58</v>
      </c>
      <c r="E113" s="114" t="s">
        <v>54</v>
      </c>
      <c r="F113" s="114" t="s">
        <v>55</v>
      </c>
      <c r="G113" s="114" t="s">
        <v>180</v>
      </c>
      <c r="H113" s="114" t="s">
        <v>181</v>
      </c>
      <c r="I113" s="114" t="s">
        <v>182</v>
      </c>
      <c r="J113" s="115" t="s">
        <v>147</v>
      </c>
      <c r="K113" s="116" t="s">
        <v>183</v>
      </c>
      <c r="L113" s="117"/>
      <c r="M113" s="40"/>
      <c r="N113" s="41" t="s">
        <v>43</v>
      </c>
      <c r="O113" s="41" t="s">
        <v>184</v>
      </c>
      <c r="P113" s="41" t="s">
        <v>185</v>
      </c>
      <c r="Q113" s="41" t="s">
        <v>186</v>
      </c>
      <c r="R113" s="41" t="s">
        <v>187</v>
      </c>
      <c r="S113" s="41" t="s">
        <v>188</v>
      </c>
      <c r="T113" s="42" t="s">
        <v>189</v>
      </c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</row>
    <row r="114" spans="1:65" s="17" customFormat="1" ht="22.8" customHeight="1">
      <c r="A114" s="13"/>
      <c r="B114" s="14"/>
      <c r="C114" s="48" t="s">
        <v>190</v>
      </c>
      <c r="D114" s="13"/>
      <c r="E114" s="13"/>
      <c r="F114" s="13"/>
      <c r="G114" s="13"/>
      <c r="H114" s="13"/>
      <c r="I114" s="13"/>
      <c r="J114" s="119">
        <f>BK114</f>
        <v>0</v>
      </c>
      <c r="K114" s="13"/>
      <c r="L114" s="14"/>
      <c r="M114" s="43"/>
      <c r="N114" s="34"/>
      <c r="O114" s="44"/>
      <c r="P114" s="120">
        <f>P115+P1138+P2274</f>
        <v>7367.0450370000008</v>
      </c>
      <c r="Q114" s="44"/>
      <c r="R114" s="120">
        <f>R115+R1138+R2274</f>
        <v>1471.216374652048</v>
      </c>
      <c r="S114" s="44"/>
      <c r="T114" s="121">
        <f>T115+T1138+T2274</f>
        <v>224.01639249999999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" t="s">
        <v>72</v>
      </c>
      <c r="AU114" s="2" t="s">
        <v>148</v>
      </c>
      <c r="BK114" s="122">
        <f>BK115+BK1138+BK2274</f>
        <v>0</v>
      </c>
    </row>
    <row r="115" spans="1:65" s="123" customFormat="1" ht="25.95" customHeight="1">
      <c r="B115" s="124"/>
      <c r="D115" s="125" t="s">
        <v>72</v>
      </c>
      <c r="E115" s="126" t="s">
        <v>191</v>
      </c>
      <c r="F115" s="126" t="s">
        <v>192</v>
      </c>
      <c r="J115" s="127">
        <f>BK115</f>
        <v>0</v>
      </c>
      <c r="L115" s="124"/>
      <c r="M115" s="128"/>
      <c r="N115" s="129"/>
      <c r="O115" s="129"/>
      <c r="P115" s="130">
        <f>P116+P271+P444+P501+P544+P938+P1118+P1135</f>
        <v>4909.0960890000006</v>
      </c>
      <c r="Q115" s="129"/>
      <c r="R115" s="130">
        <f>R116+R271+R444+R501+R544+R938+R1118+R1135</f>
        <v>1433.2923382007673</v>
      </c>
      <c r="S115" s="129"/>
      <c r="T115" s="131">
        <f>T116+T271+T444+T501+T544+T938+T1118+T1135</f>
        <v>223.836062</v>
      </c>
      <c r="AR115" s="125" t="s">
        <v>80</v>
      </c>
      <c r="AT115" s="132" t="s">
        <v>72</v>
      </c>
      <c r="AU115" s="132" t="s">
        <v>73</v>
      </c>
      <c r="AY115" s="125" t="s">
        <v>193</v>
      </c>
      <c r="BK115" s="133">
        <f>BK116+BK271+BK444+BK501+BK544+BK938+BK1118+BK1135</f>
        <v>0</v>
      </c>
    </row>
    <row r="116" spans="1:65" s="123" customFormat="1" ht="22.8" customHeight="1">
      <c r="B116" s="124"/>
      <c r="D116" s="125" t="s">
        <v>72</v>
      </c>
      <c r="E116" s="134" t="s">
        <v>80</v>
      </c>
      <c r="F116" s="134" t="s">
        <v>194</v>
      </c>
      <c r="J116" s="135">
        <f>BK116</f>
        <v>0</v>
      </c>
      <c r="L116" s="124"/>
      <c r="M116" s="128"/>
      <c r="N116" s="129"/>
      <c r="O116" s="129"/>
      <c r="P116" s="130">
        <f>SUM(P117:P270)</f>
        <v>933.78006000000005</v>
      </c>
      <c r="Q116" s="129"/>
      <c r="R116" s="130">
        <f>SUM(R117:R270)</f>
        <v>0.35527705500000001</v>
      </c>
      <c r="S116" s="129"/>
      <c r="T116" s="131">
        <f>SUM(T117:T270)</f>
        <v>118.8</v>
      </c>
      <c r="AR116" s="125" t="s">
        <v>80</v>
      </c>
      <c r="AT116" s="132" t="s">
        <v>72</v>
      </c>
      <c r="AU116" s="132" t="s">
        <v>80</v>
      </c>
      <c r="AY116" s="125" t="s">
        <v>193</v>
      </c>
      <c r="BK116" s="133">
        <f>SUM(BK117:BK270)</f>
        <v>0</v>
      </c>
    </row>
    <row r="117" spans="1:65" s="17" customFormat="1" ht="66.75" customHeight="1">
      <c r="A117" s="13"/>
      <c r="B117" s="136"/>
      <c r="C117" s="137" t="s">
        <v>80</v>
      </c>
      <c r="D117" s="137" t="s">
        <v>195</v>
      </c>
      <c r="E117" s="138" t="s">
        <v>196</v>
      </c>
      <c r="F117" s="139" t="s">
        <v>197</v>
      </c>
      <c r="G117" s="140" t="s">
        <v>198</v>
      </c>
      <c r="H117" s="141">
        <v>270</v>
      </c>
      <c r="I117" s="142">
        <v>0</v>
      </c>
      <c r="J117" s="142">
        <f>ROUND(I117*H117,2)</f>
        <v>0</v>
      </c>
      <c r="K117" s="143"/>
      <c r="L117" s="14"/>
      <c r="M117" s="144"/>
      <c r="N117" s="145" t="s">
        <v>44</v>
      </c>
      <c r="O117" s="146">
        <v>0.11899999999999999</v>
      </c>
      <c r="P117" s="146">
        <f>O117*H117</f>
        <v>32.129999999999995</v>
      </c>
      <c r="Q117" s="146">
        <v>0</v>
      </c>
      <c r="R117" s="146">
        <f>Q117*H117</f>
        <v>0</v>
      </c>
      <c r="S117" s="146">
        <v>0.44</v>
      </c>
      <c r="T117" s="147">
        <f>S117*H117</f>
        <v>118.8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48" t="s">
        <v>199</v>
      </c>
      <c r="AT117" s="148" t="s">
        <v>195</v>
      </c>
      <c r="AU117" s="148" t="s">
        <v>82</v>
      </c>
      <c r="AY117" s="2" t="s">
        <v>193</v>
      </c>
      <c r="BE117" s="149">
        <f>IF(N117="základní",J117,0)</f>
        <v>0</v>
      </c>
      <c r="BF117" s="149">
        <f>IF(N117="snížená",J117,0)</f>
        <v>0</v>
      </c>
      <c r="BG117" s="149">
        <f>IF(N117="zákl. přenesená",J117,0)</f>
        <v>0</v>
      </c>
      <c r="BH117" s="149">
        <f>IF(N117="sníž. přenesená",J117,0)</f>
        <v>0</v>
      </c>
      <c r="BI117" s="149">
        <f>IF(N117="nulová",J117,0)</f>
        <v>0</v>
      </c>
      <c r="BJ117" s="2" t="s">
        <v>80</v>
      </c>
      <c r="BK117" s="149">
        <f>ROUND(I117*H117,2)</f>
        <v>0</v>
      </c>
      <c r="BL117" s="2" t="s">
        <v>199</v>
      </c>
      <c r="BM117" s="148" t="s">
        <v>82</v>
      </c>
    </row>
    <row r="118" spans="1:65" s="17" customFormat="1">
      <c r="A118" s="13"/>
      <c r="B118" s="14"/>
      <c r="C118" s="13"/>
      <c r="D118" s="150" t="s">
        <v>200</v>
      </c>
      <c r="E118" s="13"/>
      <c r="F118" s="151" t="s">
        <v>201</v>
      </c>
      <c r="G118" s="13"/>
      <c r="H118" s="13"/>
      <c r="I118" s="13"/>
      <c r="J118" s="13"/>
      <c r="K118" s="13"/>
      <c r="L118" s="14"/>
      <c r="M118" s="152"/>
      <c r="N118" s="153"/>
      <c r="O118" s="36"/>
      <c r="P118" s="36"/>
      <c r="Q118" s="36"/>
      <c r="R118" s="36"/>
      <c r="S118" s="36"/>
      <c r="T118" s="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" t="s">
        <v>200</v>
      </c>
      <c r="AU118" s="2" t="s">
        <v>82</v>
      </c>
    </row>
    <row r="119" spans="1:65" s="154" customFormat="1">
      <c r="B119" s="155"/>
      <c r="D119" s="156" t="s">
        <v>202</v>
      </c>
      <c r="E119" s="157"/>
      <c r="F119" s="158" t="s">
        <v>203</v>
      </c>
      <c r="H119" s="157"/>
      <c r="L119" s="155"/>
      <c r="M119" s="159"/>
      <c r="N119" s="160"/>
      <c r="O119" s="160"/>
      <c r="P119" s="160"/>
      <c r="Q119" s="160"/>
      <c r="R119" s="160"/>
      <c r="S119" s="160"/>
      <c r="T119" s="161"/>
      <c r="AT119" s="157" t="s">
        <v>202</v>
      </c>
      <c r="AU119" s="157" t="s">
        <v>82</v>
      </c>
      <c r="AV119" s="154" t="s">
        <v>80</v>
      </c>
      <c r="AW119" s="154" t="s">
        <v>35</v>
      </c>
      <c r="AX119" s="154" t="s">
        <v>73</v>
      </c>
      <c r="AY119" s="157" t="s">
        <v>193</v>
      </c>
    </row>
    <row r="120" spans="1:65" s="154" customFormat="1">
      <c r="B120" s="155"/>
      <c r="D120" s="156" t="s">
        <v>202</v>
      </c>
      <c r="E120" s="157"/>
      <c r="F120" s="158" t="s">
        <v>204</v>
      </c>
      <c r="H120" s="157"/>
      <c r="L120" s="155"/>
      <c r="M120" s="159"/>
      <c r="N120" s="160"/>
      <c r="O120" s="160"/>
      <c r="P120" s="160"/>
      <c r="Q120" s="160"/>
      <c r="R120" s="160"/>
      <c r="S120" s="160"/>
      <c r="T120" s="161"/>
      <c r="AT120" s="157" t="s">
        <v>202</v>
      </c>
      <c r="AU120" s="157" t="s">
        <v>82</v>
      </c>
      <c r="AV120" s="154" t="s">
        <v>80</v>
      </c>
      <c r="AW120" s="154" t="s">
        <v>35</v>
      </c>
      <c r="AX120" s="154" t="s">
        <v>73</v>
      </c>
      <c r="AY120" s="157" t="s">
        <v>193</v>
      </c>
    </row>
    <row r="121" spans="1:65" s="162" customFormat="1">
      <c r="B121" s="163"/>
      <c r="D121" s="156" t="s">
        <v>202</v>
      </c>
      <c r="E121" s="164"/>
      <c r="F121" s="165" t="s">
        <v>205</v>
      </c>
      <c r="H121" s="166">
        <v>270</v>
      </c>
      <c r="L121" s="163"/>
      <c r="M121" s="167"/>
      <c r="N121" s="168"/>
      <c r="O121" s="168"/>
      <c r="P121" s="168"/>
      <c r="Q121" s="168"/>
      <c r="R121" s="168"/>
      <c r="S121" s="168"/>
      <c r="T121" s="169"/>
      <c r="AT121" s="164" t="s">
        <v>202</v>
      </c>
      <c r="AU121" s="164" t="s">
        <v>82</v>
      </c>
      <c r="AV121" s="162" t="s">
        <v>82</v>
      </c>
      <c r="AW121" s="162" t="s">
        <v>35</v>
      </c>
      <c r="AX121" s="162" t="s">
        <v>73</v>
      </c>
      <c r="AY121" s="164" t="s">
        <v>193</v>
      </c>
    </row>
    <row r="122" spans="1:65" s="170" customFormat="1">
      <c r="B122" s="171"/>
      <c r="D122" s="156" t="s">
        <v>202</v>
      </c>
      <c r="E122" s="172"/>
      <c r="F122" s="173" t="s">
        <v>206</v>
      </c>
      <c r="H122" s="174">
        <v>270</v>
      </c>
      <c r="L122" s="171"/>
      <c r="M122" s="175"/>
      <c r="N122" s="176"/>
      <c r="O122" s="176"/>
      <c r="P122" s="176"/>
      <c r="Q122" s="176"/>
      <c r="R122" s="176"/>
      <c r="S122" s="176"/>
      <c r="T122" s="177"/>
      <c r="AT122" s="172" t="s">
        <v>202</v>
      </c>
      <c r="AU122" s="172" t="s">
        <v>82</v>
      </c>
      <c r="AV122" s="170" t="s">
        <v>199</v>
      </c>
      <c r="AW122" s="170" t="s">
        <v>35</v>
      </c>
      <c r="AX122" s="170" t="s">
        <v>80</v>
      </c>
      <c r="AY122" s="172" t="s">
        <v>193</v>
      </c>
    </row>
    <row r="123" spans="1:65" s="17" customFormat="1" ht="24.15" customHeight="1">
      <c r="A123" s="13"/>
      <c r="B123" s="136"/>
      <c r="C123" s="137" t="s">
        <v>82</v>
      </c>
      <c r="D123" s="137" t="s">
        <v>195</v>
      </c>
      <c r="E123" s="138" t="s">
        <v>207</v>
      </c>
      <c r="F123" s="139" t="s">
        <v>208</v>
      </c>
      <c r="G123" s="140" t="s">
        <v>209</v>
      </c>
      <c r="H123" s="141">
        <v>400</v>
      </c>
      <c r="I123" s="142">
        <v>0</v>
      </c>
      <c r="J123" s="142">
        <f>ROUND(I123*H123,2)</f>
        <v>0</v>
      </c>
      <c r="K123" s="143"/>
      <c r="L123" s="14"/>
      <c r="M123" s="144"/>
      <c r="N123" s="145" t="s">
        <v>44</v>
      </c>
      <c r="O123" s="146">
        <v>0.184</v>
      </c>
      <c r="P123" s="146">
        <f>O123*H123</f>
        <v>73.599999999999994</v>
      </c>
      <c r="Q123" s="146">
        <v>3.2634E-5</v>
      </c>
      <c r="R123" s="146">
        <f>Q123*H123</f>
        <v>1.30536E-2</v>
      </c>
      <c r="S123" s="146">
        <v>0</v>
      </c>
      <c r="T123" s="147">
        <f>S123*H123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48" t="s">
        <v>199</v>
      </c>
      <c r="AT123" s="148" t="s">
        <v>195</v>
      </c>
      <c r="AU123" s="148" t="s">
        <v>82</v>
      </c>
      <c r="AY123" s="2" t="s">
        <v>193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2" t="s">
        <v>80</v>
      </c>
      <c r="BK123" s="149">
        <f>ROUND(I123*H123,2)</f>
        <v>0</v>
      </c>
      <c r="BL123" s="2" t="s">
        <v>199</v>
      </c>
      <c r="BM123" s="148" t="s">
        <v>199</v>
      </c>
    </row>
    <row r="124" spans="1:65" s="17" customFormat="1">
      <c r="A124" s="13"/>
      <c r="B124" s="14"/>
      <c r="C124" s="13"/>
      <c r="D124" s="150" t="s">
        <v>200</v>
      </c>
      <c r="E124" s="13"/>
      <c r="F124" s="151" t="s">
        <v>210</v>
      </c>
      <c r="G124" s="13"/>
      <c r="H124" s="13"/>
      <c r="I124" s="13"/>
      <c r="J124" s="13"/>
      <c r="K124" s="13"/>
      <c r="L124" s="14"/>
      <c r="M124" s="152"/>
      <c r="N124" s="153"/>
      <c r="O124" s="36"/>
      <c r="P124" s="36"/>
      <c r="Q124" s="36"/>
      <c r="R124" s="36"/>
      <c r="S124" s="36"/>
      <c r="T124" s="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" t="s">
        <v>200</v>
      </c>
      <c r="AU124" s="2" t="s">
        <v>82</v>
      </c>
    </row>
    <row r="125" spans="1:65" s="154" customFormat="1">
      <c r="B125" s="155"/>
      <c r="D125" s="156" t="s">
        <v>202</v>
      </c>
      <c r="E125" s="157"/>
      <c r="F125" s="158" t="s">
        <v>203</v>
      </c>
      <c r="H125" s="157"/>
      <c r="L125" s="155"/>
      <c r="M125" s="159"/>
      <c r="N125" s="160"/>
      <c r="O125" s="160"/>
      <c r="P125" s="160"/>
      <c r="Q125" s="160"/>
      <c r="R125" s="160"/>
      <c r="S125" s="160"/>
      <c r="T125" s="161"/>
      <c r="AT125" s="157" t="s">
        <v>202</v>
      </c>
      <c r="AU125" s="157" t="s">
        <v>82</v>
      </c>
      <c r="AV125" s="154" t="s">
        <v>80</v>
      </c>
      <c r="AW125" s="154" t="s">
        <v>35</v>
      </c>
      <c r="AX125" s="154" t="s">
        <v>73</v>
      </c>
      <c r="AY125" s="157" t="s">
        <v>193</v>
      </c>
    </row>
    <row r="126" spans="1:65" s="154" customFormat="1">
      <c r="B126" s="155"/>
      <c r="D126" s="156" t="s">
        <v>202</v>
      </c>
      <c r="E126" s="157"/>
      <c r="F126" s="158" t="s">
        <v>211</v>
      </c>
      <c r="H126" s="157"/>
      <c r="L126" s="155"/>
      <c r="M126" s="159"/>
      <c r="N126" s="160"/>
      <c r="O126" s="160"/>
      <c r="P126" s="160"/>
      <c r="Q126" s="160"/>
      <c r="R126" s="160"/>
      <c r="S126" s="160"/>
      <c r="T126" s="161"/>
      <c r="AT126" s="157" t="s">
        <v>202</v>
      </c>
      <c r="AU126" s="157" t="s">
        <v>82</v>
      </c>
      <c r="AV126" s="154" t="s">
        <v>80</v>
      </c>
      <c r="AW126" s="154" t="s">
        <v>35</v>
      </c>
      <c r="AX126" s="154" t="s">
        <v>73</v>
      </c>
      <c r="AY126" s="157" t="s">
        <v>193</v>
      </c>
    </row>
    <row r="127" spans="1:65" s="162" customFormat="1">
      <c r="B127" s="163"/>
      <c r="D127" s="156" t="s">
        <v>202</v>
      </c>
      <c r="E127" s="164"/>
      <c r="F127" s="165" t="s">
        <v>212</v>
      </c>
      <c r="H127" s="166">
        <v>400</v>
      </c>
      <c r="L127" s="163"/>
      <c r="M127" s="167"/>
      <c r="N127" s="168"/>
      <c r="O127" s="168"/>
      <c r="P127" s="168"/>
      <c r="Q127" s="168"/>
      <c r="R127" s="168"/>
      <c r="S127" s="168"/>
      <c r="T127" s="169"/>
      <c r="AT127" s="164" t="s">
        <v>202</v>
      </c>
      <c r="AU127" s="164" t="s">
        <v>82</v>
      </c>
      <c r="AV127" s="162" t="s">
        <v>82</v>
      </c>
      <c r="AW127" s="162" t="s">
        <v>35</v>
      </c>
      <c r="AX127" s="162" t="s">
        <v>73</v>
      </c>
      <c r="AY127" s="164" t="s">
        <v>193</v>
      </c>
    </row>
    <row r="128" spans="1:65" s="170" customFormat="1">
      <c r="B128" s="171"/>
      <c r="D128" s="156" t="s">
        <v>202</v>
      </c>
      <c r="E128" s="172"/>
      <c r="F128" s="173" t="s">
        <v>206</v>
      </c>
      <c r="H128" s="174">
        <v>400</v>
      </c>
      <c r="L128" s="171"/>
      <c r="M128" s="175"/>
      <c r="N128" s="176"/>
      <c r="O128" s="176"/>
      <c r="P128" s="176"/>
      <c r="Q128" s="176"/>
      <c r="R128" s="176"/>
      <c r="S128" s="176"/>
      <c r="T128" s="177"/>
      <c r="AT128" s="172" t="s">
        <v>202</v>
      </c>
      <c r="AU128" s="172" t="s">
        <v>82</v>
      </c>
      <c r="AV128" s="170" t="s">
        <v>199</v>
      </c>
      <c r="AW128" s="170" t="s">
        <v>35</v>
      </c>
      <c r="AX128" s="170" t="s">
        <v>80</v>
      </c>
      <c r="AY128" s="172" t="s">
        <v>193</v>
      </c>
    </row>
    <row r="129" spans="1:65" s="17" customFormat="1" ht="24.15" customHeight="1">
      <c r="A129" s="13"/>
      <c r="B129" s="136"/>
      <c r="C129" s="137" t="s">
        <v>213</v>
      </c>
      <c r="D129" s="137" t="s">
        <v>195</v>
      </c>
      <c r="E129" s="138" t="s">
        <v>214</v>
      </c>
      <c r="F129" s="139" t="s">
        <v>215</v>
      </c>
      <c r="G129" s="140" t="s">
        <v>198</v>
      </c>
      <c r="H129" s="141">
        <v>561.5</v>
      </c>
      <c r="I129" s="142">
        <v>0</v>
      </c>
      <c r="J129" s="142">
        <f>ROUND(I129*H129,2)</f>
        <v>0</v>
      </c>
      <c r="K129" s="143"/>
      <c r="L129" s="14"/>
      <c r="M129" s="144"/>
      <c r="N129" s="145" t="s">
        <v>44</v>
      </c>
      <c r="O129" s="146">
        <v>1.7000000000000001E-2</v>
      </c>
      <c r="P129" s="146">
        <f>O129*H129</f>
        <v>9.5455000000000005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8" t="s">
        <v>199</v>
      </c>
      <c r="AT129" s="148" t="s">
        <v>195</v>
      </c>
      <c r="AU129" s="148" t="s">
        <v>82</v>
      </c>
      <c r="AY129" s="2" t="s">
        <v>193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2" t="s">
        <v>80</v>
      </c>
      <c r="BK129" s="149">
        <f>ROUND(I129*H129,2)</f>
        <v>0</v>
      </c>
      <c r="BL129" s="2" t="s">
        <v>199</v>
      </c>
      <c r="BM129" s="148" t="s">
        <v>216</v>
      </c>
    </row>
    <row r="130" spans="1:65" s="17" customFormat="1">
      <c r="A130" s="13"/>
      <c r="B130" s="14"/>
      <c r="C130" s="13"/>
      <c r="D130" s="150" t="s">
        <v>200</v>
      </c>
      <c r="E130" s="13"/>
      <c r="F130" s="151" t="s">
        <v>217</v>
      </c>
      <c r="G130" s="13"/>
      <c r="H130" s="13"/>
      <c r="I130" s="13"/>
      <c r="J130" s="13"/>
      <c r="K130" s="13"/>
      <c r="L130" s="14"/>
      <c r="M130" s="152"/>
      <c r="N130" s="153"/>
      <c r="O130" s="36"/>
      <c r="P130" s="36"/>
      <c r="Q130" s="36"/>
      <c r="R130" s="36"/>
      <c r="S130" s="36"/>
      <c r="T130" s="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" t="s">
        <v>200</v>
      </c>
      <c r="AU130" s="2" t="s">
        <v>82</v>
      </c>
    </row>
    <row r="131" spans="1:65" s="154" customFormat="1">
      <c r="B131" s="155"/>
      <c r="D131" s="156" t="s">
        <v>202</v>
      </c>
      <c r="E131" s="157"/>
      <c r="F131" s="158" t="s">
        <v>203</v>
      </c>
      <c r="H131" s="157"/>
      <c r="L131" s="155"/>
      <c r="M131" s="159"/>
      <c r="N131" s="160"/>
      <c r="O131" s="160"/>
      <c r="P131" s="160"/>
      <c r="Q131" s="160"/>
      <c r="R131" s="160"/>
      <c r="S131" s="160"/>
      <c r="T131" s="161"/>
      <c r="AT131" s="157" t="s">
        <v>202</v>
      </c>
      <c r="AU131" s="157" t="s">
        <v>82</v>
      </c>
      <c r="AV131" s="154" t="s">
        <v>80</v>
      </c>
      <c r="AW131" s="154" t="s">
        <v>35</v>
      </c>
      <c r="AX131" s="154" t="s">
        <v>73</v>
      </c>
      <c r="AY131" s="157" t="s">
        <v>193</v>
      </c>
    </row>
    <row r="132" spans="1:65" s="162" customFormat="1">
      <c r="B132" s="163"/>
      <c r="D132" s="156" t="s">
        <v>202</v>
      </c>
      <c r="E132" s="164"/>
      <c r="F132" s="165" t="s">
        <v>218</v>
      </c>
      <c r="H132" s="166">
        <v>900</v>
      </c>
      <c r="L132" s="163"/>
      <c r="M132" s="167"/>
      <c r="N132" s="168"/>
      <c r="O132" s="168"/>
      <c r="P132" s="168"/>
      <c r="Q132" s="168"/>
      <c r="R132" s="168"/>
      <c r="S132" s="168"/>
      <c r="T132" s="169"/>
      <c r="AT132" s="164" t="s">
        <v>202</v>
      </c>
      <c r="AU132" s="164" t="s">
        <v>82</v>
      </c>
      <c r="AV132" s="162" t="s">
        <v>82</v>
      </c>
      <c r="AW132" s="162" t="s">
        <v>35</v>
      </c>
      <c r="AX132" s="162" t="s">
        <v>73</v>
      </c>
      <c r="AY132" s="164" t="s">
        <v>193</v>
      </c>
    </row>
    <row r="133" spans="1:65" s="154" customFormat="1" ht="20.399999999999999">
      <c r="B133" s="155"/>
      <c r="D133" s="156" t="s">
        <v>202</v>
      </c>
      <c r="E133" s="157"/>
      <c r="F133" s="158" t="s">
        <v>219</v>
      </c>
      <c r="H133" s="157"/>
      <c r="L133" s="155"/>
      <c r="M133" s="159"/>
      <c r="N133" s="160"/>
      <c r="O133" s="160"/>
      <c r="P133" s="160"/>
      <c r="Q133" s="160"/>
      <c r="R133" s="160"/>
      <c r="S133" s="160"/>
      <c r="T133" s="161"/>
      <c r="AT133" s="157" t="s">
        <v>202</v>
      </c>
      <c r="AU133" s="157" t="s">
        <v>82</v>
      </c>
      <c r="AV133" s="154" t="s">
        <v>80</v>
      </c>
      <c r="AW133" s="154" t="s">
        <v>35</v>
      </c>
      <c r="AX133" s="154" t="s">
        <v>73</v>
      </c>
      <c r="AY133" s="157" t="s">
        <v>193</v>
      </c>
    </row>
    <row r="134" spans="1:65" s="162" customFormat="1">
      <c r="B134" s="163"/>
      <c r="D134" s="156" t="s">
        <v>202</v>
      </c>
      <c r="E134" s="164"/>
      <c r="F134" s="165" t="s">
        <v>220</v>
      </c>
      <c r="H134" s="166">
        <v>-338.5</v>
      </c>
      <c r="L134" s="163"/>
      <c r="M134" s="167"/>
      <c r="N134" s="168"/>
      <c r="O134" s="168"/>
      <c r="P134" s="168"/>
      <c r="Q134" s="168"/>
      <c r="R134" s="168"/>
      <c r="S134" s="168"/>
      <c r="T134" s="169"/>
      <c r="AT134" s="164" t="s">
        <v>202</v>
      </c>
      <c r="AU134" s="164" t="s">
        <v>82</v>
      </c>
      <c r="AV134" s="162" t="s">
        <v>82</v>
      </c>
      <c r="AW134" s="162" t="s">
        <v>35</v>
      </c>
      <c r="AX134" s="162" t="s">
        <v>73</v>
      </c>
      <c r="AY134" s="164" t="s">
        <v>193</v>
      </c>
    </row>
    <row r="135" spans="1:65" s="170" customFormat="1">
      <c r="B135" s="171"/>
      <c r="D135" s="156" t="s">
        <v>202</v>
      </c>
      <c r="E135" s="172"/>
      <c r="F135" s="173" t="s">
        <v>206</v>
      </c>
      <c r="H135" s="174">
        <v>561.5</v>
      </c>
      <c r="L135" s="171"/>
      <c r="M135" s="175"/>
      <c r="N135" s="176"/>
      <c r="O135" s="176"/>
      <c r="P135" s="176"/>
      <c r="Q135" s="176"/>
      <c r="R135" s="176"/>
      <c r="S135" s="176"/>
      <c r="T135" s="177"/>
      <c r="AT135" s="172" t="s">
        <v>202</v>
      </c>
      <c r="AU135" s="172" t="s">
        <v>82</v>
      </c>
      <c r="AV135" s="170" t="s">
        <v>199</v>
      </c>
      <c r="AW135" s="170" t="s">
        <v>35</v>
      </c>
      <c r="AX135" s="170" t="s">
        <v>80</v>
      </c>
      <c r="AY135" s="172" t="s">
        <v>193</v>
      </c>
    </row>
    <row r="136" spans="1:65" s="17" customFormat="1" ht="33" customHeight="1">
      <c r="A136" s="13"/>
      <c r="B136" s="136"/>
      <c r="C136" s="137" t="s">
        <v>199</v>
      </c>
      <c r="D136" s="137" t="s">
        <v>195</v>
      </c>
      <c r="E136" s="138" t="s">
        <v>221</v>
      </c>
      <c r="F136" s="139" t="s">
        <v>222</v>
      </c>
      <c r="G136" s="140" t="s">
        <v>223</v>
      </c>
      <c r="H136" s="141">
        <v>675</v>
      </c>
      <c r="I136" s="142">
        <v>0</v>
      </c>
      <c r="J136" s="142">
        <f>ROUND(I136*H136,2)</f>
        <v>0</v>
      </c>
      <c r="K136" s="143"/>
      <c r="L136" s="14"/>
      <c r="M136" s="144"/>
      <c r="N136" s="145" t="s">
        <v>44</v>
      </c>
      <c r="O136" s="146">
        <v>0.155</v>
      </c>
      <c r="P136" s="146">
        <f>O136*H136</f>
        <v>104.625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8" t="s">
        <v>199</v>
      </c>
      <c r="AT136" s="148" t="s">
        <v>195</v>
      </c>
      <c r="AU136" s="148" t="s">
        <v>82</v>
      </c>
      <c r="AY136" s="2" t="s">
        <v>193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2" t="s">
        <v>80</v>
      </c>
      <c r="BK136" s="149">
        <f>ROUND(I136*H136,2)</f>
        <v>0</v>
      </c>
      <c r="BL136" s="2" t="s">
        <v>199</v>
      </c>
      <c r="BM136" s="148" t="s">
        <v>224</v>
      </c>
    </row>
    <row r="137" spans="1:65" s="17" customFormat="1">
      <c r="A137" s="13"/>
      <c r="B137" s="14"/>
      <c r="C137" s="13"/>
      <c r="D137" s="150" t="s">
        <v>200</v>
      </c>
      <c r="E137" s="13"/>
      <c r="F137" s="151" t="s">
        <v>225</v>
      </c>
      <c r="G137" s="13"/>
      <c r="H137" s="13"/>
      <c r="I137" s="13"/>
      <c r="J137" s="13"/>
      <c r="K137" s="13"/>
      <c r="L137" s="14"/>
      <c r="M137" s="152"/>
      <c r="N137" s="153"/>
      <c r="O137" s="36"/>
      <c r="P137" s="36"/>
      <c r="Q137" s="36"/>
      <c r="R137" s="36"/>
      <c r="S137" s="36"/>
      <c r="T137" s="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" t="s">
        <v>200</v>
      </c>
      <c r="AU137" s="2" t="s">
        <v>82</v>
      </c>
    </row>
    <row r="138" spans="1:65" s="154" customFormat="1">
      <c r="B138" s="155"/>
      <c r="D138" s="156" t="s">
        <v>202</v>
      </c>
      <c r="E138" s="157"/>
      <c r="F138" s="158" t="s">
        <v>203</v>
      </c>
      <c r="H138" s="157"/>
      <c r="L138" s="155"/>
      <c r="M138" s="159"/>
      <c r="N138" s="160"/>
      <c r="O138" s="160"/>
      <c r="P138" s="160"/>
      <c r="Q138" s="160"/>
      <c r="R138" s="160"/>
      <c r="S138" s="160"/>
      <c r="T138" s="161"/>
      <c r="AT138" s="157" t="s">
        <v>202</v>
      </c>
      <c r="AU138" s="157" t="s">
        <v>82</v>
      </c>
      <c r="AV138" s="154" t="s">
        <v>80</v>
      </c>
      <c r="AW138" s="154" t="s">
        <v>35</v>
      </c>
      <c r="AX138" s="154" t="s">
        <v>73</v>
      </c>
      <c r="AY138" s="157" t="s">
        <v>193</v>
      </c>
    </row>
    <row r="139" spans="1:65" s="154" customFormat="1" ht="20.399999999999999">
      <c r="B139" s="155"/>
      <c r="D139" s="156" t="s">
        <v>202</v>
      </c>
      <c r="E139" s="157"/>
      <c r="F139" s="158" t="s">
        <v>226</v>
      </c>
      <c r="H139" s="157"/>
      <c r="L139" s="155"/>
      <c r="M139" s="159"/>
      <c r="N139" s="160"/>
      <c r="O139" s="160"/>
      <c r="P139" s="160"/>
      <c r="Q139" s="160"/>
      <c r="R139" s="160"/>
      <c r="S139" s="160"/>
      <c r="T139" s="161"/>
      <c r="AT139" s="157" t="s">
        <v>202</v>
      </c>
      <c r="AU139" s="157" t="s">
        <v>82</v>
      </c>
      <c r="AV139" s="154" t="s">
        <v>80</v>
      </c>
      <c r="AW139" s="154" t="s">
        <v>35</v>
      </c>
      <c r="AX139" s="154" t="s">
        <v>73</v>
      </c>
      <c r="AY139" s="157" t="s">
        <v>193</v>
      </c>
    </row>
    <row r="140" spans="1:65" s="162" customFormat="1">
      <c r="B140" s="163"/>
      <c r="D140" s="156" t="s">
        <v>202</v>
      </c>
      <c r="E140" s="164"/>
      <c r="F140" s="165" t="s">
        <v>227</v>
      </c>
      <c r="H140" s="166">
        <v>675</v>
      </c>
      <c r="L140" s="163"/>
      <c r="M140" s="167"/>
      <c r="N140" s="168"/>
      <c r="O140" s="168"/>
      <c r="P140" s="168"/>
      <c r="Q140" s="168"/>
      <c r="R140" s="168"/>
      <c r="S140" s="168"/>
      <c r="T140" s="169"/>
      <c r="AT140" s="164" t="s">
        <v>202</v>
      </c>
      <c r="AU140" s="164" t="s">
        <v>82</v>
      </c>
      <c r="AV140" s="162" t="s">
        <v>82</v>
      </c>
      <c r="AW140" s="162" t="s">
        <v>35</v>
      </c>
      <c r="AX140" s="162" t="s">
        <v>73</v>
      </c>
      <c r="AY140" s="164" t="s">
        <v>193</v>
      </c>
    </row>
    <row r="141" spans="1:65" s="170" customFormat="1">
      <c r="B141" s="171"/>
      <c r="D141" s="156" t="s">
        <v>202</v>
      </c>
      <c r="E141" s="172"/>
      <c r="F141" s="173" t="s">
        <v>206</v>
      </c>
      <c r="H141" s="174">
        <v>675</v>
      </c>
      <c r="L141" s="171"/>
      <c r="M141" s="175"/>
      <c r="N141" s="176"/>
      <c r="O141" s="176"/>
      <c r="P141" s="176"/>
      <c r="Q141" s="176"/>
      <c r="R141" s="176"/>
      <c r="S141" s="176"/>
      <c r="T141" s="177"/>
      <c r="AT141" s="172" t="s">
        <v>202</v>
      </c>
      <c r="AU141" s="172" t="s">
        <v>82</v>
      </c>
      <c r="AV141" s="170" t="s">
        <v>199</v>
      </c>
      <c r="AW141" s="170" t="s">
        <v>35</v>
      </c>
      <c r="AX141" s="170" t="s">
        <v>80</v>
      </c>
      <c r="AY141" s="172" t="s">
        <v>193</v>
      </c>
    </row>
    <row r="142" spans="1:65" s="17" customFormat="1" ht="44.25" customHeight="1">
      <c r="A142" s="13"/>
      <c r="B142" s="136"/>
      <c r="C142" s="137" t="s">
        <v>228</v>
      </c>
      <c r="D142" s="137" t="s">
        <v>195</v>
      </c>
      <c r="E142" s="138" t="s">
        <v>229</v>
      </c>
      <c r="F142" s="139" t="s">
        <v>230</v>
      </c>
      <c r="G142" s="140" t="s">
        <v>223</v>
      </c>
      <c r="H142" s="141">
        <v>238.61500000000001</v>
      </c>
      <c r="I142" s="142">
        <v>0</v>
      </c>
      <c r="J142" s="142">
        <f>ROUND(I142*H142,2)</f>
        <v>0</v>
      </c>
      <c r="K142" s="143"/>
      <c r="L142" s="14"/>
      <c r="M142" s="144"/>
      <c r="N142" s="145" t="s">
        <v>44</v>
      </c>
      <c r="O142" s="146">
        <v>0.51800000000000002</v>
      </c>
      <c r="P142" s="146">
        <f>O142*H142</f>
        <v>123.60257000000001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8" t="s">
        <v>199</v>
      </c>
      <c r="AT142" s="148" t="s">
        <v>195</v>
      </c>
      <c r="AU142" s="148" t="s">
        <v>82</v>
      </c>
      <c r="AY142" s="2" t="s">
        <v>193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2" t="s">
        <v>80</v>
      </c>
      <c r="BK142" s="149">
        <f>ROUND(I142*H142,2)</f>
        <v>0</v>
      </c>
      <c r="BL142" s="2" t="s">
        <v>199</v>
      </c>
      <c r="BM142" s="148" t="s">
        <v>231</v>
      </c>
    </row>
    <row r="143" spans="1:65" s="17" customFormat="1">
      <c r="A143" s="13"/>
      <c r="B143" s="14"/>
      <c r="C143" s="13"/>
      <c r="D143" s="150" t="s">
        <v>200</v>
      </c>
      <c r="E143" s="13"/>
      <c r="F143" s="151" t="s">
        <v>232</v>
      </c>
      <c r="G143" s="13"/>
      <c r="H143" s="13"/>
      <c r="I143" s="13"/>
      <c r="J143" s="13"/>
      <c r="K143" s="13"/>
      <c r="L143" s="14"/>
      <c r="M143" s="152"/>
      <c r="N143" s="153"/>
      <c r="O143" s="36"/>
      <c r="P143" s="36"/>
      <c r="Q143" s="36"/>
      <c r="R143" s="36"/>
      <c r="S143" s="36"/>
      <c r="T143" s="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" t="s">
        <v>200</v>
      </c>
      <c r="AU143" s="2" t="s">
        <v>82</v>
      </c>
    </row>
    <row r="144" spans="1:65" s="154" customFormat="1">
      <c r="B144" s="155"/>
      <c r="D144" s="156" t="s">
        <v>202</v>
      </c>
      <c r="E144" s="157"/>
      <c r="F144" s="158" t="s">
        <v>233</v>
      </c>
      <c r="H144" s="157"/>
      <c r="L144" s="155"/>
      <c r="M144" s="159"/>
      <c r="N144" s="160"/>
      <c r="O144" s="160"/>
      <c r="P144" s="160"/>
      <c r="Q144" s="160"/>
      <c r="R144" s="160"/>
      <c r="S144" s="160"/>
      <c r="T144" s="161"/>
      <c r="AT144" s="157" t="s">
        <v>202</v>
      </c>
      <c r="AU144" s="157" t="s">
        <v>82</v>
      </c>
      <c r="AV144" s="154" t="s">
        <v>80</v>
      </c>
      <c r="AW144" s="154" t="s">
        <v>35</v>
      </c>
      <c r="AX144" s="154" t="s">
        <v>73</v>
      </c>
      <c r="AY144" s="157" t="s">
        <v>193</v>
      </c>
    </row>
    <row r="145" spans="2:51" s="154" customFormat="1">
      <c r="B145" s="155"/>
      <c r="D145" s="156" t="s">
        <v>202</v>
      </c>
      <c r="E145" s="157"/>
      <c r="F145" s="158" t="s">
        <v>234</v>
      </c>
      <c r="H145" s="157"/>
      <c r="L145" s="155"/>
      <c r="M145" s="159"/>
      <c r="N145" s="160"/>
      <c r="O145" s="160"/>
      <c r="P145" s="160"/>
      <c r="Q145" s="160"/>
      <c r="R145" s="160"/>
      <c r="S145" s="160"/>
      <c r="T145" s="161"/>
      <c r="AT145" s="157" t="s">
        <v>202</v>
      </c>
      <c r="AU145" s="157" t="s">
        <v>82</v>
      </c>
      <c r="AV145" s="154" t="s">
        <v>80</v>
      </c>
      <c r="AW145" s="154" t="s">
        <v>35</v>
      </c>
      <c r="AX145" s="154" t="s">
        <v>73</v>
      </c>
      <c r="AY145" s="157" t="s">
        <v>193</v>
      </c>
    </row>
    <row r="146" spans="2:51" s="154" customFormat="1">
      <c r="B146" s="155"/>
      <c r="D146" s="156" t="s">
        <v>202</v>
      </c>
      <c r="E146" s="157"/>
      <c r="F146" s="158" t="s">
        <v>235</v>
      </c>
      <c r="H146" s="157"/>
      <c r="L146" s="155"/>
      <c r="M146" s="159"/>
      <c r="N146" s="160"/>
      <c r="O146" s="160"/>
      <c r="P146" s="160"/>
      <c r="Q146" s="160"/>
      <c r="R146" s="160"/>
      <c r="S146" s="160"/>
      <c r="T146" s="161"/>
      <c r="AT146" s="157" t="s">
        <v>202</v>
      </c>
      <c r="AU146" s="157" t="s">
        <v>82</v>
      </c>
      <c r="AV146" s="154" t="s">
        <v>80</v>
      </c>
      <c r="AW146" s="154" t="s">
        <v>35</v>
      </c>
      <c r="AX146" s="154" t="s">
        <v>73</v>
      </c>
      <c r="AY146" s="157" t="s">
        <v>193</v>
      </c>
    </row>
    <row r="147" spans="2:51" s="162" customFormat="1">
      <c r="B147" s="163"/>
      <c r="D147" s="156" t="s">
        <v>202</v>
      </c>
      <c r="E147" s="164"/>
      <c r="F147" s="165" t="s">
        <v>236</v>
      </c>
      <c r="H147" s="166">
        <v>96.194999999999993</v>
      </c>
      <c r="L147" s="163"/>
      <c r="M147" s="167"/>
      <c r="N147" s="168"/>
      <c r="O147" s="168"/>
      <c r="P147" s="168"/>
      <c r="Q147" s="168"/>
      <c r="R147" s="168"/>
      <c r="S147" s="168"/>
      <c r="T147" s="169"/>
      <c r="AT147" s="164" t="s">
        <v>202</v>
      </c>
      <c r="AU147" s="164" t="s">
        <v>82</v>
      </c>
      <c r="AV147" s="162" t="s">
        <v>82</v>
      </c>
      <c r="AW147" s="162" t="s">
        <v>35</v>
      </c>
      <c r="AX147" s="162" t="s">
        <v>73</v>
      </c>
      <c r="AY147" s="164" t="s">
        <v>193</v>
      </c>
    </row>
    <row r="148" spans="2:51" s="154" customFormat="1">
      <c r="B148" s="155"/>
      <c r="D148" s="156" t="s">
        <v>202</v>
      </c>
      <c r="E148" s="157"/>
      <c r="F148" s="158" t="s">
        <v>237</v>
      </c>
      <c r="H148" s="157"/>
      <c r="L148" s="155"/>
      <c r="M148" s="159"/>
      <c r="N148" s="160"/>
      <c r="O148" s="160"/>
      <c r="P148" s="160"/>
      <c r="Q148" s="160"/>
      <c r="R148" s="160"/>
      <c r="S148" s="160"/>
      <c r="T148" s="161"/>
      <c r="AT148" s="157" t="s">
        <v>202</v>
      </c>
      <c r="AU148" s="157" t="s">
        <v>82</v>
      </c>
      <c r="AV148" s="154" t="s">
        <v>80</v>
      </c>
      <c r="AW148" s="154" t="s">
        <v>35</v>
      </c>
      <c r="AX148" s="154" t="s">
        <v>73</v>
      </c>
      <c r="AY148" s="157" t="s">
        <v>193</v>
      </c>
    </row>
    <row r="149" spans="2:51" s="162" customFormat="1">
      <c r="B149" s="163"/>
      <c r="D149" s="156" t="s">
        <v>202</v>
      </c>
      <c r="E149" s="164"/>
      <c r="F149" s="165" t="s">
        <v>238</v>
      </c>
      <c r="H149" s="166">
        <v>-10.497</v>
      </c>
      <c r="L149" s="163"/>
      <c r="M149" s="167"/>
      <c r="N149" s="168"/>
      <c r="O149" s="168"/>
      <c r="P149" s="168"/>
      <c r="Q149" s="168"/>
      <c r="R149" s="168"/>
      <c r="S149" s="168"/>
      <c r="T149" s="169"/>
      <c r="AT149" s="164" t="s">
        <v>202</v>
      </c>
      <c r="AU149" s="164" t="s">
        <v>82</v>
      </c>
      <c r="AV149" s="162" t="s">
        <v>82</v>
      </c>
      <c r="AW149" s="162" t="s">
        <v>35</v>
      </c>
      <c r="AX149" s="162" t="s">
        <v>73</v>
      </c>
      <c r="AY149" s="164" t="s">
        <v>193</v>
      </c>
    </row>
    <row r="150" spans="2:51" s="154" customFormat="1">
      <c r="B150" s="155"/>
      <c r="D150" s="156" t="s">
        <v>202</v>
      </c>
      <c r="E150" s="157"/>
      <c r="F150" s="158" t="s">
        <v>239</v>
      </c>
      <c r="H150" s="157"/>
      <c r="L150" s="155"/>
      <c r="M150" s="159"/>
      <c r="N150" s="160"/>
      <c r="O150" s="160"/>
      <c r="P150" s="160"/>
      <c r="Q150" s="160"/>
      <c r="R150" s="160"/>
      <c r="S150" s="160"/>
      <c r="T150" s="161"/>
      <c r="AT150" s="157" t="s">
        <v>202</v>
      </c>
      <c r="AU150" s="157" t="s">
        <v>82</v>
      </c>
      <c r="AV150" s="154" t="s">
        <v>80</v>
      </c>
      <c r="AW150" s="154" t="s">
        <v>35</v>
      </c>
      <c r="AX150" s="154" t="s">
        <v>73</v>
      </c>
      <c r="AY150" s="157" t="s">
        <v>193</v>
      </c>
    </row>
    <row r="151" spans="2:51" s="162" customFormat="1">
      <c r="B151" s="163"/>
      <c r="D151" s="156" t="s">
        <v>202</v>
      </c>
      <c r="E151" s="164"/>
      <c r="F151" s="165" t="s">
        <v>240</v>
      </c>
      <c r="H151" s="166">
        <v>17.370999999999999</v>
      </c>
      <c r="L151" s="163"/>
      <c r="M151" s="167"/>
      <c r="N151" s="168"/>
      <c r="O151" s="168"/>
      <c r="P151" s="168"/>
      <c r="Q151" s="168"/>
      <c r="R151" s="168"/>
      <c r="S151" s="168"/>
      <c r="T151" s="169"/>
      <c r="AT151" s="164" t="s">
        <v>202</v>
      </c>
      <c r="AU151" s="164" t="s">
        <v>82</v>
      </c>
      <c r="AV151" s="162" t="s">
        <v>82</v>
      </c>
      <c r="AW151" s="162" t="s">
        <v>35</v>
      </c>
      <c r="AX151" s="162" t="s">
        <v>73</v>
      </c>
      <c r="AY151" s="164" t="s">
        <v>193</v>
      </c>
    </row>
    <row r="152" spans="2:51" s="154" customFormat="1">
      <c r="B152" s="155"/>
      <c r="D152" s="156" t="s">
        <v>202</v>
      </c>
      <c r="E152" s="157"/>
      <c r="F152" s="158" t="s">
        <v>237</v>
      </c>
      <c r="H152" s="157"/>
      <c r="L152" s="155"/>
      <c r="M152" s="159"/>
      <c r="N152" s="160"/>
      <c r="O152" s="160"/>
      <c r="P152" s="160"/>
      <c r="Q152" s="160"/>
      <c r="R152" s="160"/>
      <c r="S152" s="160"/>
      <c r="T152" s="161"/>
      <c r="AT152" s="157" t="s">
        <v>202</v>
      </c>
      <c r="AU152" s="157" t="s">
        <v>82</v>
      </c>
      <c r="AV152" s="154" t="s">
        <v>80</v>
      </c>
      <c r="AW152" s="154" t="s">
        <v>35</v>
      </c>
      <c r="AX152" s="154" t="s">
        <v>73</v>
      </c>
      <c r="AY152" s="157" t="s">
        <v>193</v>
      </c>
    </row>
    <row r="153" spans="2:51" s="162" customFormat="1">
      <c r="B153" s="163"/>
      <c r="D153" s="156" t="s">
        <v>202</v>
      </c>
      <c r="E153" s="164"/>
      <c r="F153" s="165" t="s">
        <v>241</v>
      </c>
      <c r="H153" s="166">
        <v>-1.909</v>
      </c>
      <c r="L153" s="163"/>
      <c r="M153" s="167"/>
      <c r="N153" s="168"/>
      <c r="O153" s="168"/>
      <c r="P153" s="168"/>
      <c r="Q153" s="168"/>
      <c r="R153" s="168"/>
      <c r="S153" s="168"/>
      <c r="T153" s="169"/>
      <c r="AT153" s="164" t="s">
        <v>202</v>
      </c>
      <c r="AU153" s="164" t="s">
        <v>82</v>
      </c>
      <c r="AV153" s="162" t="s">
        <v>82</v>
      </c>
      <c r="AW153" s="162" t="s">
        <v>35</v>
      </c>
      <c r="AX153" s="162" t="s">
        <v>73</v>
      </c>
      <c r="AY153" s="164" t="s">
        <v>193</v>
      </c>
    </row>
    <row r="154" spans="2:51" s="154" customFormat="1">
      <c r="B154" s="155"/>
      <c r="D154" s="156" t="s">
        <v>202</v>
      </c>
      <c r="E154" s="157"/>
      <c r="F154" s="158" t="s">
        <v>242</v>
      </c>
      <c r="H154" s="157"/>
      <c r="L154" s="155"/>
      <c r="M154" s="159"/>
      <c r="N154" s="160"/>
      <c r="O154" s="160"/>
      <c r="P154" s="160"/>
      <c r="Q154" s="160"/>
      <c r="R154" s="160"/>
      <c r="S154" s="160"/>
      <c r="T154" s="161"/>
      <c r="AT154" s="157" t="s">
        <v>202</v>
      </c>
      <c r="AU154" s="157" t="s">
        <v>82</v>
      </c>
      <c r="AV154" s="154" t="s">
        <v>80</v>
      </c>
      <c r="AW154" s="154" t="s">
        <v>35</v>
      </c>
      <c r="AX154" s="154" t="s">
        <v>73</v>
      </c>
      <c r="AY154" s="157" t="s">
        <v>193</v>
      </c>
    </row>
    <row r="155" spans="2:51" s="162" customFormat="1">
      <c r="B155" s="163"/>
      <c r="D155" s="156" t="s">
        <v>202</v>
      </c>
      <c r="E155" s="164"/>
      <c r="F155" s="165" t="s">
        <v>243</v>
      </c>
      <c r="H155" s="166">
        <v>15.66</v>
      </c>
      <c r="L155" s="163"/>
      <c r="M155" s="167"/>
      <c r="N155" s="168"/>
      <c r="O155" s="168"/>
      <c r="P155" s="168"/>
      <c r="Q155" s="168"/>
      <c r="R155" s="168"/>
      <c r="S155" s="168"/>
      <c r="T155" s="169"/>
      <c r="AT155" s="164" t="s">
        <v>202</v>
      </c>
      <c r="AU155" s="164" t="s">
        <v>82</v>
      </c>
      <c r="AV155" s="162" t="s">
        <v>82</v>
      </c>
      <c r="AW155" s="162" t="s">
        <v>35</v>
      </c>
      <c r="AX155" s="162" t="s">
        <v>73</v>
      </c>
      <c r="AY155" s="164" t="s">
        <v>193</v>
      </c>
    </row>
    <row r="156" spans="2:51" s="154" customFormat="1">
      <c r="B156" s="155"/>
      <c r="D156" s="156" t="s">
        <v>202</v>
      </c>
      <c r="E156" s="157"/>
      <c r="F156" s="158" t="s">
        <v>237</v>
      </c>
      <c r="H156" s="157"/>
      <c r="L156" s="155"/>
      <c r="M156" s="159"/>
      <c r="N156" s="160"/>
      <c r="O156" s="160"/>
      <c r="P156" s="160"/>
      <c r="Q156" s="160"/>
      <c r="R156" s="160"/>
      <c r="S156" s="160"/>
      <c r="T156" s="161"/>
      <c r="AT156" s="157" t="s">
        <v>202</v>
      </c>
      <c r="AU156" s="157" t="s">
        <v>82</v>
      </c>
      <c r="AV156" s="154" t="s">
        <v>80</v>
      </c>
      <c r="AW156" s="154" t="s">
        <v>35</v>
      </c>
      <c r="AX156" s="154" t="s">
        <v>73</v>
      </c>
      <c r="AY156" s="157" t="s">
        <v>193</v>
      </c>
    </row>
    <row r="157" spans="2:51" s="162" customFormat="1">
      <c r="B157" s="163"/>
      <c r="D157" s="156" t="s">
        <v>202</v>
      </c>
      <c r="E157" s="164"/>
      <c r="F157" s="165" t="s">
        <v>241</v>
      </c>
      <c r="H157" s="166">
        <v>-1.909</v>
      </c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202</v>
      </c>
      <c r="AU157" s="164" t="s">
        <v>82</v>
      </c>
      <c r="AV157" s="162" t="s">
        <v>82</v>
      </c>
      <c r="AW157" s="162" t="s">
        <v>35</v>
      </c>
      <c r="AX157" s="162" t="s">
        <v>73</v>
      </c>
      <c r="AY157" s="164" t="s">
        <v>193</v>
      </c>
    </row>
    <row r="158" spans="2:51" s="154" customFormat="1">
      <c r="B158" s="155"/>
      <c r="D158" s="156" t="s">
        <v>202</v>
      </c>
      <c r="E158" s="157"/>
      <c r="F158" s="158" t="s">
        <v>244</v>
      </c>
      <c r="H158" s="157"/>
      <c r="L158" s="155"/>
      <c r="M158" s="159"/>
      <c r="N158" s="160"/>
      <c r="O158" s="160"/>
      <c r="P158" s="160"/>
      <c r="Q158" s="160"/>
      <c r="R158" s="160"/>
      <c r="S158" s="160"/>
      <c r="T158" s="161"/>
      <c r="AT158" s="157" t="s">
        <v>202</v>
      </c>
      <c r="AU158" s="157" t="s">
        <v>82</v>
      </c>
      <c r="AV158" s="154" t="s">
        <v>80</v>
      </c>
      <c r="AW158" s="154" t="s">
        <v>35</v>
      </c>
      <c r="AX158" s="154" t="s">
        <v>73</v>
      </c>
      <c r="AY158" s="157" t="s">
        <v>193</v>
      </c>
    </row>
    <row r="159" spans="2:51" s="162" customFormat="1">
      <c r="B159" s="163"/>
      <c r="D159" s="156" t="s">
        <v>202</v>
      </c>
      <c r="E159" s="164"/>
      <c r="F159" s="165" t="s">
        <v>245</v>
      </c>
      <c r="H159" s="166">
        <v>25.664999999999999</v>
      </c>
      <c r="L159" s="163"/>
      <c r="M159" s="167"/>
      <c r="N159" s="168"/>
      <c r="O159" s="168"/>
      <c r="P159" s="168"/>
      <c r="Q159" s="168"/>
      <c r="R159" s="168"/>
      <c r="S159" s="168"/>
      <c r="T159" s="169"/>
      <c r="AT159" s="164" t="s">
        <v>202</v>
      </c>
      <c r="AU159" s="164" t="s">
        <v>82</v>
      </c>
      <c r="AV159" s="162" t="s">
        <v>82</v>
      </c>
      <c r="AW159" s="162" t="s">
        <v>35</v>
      </c>
      <c r="AX159" s="162" t="s">
        <v>73</v>
      </c>
      <c r="AY159" s="164" t="s">
        <v>193</v>
      </c>
    </row>
    <row r="160" spans="2:51" s="154" customFormat="1">
      <c r="B160" s="155"/>
      <c r="D160" s="156" t="s">
        <v>202</v>
      </c>
      <c r="E160" s="157"/>
      <c r="F160" s="158" t="s">
        <v>237</v>
      </c>
      <c r="H160" s="157"/>
      <c r="L160" s="155"/>
      <c r="M160" s="159"/>
      <c r="N160" s="160"/>
      <c r="O160" s="160"/>
      <c r="P160" s="160"/>
      <c r="Q160" s="160"/>
      <c r="R160" s="160"/>
      <c r="S160" s="160"/>
      <c r="T160" s="161"/>
      <c r="AT160" s="157" t="s">
        <v>202</v>
      </c>
      <c r="AU160" s="157" t="s">
        <v>82</v>
      </c>
      <c r="AV160" s="154" t="s">
        <v>80</v>
      </c>
      <c r="AW160" s="154" t="s">
        <v>35</v>
      </c>
      <c r="AX160" s="154" t="s">
        <v>73</v>
      </c>
      <c r="AY160" s="157" t="s">
        <v>193</v>
      </c>
    </row>
    <row r="161" spans="2:51" s="162" customFormat="1">
      <c r="B161" s="163"/>
      <c r="D161" s="156" t="s">
        <v>202</v>
      </c>
      <c r="E161" s="164"/>
      <c r="F161" s="165" t="s">
        <v>246</v>
      </c>
      <c r="H161" s="166">
        <v>-2.863</v>
      </c>
      <c r="L161" s="163"/>
      <c r="M161" s="167"/>
      <c r="N161" s="168"/>
      <c r="O161" s="168"/>
      <c r="P161" s="168"/>
      <c r="Q161" s="168"/>
      <c r="R161" s="168"/>
      <c r="S161" s="168"/>
      <c r="T161" s="169"/>
      <c r="AT161" s="164" t="s">
        <v>202</v>
      </c>
      <c r="AU161" s="164" t="s">
        <v>82</v>
      </c>
      <c r="AV161" s="162" t="s">
        <v>82</v>
      </c>
      <c r="AW161" s="162" t="s">
        <v>35</v>
      </c>
      <c r="AX161" s="162" t="s">
        <v>73</v>
      </c>
      <c r="AY161" s="164" t="s">
        <v>193</v>
      </c>
    </row>
    <row r="162" spans="2:51" s="154" customFormat="1">
      <c r="B162" s="155"/>
      <c r="D162" s="156" t="s">
        <v>202</v>
      </c>
      <c r="E162" s="157"/>
      <c r="F162" s="158" t="s">
        <v>247</v>
      </c>
      <c r="H162" s="157"/>
      <c r="L162" s="155"/>
      <c r="M162" s="159"/>
      <c r="N162" s="160"/>
      <c r="O162" s="160"/>
      <c r="P162" s="160"/>
      <c r="Q162" s="160"/>
      <c r="R162" s="160"/>
      <c r="S162" s="160"/>
      <c r="T162" s="161"/>
      <c r="AT162" s="157" t="s">
        <v>202</v>
      </c>
      <c r="AU162" s="157" t="s">
        <v>82</v>
      </c>
      <c r="AV162" s="154" t="s">
        <v>80</v>
      </c>
      <c r="AW162" s="154" t="s">
        <v>35</v>
      </c>
      <c r="AX162" s="154" t="s">
        <v>73</v>
      </c>
      <c r="AY162" s="157" t="s">
        <v>193</v>
      </c>
    </row>
    <row r="163" spans="2:51" s="162" customFormat="1">
      <c r="B163" s="163"/>
      <c r="D163" s="156" t="s">
        <v>202</v>
      </c>
      <c r="E163" s="164"/>
      <c r="F163" s="165" t="s">
        <v>248</v>
      </c>
      <c r="H163" s="166">
        <v>15.375</v>
      </c>
      <c r="L163" s="163"/>
      <c r="M163" s="167"/>
      <c r="N163" s="168"/>
      <c r="O163" s="168"/>
      <c r="P163" s="168"/>
      <c r="Q163" s="168"/>
      <c r="R163" s="168"/>
      <c r="S163" s="168"/>
      <c r="T163" s="169"/>
      <c r="AT163" s="164" t="s">
        <v>202</v>
      </c>
      <c r="AU163" s="164" t="s">
        <v>82</v>
      </c>
      <c r="AV163" s="162" t="s">
        <v>82</v>
      </c>
      <c r="AW163" s="162" t="s">
        <v>35</v>
      </c>
      <c r="AX163" s="162" t="s">
        <v>73</v>
      </c>
      <c r="AY163" s="164" t="s">
        <v>193</v>
      </c>
    </row>
    <row r="164" spans="2:51" s="154" customFormat="1">
      <c r="B164" s="155"/>
      <c r="D164" s="156" t="s">
        <v>202</v>
      </c>
      <c r="E164" s="157"/>
      <c r="F164" s="158" t="s">
        <v>237</v>
      </c>
      <c r="H164" s="157"/>
      <c r="L164" s="155"/>
      <c r="M164" s="159"/>
      <c r="N164" s="160"/>
      <c r="O164" s="160"/>
      <c r="P164" s="160"/>
      <c r="Q164" s="160"/>
      <c r="R164" s="160"/>
      <c r="S164" s="160"/>
      <c r="T164" s="161"/>
      <c r="AT164" s="157" t="s">
        <v>202</v>
      </c>
      <c r="AU164" s="157" t="s">
        <v>82</v>
      </c>
      <c r="AV164" s="154" t="s">
        <v>80</v>
      </c>
      <c r="AW164" s="154" t="s">
        <v>35</v>
      </c>
      <c r="AX164" s="154" t="s">
        <v>73</v>
      </c>
      <c r="AY164" s="157" t="s">
        <v>193</v>
      </c>
    </row>
    <row r="165" spans="2:51" s="162" customFormat="1">
      <c r="B165" s="163"/>
      <c r="D165" s="156" t="s">
        <v>202</v>
      </c>
      <c r="E165" s="164"/>
      <c r="F165" s="165" t="s">
        <v>241</v>
      </c>
      <c r="H165" s="166">
        <v>-1.909</v>
      </c>
      <c r="L165" s="163"/>
      <c r="M165" s="167"/>
      <c r="N165" s="168"/>
      <c r="O165" s="168"/>
      <c r="P165" s="168"/>
      <c r="Q165" s="168"/>
      <c r="R165" s="168"/>
      <c r="S165" s="168"/>
      <c r="T165" s="169"/>
      <c r="AT165" s="164" t="s">
        <v>202</v>
      </c>
      <c r="AU165" s="164" t="s">
        <v>82</v>
      </c>
      <c r="AV165" s="162" t="s">
        <v>82</v>
      </c>
      <c r="AW165" s="162" t="s">
        <v>35</v>
      </c>
      <c r="AX165" s="162" t="s">
        <v>73</v>
      </c>
      <c r="AY165" s="164" t="s">
        <v>193</v>
      </c>
    </row>
    <row r="166" spans="2:51" s="154" customFormat="1">
      <c r="B166" s="155"/>
      <c r="D166" s="156" t="s">
        <v>202</v>
      </c>
      <c r="E166" s="157"/>
      <c r="F166" s="158" t="s">
        <v>249</v>
      </c>
      <c r="H166" s="157"/>
      <c r="L166" s="155"/>
      <c r="M166" s="159"/>
      <c r="N166" s="160"/>
      <c r="O166" s="160"/>
      <c r="P166" s="160"/>
      <c r="Q166" s="160"/>
      <c r="R166" s="160"/>
      <c r="S166" s="160"/>
      <c r="T166" s="161"/>
      <c r="AT166" s="157" t="s">
        <v>202</v>
      </c>
      <c r="AU166" s="157" t="s">
        <v>82</v>
      </c>
      <c r="AV166" s="154" t="s">
        <v>80</v>
      </c>
      <c r="AW166" s="154" t="s">
        <v>35</v>
      </c>
      <c r="AX166" s="154" t="s">
        <v>73</v>
      </c>
      <c r="AY166" s="157" t="s">
        <v>193</v>
      </c>
    </row>
    <row r="167" spans="2:51" s="162" customFormat="1">
      <c r="B167" s="163"/>
      <c r="D167" s="156" t="s">
        <v>202</v>
      </c>
      <c r="E167" s="164"/>
      <c r="F167" s="165" t="s">
        <v>250</v>
      </c>
      <c r="H167" s="166">
        <v>11.685</v>
      </c>
      <c r="L167" s="163"/>
      <c r="M167" s="167"/>
      <c r="N167" s="168"/>
      <c r="O167" s="168"/>
      <c r="P167" s="168"/>
      <c r="Q167" s="168"/>
      <c r="R167" s="168"/>
      <c r="S167" s="168"/>
      <c r="T167" s="169"/>
      <c r="AT167" s="164" t="s">
        <v>202</v>
      </c>
      <c r="AU167" s="164" t="s">
        <v>82</v>
      </c>
      <c r="AV167" s="162" t="s">
        <v>82</v>
      </c>
      <c r="AW167" s="162" t="s">
        <v>35</v>
      </c>
      <c r="AX167" s="162" t="s">
        <v>73</v>
      </c>
      <c r="AY167" s="164" t="s">
        <v>193</v>
      </c>
    </row>
    <row r="168" spans="2:51" s="154" customFormat="1">
      <c r="B168" s="155"/>
      <c r="D168" s="156" t="s">
        <v>202</v>
      </c>
      <c r="E168" s="157"/>
      <c r="F168" s="158" t="s">
        <v>237</v>
      </c>
      <c r="H168" s="157"/>
      <c r="L168" s="155"/>
      <c r="M168" s="159"/>
      <c r="N168" s="160"/>
      <c r="O168" s="160"/>
      <c r="P168" s="160"/>
      <c r="Q168" s="160"/>
      <c r="R168" s="160"/>
      <c r="S168" s="160"/>
      <c r="T168" s="161"/>
      <c r="AT168" s="157" t="s">
        <v>202</v>
      </c>
      <c r="AU168" s="157" t="s">
        <v>82</v>
      </c>
      <c r="AV168" s="154" t="s">
        <v>80</v>
      </c>
      <c r="AW168" s="154" t="s">
        <v>35</v>
      </c>
      <c r="AX168" s="154" t="s">
        <v>73</v>
      </c>
      <c r="AY168" s="157" t="s">
        <v>193</v>
      </c>
    </row>
    <row r="169" spans="2:51" s="162" customFormat="1">
      <c r="B169" s="163"/>
      <c r="D169" s="156" t="s">
        <v>202</v>
      </c>
      <c r="E169" s="164"/>
      <c r="F169" s="165" t="s">
        <v>241</v>
      </c>
      <c r="H169" s="166">
        <v>-1.909</v>
      </c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202</v>
      </c>
      <c r="AU169" s="164" t="s">
        <v>82</v>
      </c>
      <c r="AV169" s="162" t="s">
        <v>82</v>
      </c>
      <c r="AW169" s="162" t="s">
        <v>35</v>
      </c>
      <c r="AX169" s="162" t="s">
        <v>73</v>
      </c>
      <c r="AY169" s="164" t="s">
        <v>193</v>
      </c>
    </row>
    <row r="170" spans="2:51" s="154" customFormat="1">
      <c r="B170" s="155"/>
      <c r="D170" s="156" t="s">
        <v>202</v>
      </c>
      <c r="E170" s="157"/>
      <c r="F170" s="158" t="s">
        <v>251</v>
      </c>
      <c r="H170" s="157"/>
      <c r="L170" s="155"/>
      <c r="M170" s="159"/>
      <c r="N170" s="160"/>
      <c r="O170" s="160"/>
      <c r="P170" s="160"/>
      <c r="Q170" s="160"/>
      <c r="R170" s="160"/>
      <c r="S170" s="160"/>
      <c r="T170" s="161"/>
      <c r="AT170" s="157" t="s">
        <v>202</v>
      </c>
      <c r="AU170" s="157" t="s">
        <v>82</v>
      </c>
      <c r="AV170" s="154" t="s">
        <v>80</v>
      </c>
      <c r="AW170" s="154" t="s">
        <v>35</v>
      </c>
      <c r="AX170" s="154" t="s">
        <v>73</v>
      </c>
      <c r="AY170" s="157" t="s">
        <v>193</v>
      </c>
    </row>
    <row r="171" spans="2:51" s="162" customFormat="1">
      <c r="B171" s="163"/>
      <c r="D171" s="156" t="s">
        <v>202</v>
      </c>
      <c r="E171" s="164"/>
      <c r="F171" s="165" t="s">
        <v>252</v>
      </c>
      <c r="H171" s="166">
        <v>7.68</v>
      </c>
      <c r="L171" s="163"/>
      <c r="M171" s="167"/>
      <c r="N171" s="168"/>
      <c r="O171" s="168"/>
      <c r="P171" s="168"/>
      <c r="Q171" s="168"/>
      <c r="R171" s="168"/>
      <c r="S171" s="168"/>
      <c r="T171" s="169"/>
      <c r="AT171" s="164" t="s">
        <v>202</v>
      </c>
      <c r="AU171" s="164" t="s">
        <v>82</v>
      </c>
      <c r="AV171" s="162" t="s">
        <v>82</v>
      </c>
      <c r="AW171" s="162" t="s">
        <v>35</v>
      </c>
      <c r="AX171" s="162" t="s">
        <v>73</v>
      </c>
      <c r="AY171" s="164" t="s">
        <v>193</v>
      </c>
    </row>
    <row r="172" spans="2:51" s="154" customFormat="1">
      <c r="B172" s="155"/>
      <c r="D172" s="156" t="s">
        <v>202</v>
      </c>
      <c r="E172" s="157"/>
      <c r="F172" s="158" t="s">
        <v>237</v>
      </c>
      <c r="H172" s="157"/>
      <c r="L172" s="155"/>
      <c r="M172" s="159"/>
      <c r="N172" s="160"/>
      <c r="O172" s="160"/>
      <c r="P172" s="160"/>
      <c r="Q172" s="160"/>
      <c r="R172" s="160"/>
      <c r="S172" s="160"/>
      <c r="T172" s="161"/>
      <c r="AT172" s="157" t="s">
        <v>202</v>
      </c>
      <c r="AU172" s="157" t="s">
        <v>82</v>
      </c>
      <c r="AV172" s="154" t="s">
        <v>80</v>
      </c>
      <c r="AW172" s="154" t="s">
        <v>35</v>
      </c>
      <c r="AX172" s="154" t="s">
        <v>73</v>
      </c>
      <c r="AY172" s="157" t="s">
        <v>193</v>
      </c>
    </row>
    <row r="173" spans="2:51" s="162" customFormat="1">
      <c r="B173" s="163"/>
      <c r="D173" s="156" t="s">
        <v>202</v>
      </c>
      <c r="E173" s="164"/>
      <c r="F173" s="165" t="s">
        <v>253</v>
      </c>
      <c r="H173" s="166">
        <v>-0.84799999999999998</v>
      </c>
      <c r="L173" s="163"/>
      <c r="M173" s="167"/>
      <c r="N173" s="168"/>
      <c r="O173" s="168"/>
      <c r="P173" s="168"/>
      <c r="Q173" s="168"/>
      <c r="R173" s="168"/>
      <c r="S173" s="168"/>
      <c r="T173" s="169"/>
      <c r="AT173" s="164" t="s">
        <v>202</v>
      </c>
      <c r="AU173" s="164" t="s">
        <v>82</v>
      </c>
      <c r="AV173" s="162" t="s">
        <v>82</v>
      </c>
      <c r="AW173" s="162" t="s">
        <v>35</v>
      </c>
      <c r="AX173" s="162" t="s">
        <v>73</v>
      </c>
      <c r="AY173" s="164" t="s">
        <v>193</v>
      </c>
    </row>
    <row r="174" spans="2:51" s="178" customFormat="1">
      <c r="B174" s="179"/>
      <c r="D174" s="156" t="s">
        <v>202</v>
      </c>
      <c r="E174" s="180"/>
      <c r="F174" s="181" t="s">
        <v>254</v>
      </c>
      <c r="H174" s="182">
        <v>167.78700000000001</v>
      </c>
      <c r="L174" s="179"/>
      <c r="M174" s="183"/>
      <c r="N174" s="184"/>
      <c r="O174" s="184"/>
      <c r="P174" s="184"/>
      <c r="Q174" s="184"/>
      <c r="R174" s="184"/>
      <c r="S174" s="184"/>
      <c r="T174" s="185"/>
      <c r="AT174" s="180" t="s">
        <v>202</v>
      </c>
      <c r="AU174" s="180" t="s">
        <v>82</v>
      </c>
      <c r="AV174" s="178" t="s">
        <v>213</v>
      </c>
      <c r="AW174" s="178" t="s">
        <v>35</v>
      </c>
      <c r="AX174" s="178" t="s">
        <v>73</v>
      </c>
      <c r="AY174" s="180" t="s">
        <v>193</v>
      </c>
    </row>
    <row r="175" spans="2:51" s="154" customFormat="1">
      <c r="B175" s="155"/>
      <c r="D175" s="156" t="s">
        <v>202</v>
      </c>
      <c r="E175" s="157"/>
      <c r="F175" s="158" t="s">
        <v>255</v>
      </c>
      <c r="H175" s="157"/>
      <c r="L175" s="155"/>
      <c r="M175" s="159"/>
      <c r="N175" s="160"/>
      <c r="O175" s="160"/>
      <c r="P175" s="160"/>
      <c r="Q175" s="160"/>
      <c r="R175" s="160"/>
      <c r="S175" s="160"/>
      <c r="T175" s="161"/>
      <c r="AT175" s="157" t="s">
        <v>202</v>
      </c>
      <c r="AU175" s="157" t="s">
        <v>82</v>
      </c>
      <c r="AV175" s="154" t="s">
        <v>80</v>
      </c>
      <c r="AW175" s="154" t="s">
        <v>35</v>
      </c>
      <c r="AX175" s="154" t="s">
        <v>73</v>
      </c>
      <c r="AY175" s="157" t="s">
        <v>193</v>
      </c>
    </row>
    <row r="176" spans="2:51" s="162" customFormat="1">
      <c r="B176" s="163"/>
      <c r="D176" s="156" t="s">
        <v>202</v>
      </c>
      <c r="E176" s="164"/>
      <c r="F176" s="165" t="s">
        <v>256</v>
      </c>
      <c r="H176" s="166">
        <v>17.356999999999999</v>
      </c>
      <c r="L176" s="163"/>
      <c r="M176" s="167"/>
      <c r="N176" s="168"/>
      <c r="O176" s="168"/>
      <c r="P176" s="168"/>
      <c r="Q176" s="168"/>
      <c r="R176" s="168"/>
      <c r="S176" s="168"/>
      <c r="T176" s="169"/>
      <c r="AT176" s="164" t="s">
        <v>202</v>
      </c>
      <c r="AU176" s="164" t="s">
        <v>82</v>
      </c>
      <c r="AV176" s="162" t="s">
        <v>82</v>
      </c>
      <c r="AW176" s="162" t="s">
        <v>35</v>
      </c>
      <c r="AX176" s="162" t="s">
        <v>73</v>
      </c>
      <c r="AY176" s="164" t="s">
        <v>193</v>
      </c>
    </row>
    <row r="177" spans="1:65" s="162" customFormat="1">
      <c r="B177" s="163"/>
      <c r="D177" s="156" t="s">
        <v>202</v>
      </c>
      <c r="E177" s="164"/>
      <c r="F177" s="165" t="s">
        <v>257</v>
      </c>
      <c r="H177" s="166">
        <v>6.9109999999999996</v>
      </c>
      <c r="L177" s="163"/>
      <c r="M177" s="167"/>
      <c r="N177" s="168"/>
      <c r="O177" s="168"/>
      <c r="P177" s="168"/>
      <c r="Q177" s="168"/>
      <c r="R177" s="168"/>
      <c r="S177" s="168"/>
      <c r="T177" s="169"/>
      <c r="AT177" s="164" t="s">
        <v>202</v>
      </c>
      <c r="AU177" s="164" t="s">
        <v>82</v>
      </c>
      <c r="AV177" s="162" t="s">
        <v>82</v>
      </c>
      <c r="AW177" s="162" t="s">
        <v>35</v>
      </c>
      <c r="AX177" s="162" t="s">
        <v>73</v>
      </c>
      <c r="AY177" s="164" t="s">
        <v>193</v>
      </c>
    </row>
    <row r="178" spans="1:65" s="154" customFormat="1">
      <c r="B178" s="155"/>
      <c r="D178" s="156" t="s">
        <v>202</v>
      </c>
      <c r="E178" s="157"/>
      <c r="F178" s="158" t="s">
        <v>258</v>
      </c>
      <c r="H178" s="157"/>
      <c r="L178" s="155"/>
      <c r="M178" s="159"/>
      <c r="N178" s="160"/>
      <c r="O178" s="160"/>
      <c r="P178" s="160"/>
      <c r="Q178" s="160"/>
      <c r="R178" s="160"/>
      <c r="S178" s="160"/>
      <c r="T178" s="161"/>
      <c r="AT178" s="157" t="s">
        <v>202</v>
      </c>
      <c r="AU178" s="157" t="s">
        <v>82</v>
      </c>
      <c r="AV178" s="154" t="s">
        <v>80</v>
      </c>
      <c r="AW178" s="154" t="s">
        <v>35</v>
      </c>
      <c r="AX178" s="154" t="s">
        <v>73</v>
      </c>
      <c r="AY178" s="157" t="s">
        <v>193</v>
      </c>
    </row>
    <row r="179" spans="1:65" s="162" customFormat="1">
      <c r="B179" s="163"/>
      <c r="D179" s="156" t="s">
        <v>202</v>
      </c>
      <c r="E179" s="164"/>
      <c r="F179" s="165" t="s">
        <v>259</v>
      </c>
      <c r="H179" s="166">
        <v>17.745000000000001</v>
      </c>
      <c r="L179" s="163"/>
      <c r="M179" s="167"/>
      <c r="N179" s="168"/>
      <c r="O179" s="168"/>
      <c r="P179" s="168"/>
      <c r="Q179" s="168"/>
      <c r="R179" s="168"/>
      <c r="S179" s="168"/>
      <c r="T179" s="169"/>
      <c r="AT179" s="164" t="s">
        <v>202</v>
      </c>
      <c r="AU179" s="164" t="s">
        <v>82</v>
      </c>
      <c r="AV179" s="162" t="s">
        <v>82</v>
      </c>
      <c r="AW179" s="162" t="s">
        <v>35</v>
      </c>
      <c r="AX179" s="162" t="s">
        <v>73</v>
      </c>
      <c r="AY179" s="164" t="s">
        <v>193</v>
      </c>
    </row>
    <row r="180" spans="1:65" s="162" customFormat="1" ht="20.399999999999999">
      <c r="B180" s="163"/>
      <c r="D180" s="156" t="s">
        <v>202</v>
      </c>
      <c r="E180" s="164"/>
      <c r="F180" s="165" t="s">
        <v>260</v>
      </c>
      <c r="H180" s="166">
        <v>28.815000000000001</v>
      </c>
      <c r="L180" s="163"/>
      <c r="M180" s="167"/>
      <c r="N180" s="168"/>
      <c r="O180" s="168"/>
      <c r="P180" s="168"/>
      <c r="Q180" s="168"/>
      <c r="R180" s="168"/>
      <c r="S180" s="168"/>
      <c r="T180" s="169"/>
      <c r="AT180" s="164" t="s">
        <v>202</v>
      </c>
      <c r="AU180" s="164" t="s">
        <v>82</v>
      </c>
      <c r="AV180" s="162" t="s">
        <v>82</v>
      </c>
      <c r="AW180" s="162" t="s">
        <v>35</v>
      </c>
      <c r="AX180" s="162" t="s">
        <v>73</v>
      </c>
      <c r="AY180" s="164" t="s">
        <v>193</v>
      </c>
    </row>
    <row r="181" spans="1:65" s="178" customFormat="1">
      <c r="B181" s="179"/>
      <c r="D181" s="156" t="s">
        <v>202</v>
      </c>
      <c r="E181" s="180"/>
      <c r="F181" s="181" t="s">
        <v>254</v>
      </c>
      <c r="H181" s="182">
        <v>70.828000000000003</v>
      </c>
      <c r="L181" s="179"/>
      <c r="M181" s="183"/>
      <c r="N181" s="184"/>
      <c r="O181" s="184"/>
      <c r="P181" s="184"/>
      <c r="Q181" s="184"/>
      <c r="R181" s="184"/>
      <c r="S181" s="184"/>
      <c r="T181" s="185"/>
      <c r="AT181" s="180" t="s">
        <v>202</v>
      </c>
      <c r="AU181" s="180" t="s">
        <v>82</v>
      </c>
      <c r="AV181" s="178" t="s">
        <v>213</v>
      </c>
      <c r="AW181" s="178" t="s">
        <v>35</v>
      </c>
      <c r="AX181" s="178" t="s">
        <v>73</v>
      </c>
      <c r="AY181" s="180" t="s">
        <v>193</v>
      </c>
    </row>
    <row r="182" spans="1:65" s="170" customFormat="1">
      <c r="B182" s="171"/>
      <c r="D182" s="156" t="s">
        <v>202</v>
      </c>
      <c r="E182" s="172"/>
      <c r="F182" s="173" t="s">
        <v>206</v>
      </c>
      <c r="H182" s="174">
        <v>238.61500000000001</v>
      </c>
      <c r="L182" s="171"/>
      <c r="M182" s="175"/>
      <c r="N182" s="176"/>
      <c r="O182" s="176"/>
      <c r="P182" s="176"/>
      <c r="Q182" s="176"/>
      <c r="R182" s="176"/>
      <c r="S182" s="176"/>
      <c r="T182" s="177"/>
      <c r="AT182" s="172" t="s">
        <v>202</v>
      </c>
      <c r="AU182" s="172" t="s">
        <v>82</v>
      </c>
      <c r="AV182" s="170" t="s">
        <v>199</v>
      </c>
      <c r="AW182" s="170" t="s">
        <v>35</v>
      </c>
      <c r="AX182" s="170" t="s">
        <v>80</v>
      </c>
      <c r="AY182" s="172" t="s">
        <v>193</v>
      </c>
    </row>
    <row r="183" spans="1:65" s="17" customFormat="1" ht="24.15" customHeight="1">
      <c r="A183" s="13"/>
      <c r="B183" s="136"/>
      <c r="C183" s="137" t="s">
        <v>216</v>
      </c>
      <c r="D183" s="137" t="s">
        <v>195</v>
      </c>
      <c r="E183" s="138" t="s">
        <v>261</v>
      </c>
      <c r="F183" s="139" t="s">
        <v>262</v>
      </c>
      <c r="G183" s="140" t="s">
        <v>198</v>
      </c>
      <c r="H183" s="141">
        <v>422.95499999999998</v>
      </c>
      <c r="I183" s="142">
        <v>0</v>
      </c>
      <c r="J183" s="142">
        <f>ROUND(I183*H183,2)</f>
        <v>0</v>
      </c>
      <c r="K183" s="143"/>
      <c r="L183" s="14"/>
      <c r="M183" s="144"/>
      <c r="N183" s="145" t="s">
        <v>44</v>
      </c>
      <c r="O183" s="146">
        <v>0.156</v>
      </c>
      <c r="P183" s="146">
        <f>O183*H183</f>
        <v>65.980980000000002</v>
      </c>
      <c r="Q183" s="146">
        <v>7.0100000000000002E-4</v>
      </c>
      <c r="R183" s="146">
        <f>Q183*H183</f>
        <v>0.29649145500000001</v>
      </c>
      <c r="S183" s="146">
        <v>0</v>
      </c>
      <c r="T183" s="147">
        <f>S183*H183</f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48" t="s">
        <v>199</v>
      </c>
      <c r="AT183" s="148" t="s">
        <v>195</v>
      </c>
      <c r="AU183" s="148" t="s">
        <v>82</v>
      </c>
      <c r="AY183" s="2" t="s">
        <v>193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2" t="s">
        <v>80</v>
      </c>
      <c r="BK183" s="149">
        <f>ROUND(I183*H183,2)</f>
        <v>0</v>
      </c>
      <c r="BL183" s="2" t="s">
        <v>199</v>
      </c>
      <c r="BM183" s="148" t="s">
        <v>263</v>
      </c>
    </row>
    <row r="184" spans="1:65" s="17" customFormat="1">
      <c r="A184" s="13"/>
      <c r="B184" s="14"/>
      <c r="C184" s="13"/>
      <c r="D184" s="150" t="s">
        <v>200</v>
      </c>
      <c r="E184" s="13"/>
      <c r="F184" s="151" t="s">
        <v>264</v>
      </c>
      <c r="G184" s="13"/>
      <c r="H184" s="13"/>
      <c r="I184" s="13"/>
      <c r="J184" s="13"/>
      <c r="K184" s="13"/>
      <c r="L184" s="14"/>
      <c r="M184" s="152"/>
      <c r="N184" s="153"/>
      <c r="O184" s="36"/>
      <c r="P184" s="36"/>
      <c r="Q184" s="36"/>
      <c r="R184" s="36"/>
      <c r="S184" s="36"/>
      <c r="T184" s="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" t="s">
        <v>200</v>
      </c>
      <c r="AU184" s="2" t="s">
        <v>82</v>
      </c>
    </row>
    <row r="185" spans="1:65" s="154" customFormat="1">
      <c r="B185" s="155"/>
      <c r="D185" s="156" t="s">
        <v>202</v>
      </c>
      <c r="E185" s="157"/>
      <c r="F185" s="158" t="s">
        <v>233</v>
      </c>
      <c r="H185" s="157"/>
      <c r="L185" s="155"/>
      <c r="M185" s="159"/>
      <c r="N185" s="160"/>
      <c r="O185" s="160"/>
      <c r="P185" s="160"/>
      <c r="Q185" s="160"/>
      <c r="R185" s="160"/>
      <c r="S185" s="160"/>
      <c r="T185" s="161"/>
      <c r="AT185" s="157" t="s">
        <v>202</v>
      </c>
      <c r="AU185" s="157" t="s">
        <v>82</v>
      </c>
      <c r="AV185" s="154" t="s">
        <v>80</v>
      </c>
      <c r="AW185" s="154" t="s">
        <v>35</v>
      </c>
      <c r="AX185" s="154" t="s">
        <v>73</v>
      </c>
      <c r="AY185" s="157" t="s">
        <v>193</v>
      </c>
    </row>
    <row r="186" spans="1:65" s="154" customFormat="1">
      <c r="B186" s="155"/>
      <c r="D186" s="156" t="s">
        <v>202</v>
      </c>
      <c r="E186" s="157"/>
      <c r="F186" s="158" t="s">
        <v>234</v>
      </c>
      <c r="H186" s="157"/>
      <c r="L186" s="155"/>
      <c r="M186" s="159"/>
      <c r="N186" s="160"/>
      <c r="O186" s="160"/>
      <c r="P186" s="160"/>
      <c r="Q186" s="160"/>
      <c r="R186" s="160"/>
      <c r="S186" s="160"/>
      <c r="T186" s="161"/>
      <c r="AT186" s="157" t="s">
        <v>202</v>
      </c>
      <c r="AU186" s="157" t="s">
        <v>82</v>
      </c>
      <c r="AV186" s="154" t="s">
        <v>80</v>
      </c>
      <c r="AW186" s="154" t="s">
        <v>35</v>
      </c>
      <c r="AX186" s="154" t="s">
        <v>73</v>
      </c>
      <c r="AY186" s="157" t="s">
        <v>193</v>
      </c>
    </row>
    <row r="187" spans="1:65" s="154" customFormat="1">
      <c r="B187" s="155"/>
      <c r="D187" s="156" t="s">
        <v>202</v>
      </c>
      <c r="E187" s="157"/>
      <c r="F187" s="158" t="s">
        <v>235</v>
      </c>
      <c r="H187" s="157"/>
      <c r="L187" s="155"/>
      <c r="M187" s="159"/>
      <c r="N187" s="160"/>
      <c r="O187" s="160"/>
      <c r="P187" s="160"/>
      <c r="Q187" s="160"/>
      <c r="R187" s="160"/>
      <c r="S187" s="160"/>
      <c r="T187" s="161"/>
      <c r="AT187" s="157" t="s">
        <v>202</v>
      </c>
      <c r="AU187" s="157" t="s">
        <v>82</v>
      </c>
      <c r="AV187" s="154" t="s">
        <v>80</v>
      </c>
      <c r="AW187" s="154" t="s">
        <v>35</v>
      </c>
      <c r="AX187" s="154" t="s">
        <v>73</v>
      </c>
      <c r="AY187" s="157" t="s">
        <v>193</v>
      </c>
    </row>
    <row r="188" spans="1:65" s="162" customFormat="1">
      <c r="B188" s="163"/>
      <c r="D188" s="156" t="s">
        <v>202</v>
      </c>
      <c r="E188" s="164"/>
      <c r="F188" s="165" t="s">
        <v>265</v>
      </c>
      <c r="H188" s="166">
        <v>160.05000000000001</v>
      </c>
      <c r="L188" s="163"/>
      <c r="M188" s="167"/>
      <c r="N188" s="168"/>
      <c r="O188" s="168"/>
      <c r="P188" s="168"/>
      <c r="Q188" s="168"/>
      <c r="R188" s="168"/>
      <c r="S188" s="168"/>
      <c r="T188" s="169"/>
      <c r="AT188" s="164" t="s">
        <v>202</v>
      </c>
      <c r="AU188" s="164" t="s">
        <v>82</v>
      </c>
      <c r="AV188" s="162" t="s">
        <v>82</v>
      </c>
      <c r="AW188" s="162" t="s">
        <v>35</v>
      </c>
      <c r="AX188" s="162" t="s">
        <v>73</v>
      </c>
      <c r="AY188" s="164" t="s">
        <v>193</v>
      </c>
    </row>
    <row r="189" spans="1:65" s="154" customFormat="1">
      <c r="B189" s="155"/>
      <c r="D189" s="156" t="s">
        <v>202</v>
      </c>
      <c r="E189" s="157"/>
      <c r="F189" s="158" t="s">
        <v>239</v>
      </c>
      <c r="H189" s="157"/>
      <c r="L189" s="155"/>
      <c r="M189" s="159"/>
      <c r="N189" s="160"/>
      <c r="O189" s="160"/>
      <c r="P189" s="160"/>
      <c r="Q189" s="160"/>
      <c r="R189" s="160"/>
      <c r="S189" s="160"/>
      <c r="T189" s="161"/>
      <c r="AT189" s="157" t="s">
        <v>202</v>
      </c>
      <c r="AU189" s="157" t="s">
        <v>82</v>
      </c>
      <c r="AV189" s="154" t="s">
        <v>80</v>
      </c>
      <c r="AW189" s="154" t="s">
        <v>35</v>
      </c>
      <c r="AX189" s="154" t="s">
        <v>73</v>
      </c>
      <c r="AY189" s="157" t="s">
        <v>193</v>
      </c>
    </row>
    <row r="190" spans="1:65" s="162" customFormat="1">
      <c r="B190" s="163"/>
      <c r="D190" s="156" t="s">
        <v>202</v>
      </c>
      <c r="E190" s="164"/>
      <c r="F190" s="165" t="s">
        <v>266</v>
      </c>
      <c r="H190" s="166">
        <v>21.06</v>
      </c>
      <c r="L190" s="163"/>
      <c r="M190" s="167"/>
      <c r="N190" s="168"/>
      <c r="O190" s="168"/>
      <c r="P190" s="168"/>
      <c r="Q190" s="168"/>
      <c r="R190" s="168"/>
      <c r="S190" s="168"/>
      <c r="T190" s="169"/>
      <c r="AT190" s="164" t="s">
        <v>202</v>
      </c>
      <c r="AU190" s="164" t="s">
        <v>82</v>
      </c>
      <c r="AV190" s="162" t="s">
        <v>82</v>
      </c>
      <c r="AW190" s="162" t="s">
        <v>35</v>
      </c>
      <c r="AX190" s="162" t="s">
        <v>73</v>
      </c>
      <c r="AY190" s="164" t="s">
        <v>193</v>
      </c>
    </row>
    <row r="191" spans="1:65" s="154" customFormat="1">
      <c r="B191" s="155"/>
      <c r="D191" s="156" t="s">
        <v>202</v>
      </c>
      <c r="E191" s="157"/>
      <c r="F191" s="158" t="s">
        <v>242</v>
      </c>
      <c r="H191" s="157"/>
      <c r="L191" s="155"/>
      <c r="M191" s="159"/>
      <c r="N191" s="160"/>
      <c r="O191" s="160"/>
      <c r="P191" s="160"/>
      <c r="Q191" s="160"/>
      <c r="R191" s="160"/>
      <c r="S191" s="160"/>
      <c r="T191" s="161"/>
      <c r="AT191" s="157" t="s">
        <v>202</v>
      </c>
      <c r="AU191" s="157" t="s">
        <v>82</v>
      </c>
      <c r="AV191" s="154" t="s">
        <v>80</v>
      </c>
      <c r="AW191" s="154" t="s">
        <v>35</v>
      </c>
      <c r="AX191" s="154" t="s">
        <v>73</v>
      </c>
      <c r="AY191" s="157" t="s">
        <v>193</v>
      </c>
    </row>
    <row r="192" spans="1:65" s="162" customFormat="1">
      <c r="B192" s="163"/>
      <c r="D192" s="156" t="s">
        <v>202</v>
      </c>
      <c r="E192" s="164"/>
      <c r="F192" s="165" t="s">
        <v>267</v>
      </c>
      <c r="H192" s="166">
        <v>19.5</v>
      </c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202</v>
      </c>
      <c r="AU192" s="164" t="s">
        <v>82</v>
      </c>
      <c r="AV192" s="162" t="s">
        <v>82</v>
      </c>
      <c r="AW192" s="162" t="s">
        <v>35</v>
      </c>
      <c r="AX192" s="162" t="s">
        <v>73</v>
      </c>
      <c r="AY192" s="164" t="s">
        <v>193</v>
      </c>
    </row>
    <row r="193" spans="2:51" s="154" customFormat="1">
      <c r="B193" s="155"/>
      <c r="D193" s="156" t="s">
        <v>202</v>
      </c>
      <c r="E193" s="157"/>
      <c r="F193" s="158" t="s">
        <v>244</v>
      </c>
      <c r="H193" s="157"/>
      <c r="L193" s="155"/>
      <c r="M193" s="159"/>
      <c r="N193" s="160"/>
      <c r="O193" s="160"/>
      <c r="P193" s="160"/>
      <c r="Q193" s="160"/>
      <c r="R193" s="160"/>
      <c r="S193" s="160"/>
      <c r="T193" s="161"/>
      <c r="AT193" s="157" t="s">
        <v>202</v>
      </c>
      <c r="AU193" s="157" t="s">
        <v>82</v>
      </c>
      <c r="AV193" s="154" t="s">
        <v>80</v>
      </c>
      <c r="AW193" s="154" t="s">
        <v>35</v>
      </c>
      <c r="AX193" s="154" t="s">
        <v>73</v>
      </c>
      <c r="AY193" s="157" t="s">
        <v>193</v>
      </c>
    </row>
    <row r="194" spans="2:51" s="162" customFormat="1">
      <c r="B194" s="163"/>
      <c r="D194" s="156" t="s">
        <v>202</v>
      </c>
      <c r="E194" s="164"/>
      <c r="F194" s="165" t="s">
        <v>268</v>
      </c>
      <c r="H194" s="166">
        <v>26.4</v>
      </c>
      <c r="L194" s="163"/>
      <c r="M194" s="167"/>
      <c r="N194" s="168"/>
      <c r="O194" s="168"/>
      <c r="P194" s="168"/>
      <c r="Q194" s="168"/>
      <c r="R194" s="168"/>
      <c r="S194" s="168"/>
      <c r="T194" s="169"/>
      <c r="AT194" s="164" t="s">
        <v>202</v>
      </c>
      <c r="AU194" s="164" t="s">
        <v>82</v>
      </c>
      <c r="AV194" s="162" t="s">
        <v>82</v>
      </c>
      <c r="AW194" s="162" t="s">
        <v>35</v>
      </c>
      <c r="AX194" s="162" t="s">
        <v>73</v>
      </c>
      <c r="AY194" s="164" t="s">
        <v>193</v>
      </c>
    </row>
    <row r="195" spans="2:51" s="154" customFormat="1">
      <c r="B195" s="155"/>
      <c r="D195" s="156" t="s">
        <v>202</v>
      </c>
      <c r="E195" s="157"/>
      <c r="F195" s="158" t="s">
        <v>247</v>
      </c>
      <c r="H195" s="157"/>
      <c r="L195" s="155"/>
      <c r="M195" s="159"/>
      <c r="N195" s="160"/>
      <c r="O195" s="160"/>
      <c r="P195" s="160"/>
      <c r="Q195" s="160"/>
      <c r="R195" s="160"/>
      <c r="S195" s="160"/>
      <c r="T195" s="161"/>
      <c r="AT195" s="157" t="s">
        <v>202</v>
      </c>
      <c r="AU195" s="157" t="s">
        <v>82</v>
      </c>
      <c r="AV195" s="154" t="s">
        <v>80</v>
      </c>
      <c r="AW195" s="154" t="s">
        <v>35</v>
      </c>
      <c r="AX195" s="154" t="s">
        <v>73</v>
      </c>
      <c r="AY195" s="157" t="s">
        <v>193</v>
      </c>
    </row>
    <row r="196" spans="2:51" s="162" customFormat="1">
      <c r="B196" s="163"/>
      <c r="D196" s="156" t="s">
        <v>202</v>
      </c>
      <c r="E196" s="164"/>
      <c r="F196" s="165" t="s">
        <v>269</v>
      </c>
      <c r="H196" s="166">
        <v>27.3</v>
      </c>
      <c r="L196" s="163"/>
      <c r="M196" s="167"/>
      <c r="N196" s="168"/>
      <c r="O196" s="168"/>
      <c r="P196" s="168"/>
      <c r="Q196" s="168"/>
      <c r="R196" s="168"/>
      <c r="S196" s="168"/>
      <c r="T196" s="169"/>
      <c r="AT196" s="164" t="s">
        <v>202</v>
      </c>
      <c r="AU196" s="164" t="s">
        <v>82</v>
      </c>
      <c r="AV196" s="162" t="s">
        <v>82</v>
      </c>
      <c r="AW196" s="162" t="s">
        <v>35</v>
      </c>
      <c r="AX196" s="162" t="s">
        <v>73</v>
      </c>
      <c r="AY196" s="164" t="s">
        <v>193</v>
      </c>
    </row>
    <row r="197" spans="2:51" s="154" customFormat="1">
      <c r="B197" s="155"/>
      <c r="D197" s="156" t="s">
        <v>202</v>
      </c>
      <c r="E197" s="157"/>
      <c r="F197" s="158" t="s">
        <v>249</v>
      </c>
      <c r="H197" s="157"/>
      <c r="L197" s="155"/>
      <c r="M197" s="159"/>
      <c r="N197" s="160"/>
      <c r="O197" s="160"/>
      <c r="P197" s="160"/>
      <c r="Q197" s="160"/>
      <c r="R197" s="160"/>
      <c r="S197" s="160"/>
      <c r="T197" s="161"/>
      <c r="AT197" s="157" t="s">
        <v>202</v>
      </c>
      <c r="AU197" s="157" t="s">
        <v>82</v>
      </c>
      <c r="AV197" s="154" t="s">
        <v>80</v>
      </c>
      <c r="AW197" s="154" t="s">
        <v>35</v>
      </c>
      <c r="AX197" s="154" t="s">
        <v>73</v>
      </c>
      <c r="AY197" s="157" t="s">
        <v>193</v>
      </c>
    </row>
    <row r="198" spans="2:51" s="162" customFormat="1">
      <c r="B198" s="163"/>
      <c r="D198" s="156" t="s">
        <v>202</v>
      </c>
      <c r="E198" s="164"/>
      <c r="F198" s="165" t="s">
        <v>270</v>
      </c>
      <c r="H198" s="166">
        <v>23.7</v>
      </c>
      <c r="L198" s="163"/>
      <c r="M198" s="167"/>
      <c r="N198" s="168"/>
      <c r="O198" s="168"/>
      <c r="P198" s="168"/>
      <c r="Q198" s="168"/>
      <c r="R198" s="168"/>
      <c r="S198" s="168"/>
      <c r="T198" s="169"/>
      <c r="AT198" s="164" t="s">
        <v>202</v>
      </c>
      <c r="AU198" s="164" t="s">
        <v>82</v>
      </c>
      <c r="AV198" s="162" t="s">
        <v>82</v>
      </c>
      <c r="AW198" s="162" t="s">
        <v>35</v>
      </c>
      <c r="AX198" s="162" t="s">
        <v>73</v>
      </c>
      <c r="AY198" s="164" t="s">
        <v>193</v>
      </c>
    </row>
    <row r="199" spans="2:51" s="154" customFormat="1">
      <c r="B199" s="155"/>
      <c r="D199" s="156" t="s">
        <v>202</v>
      </c>
      <c r="E199" s="157"/>
      <c r="F199" s="158" t="s">
        <v>251</v>
      </c>
      <c r="H199" s="157"/>
      <c r="L199" s="155"/>
      <c r="M199" s="159"/>
      <c r="N199" s="160"/>
      <c r="O199" s="160"/>
      <c r="P199" s="160"/>
      <c r="Q199" s="160"/>
      <c r="R199" s="160"/>
      <c r="S199" s="160"/>
      <c r="T199" s="161"/>
      <c r="AT199" s="157" t="s">
        <v>202</v>
      </c>
      <c r="AU199" s="157" t="s">
        <v>82</v>
      </c>
      <c r="AV199" s="154" t="s">
        <v>80</v>
      </c>
      <c r="AW199" s="154" t="s">
        <v>35</v>
      </c>
      <c r="AX199" s="154" t="s">
        <v>73</v>
      </c>
      <c r="AY199" s="157" t="s">
        <v>193</v>
      </c>
    </row>
    <row r="200" spans="2:51" s="162" customFormat="1">
      <c r="B200" s="163"/>
      <c r="D200" s="156" t="s">
        <v>202</v>
      </c>
      <c r="E200" s="164"/>
      <c r="F200" s="165" t="s">
        <v>271</v>
      </c>
      <c r="H200" s="166">
        <v>19.2</v>
      </c>
      <c r="L200" s="163"/>
      <c r="M200" s="167"/>
      <c r="N200" s="168"/>
      <c r="O200" s="168"/>
      <c r="P200" s="168"/>
      <c r="Q200" s="168"/>
      <c r="R200" s="168"/>
      <c r="S200" s="168"/>
      <c r="T200" s="169"/>
      <c r="AT200" s="164" t="s">
        <v>202</v>
      </c>
      <c r="AU200" s="164" t="s">
        <v>82</v>
      </c>
      <c r="AV200" s="162" t="s">
        <v>82</v>
      </c>
      <c r="AW200" s="162" t="s">
        <v>35</v>
      </c>
      <c r="AX200" s="162" t="s">
        <v>73</v>
      </c>
      <c r="AY200" s="164" t="s">
        <v>193</v>
      </c>
    </row>
    <row r="201" spans="2:51" s="178" customFormat="1">
      <c r="B201" s="179"/>
      <c r="D201" s="156" t="s">
        <v>202</v>
      </c>
      <c r="E201" s="180"/>
      <c r="F201" s="181" t="s">
        <v>254</v>
      </c>
      <c r="H201" s="182">
        <v>297.20999999999998</v>
      </c>
      <c r="L201" s="179"/>
      <c r="M201" s="183"/>
      <c r="N201" s="184"/>
      <c r="O201" s="184"/>
      <c r="P201" s="184"/>
      <c r="Q201" s="184"/>
      <c r="R201" s="184"/>
      <c r="S201" s="184"/>
      <c r="T201" s="185"/>
      <c r="AT201" s="180" t="s">
        <v>202</v>
      </c>
      <c r="AU201" s="180" t="s">
        <v>82</v>
      </c>
      <c r="AV201" s="178" t="s">
        <v>213</v>
      </c>
      <c r="AW201" s="178" t="s">
        <v>35</v>
      </c>
      <c r="AX201" s="178" t="s">
        <v>73</v>
      </c>
      <c r="AY201" s="180" t="s">
        <v>193</v>
      </c>
    </row>
    <row r="202" spans="2:51" s="154" customFormat="1">
      <c r="B202" s="155"/>
      <c r="D202" s="156" t="s">
        <v>202</v>
      </c>
      <c r="E202" s="157"/>
      <c r="F202" s="158" t="s">
        <v>255</v>
      </c>
      <c r="H202" s="157"/>
      <c r="L202" s="155"/>
      <c r="M202" s="159"/>
      <c r="N202" s="160"/>
      <c r="O202" s="160"/>
      <c r="P202" s="160"/>
      <c r="Q202" s="160"/>
      <c r="R202" s="160"/>
      <c r="S202" s="160"/>
      <c r="T202" s="161"/>
      <c r="AT202" s="157" t="s">
        <v>202</v>
      </c>
      <c r="AU202" s="157" t="s">
        <v>82</v>
      </c>
      <c r="AV202" s="154" t="s">
        <v>80</v>
      </c>
      <c r="AW202" s="154" t="s">
        <v>35</v>
      </c>
      <c r="AX202" s="154" t="s">
        <v>73</v>
      </c>
      <c r="AY202" s="157" t="s">
        <v>193</v>
      </c>
    </row>
    <row r="203" spans="2:51" s="162" customFormat="1">
      <c r="B203" s="163"/>
      <c r="D203" s="156" t="s">
        <v>202</v>
      </c>
      <c r="E203" s="164"/>
      <c r="F203" s="165" t="s">
        <v>272</v>
      </c>
      <c r="H203" s="166">
        <v>29.67</v>
      </c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202</v>
      </c>
      <c r="AU203" s="164" t="s">
        <v>82</v>
      </c>
      <c r="AV203" s="162" t="s">
        <v>82</v>
      </c>
      <c r="AW203" s="162" t="s">
        <v>35</v>
      </c>
      <c r="AX203" s="162" t="s">
        <v>73</v>
      </c>
      <c r="AY203" s="164" t="s">
        <v>193</v>
      </c>
    </row>
    <row r="204" spans="2:51" s="162" customFormat="1">
      <c r="B204" s="163"/>
      <c r="D204" s="156" t="s">
        <v>202</v>
      </c>
      <c r="E204" s="164"/>
      <c r="F204" s="165" t="s">
        <v>273</v>
      </c>
      <c r="H204" s="166">
        <v>14.475</v>
      </c>
      <c r="L204" s="163"/>
      <c r="M204" s="167"/>
      <c r="N204" s="168"/>
      <c r="O204" s="168"/>
      <c r="P204" s="168"/>
      <c r="Q204" s="168"/>
      <c r="R204" s="168"/>
      <c r="S204" s="168"/>
      <c r="T204" s="169"/>
      <c r="AT204" s="164" t="s">
        <v>202</v>
      </c>
      <c r="AU204" s="164" t="s">
        <v>82</v>
      </c>
      <c r="AV204" s="162" t="s">
        <v>82</v>
      </c>
      <c r="AW204" s="162" t="s">
        <v>35</v>
      </c>
      <c r="AX204" s="162" t="s">
        <v>73</v>
      </c>
      <c r="AY204" s="164" t="s">
        <v>193</v>
      </c>
    </row>
    <row r="205" spans="2:51" s="154" customFormat="1">
      <c r="B205" s="155"/>
      <c r="D205" s="156" t="s">
        <v>202</v>
      </c>
      <c r="E205" s="157"/>
      <c r="F205" s="158" t="s">
        <v>258</v>
      </c>
      <c r="H205" s="157"/>
      <c r="L205" s="155"/>
      <c r="M205" s="159"/>
      <c r="N205" s="160"/>
      <c r="O205" s="160"/>
      <c r="P205" s="160"/>
      <c r="Q205" s="160"/>
      <c r="R205" s="160"/>
      <c r="S205" s="160"/>
      <c r="T205" s="161"/>
      <c r="AT205" s="157" t="s">
        <v>202</v>
      </c>
      <c r="AU205" s="157" t="s">
        <v>82</v>
      </c>
      <c r="AV205" s="154" t="s">
        <v>80</v>
      </c>
      <c r="AW205" s="154" t="s">
        <v>35</v>
      </c>
      <c r="AX205" s="154" t="s">
        <v>73</v>
      </c>
      <c r="AY205" s="157" t="s">
        <v>193</v>
      </c>
    </row>
    <row r="206" spans="2:51" s="162" customFormat="1">
      <c r="B206" s="163"/>
      <c r="D206" s="156" t="s">
        <v>202</v>
      </c>
      <c r="E206" s="164"/>
      <c r="F206" s="165" t="s">
        <v>274</v>
      </c>
      <c r="H206" s="166">
        <v>31.2</v>
      </c>
      <c r="L206" s="163"/>
      <c r="M206" s="167"/>
      <c r="N206" s="168"/>
      <c r="O206" s="168"/>
      <c r="P206" s="168"/>
      <c r="Q206" s="168"/>
      <c r="R206" s="168"/>
      <c r="S206" s="168"/>
      <c r="T206" s="169"/>
      <c r="AT206" s="164" t="s">
        <v>202</v>
      </c>
      <c r="AU206" s="164" t="s">
        <v>82</v>
      </c>
      <c r="AV206" s="162" t="s">
        <v>82</v>
      </c>
      <c r="AW206" s="162" t="s">
        <v>35</v>
      </c>
      <c r="AX206" s="162" t="s">
        <v>73</v>
      </c>
      <c r="AY206" s="164" t="s">
        <v>193</v>
      </c>
    </row>
    <row r="207" spans="2:51" s="162" customFormat="1">
      <c r="B207" s="163"/>
      <c r="D207" s="156" t="s">
        <v>202</v>
      </c>
      <c r="E207" s="164"/>
      <c r="F207" s="165" t="s">
        <v>275</v>
      </c>
      <c r="H207" s="166">
        <v>50.4</v>
      </c>
      <c r="L207" s="163"/>
      <c r="M207" s="167"/>
      <c r="N207" s="168"/>
      <c r="O207" s="168"/>
      <c r="P207" s="168"/>
      <c r="Q207" s="168"/>
      <c r="R207" s="168"/>
      <c r="S207" s="168"/>
      <c r="T207" s="169"/>
      <c r="AT207" s="164" t="s">
        <v>202</v>
      </c>
      <c r="AU207" s="164" t="s">
        <v>82</v>
      </c>
      <c r="AV207" s="162" t="s">
        <v>82</v>
      </c>
      <c r="AW207" s="162" t="s">
        <v>35</v>
      </c>
      <c r="AX207" s="162" t="s">
        <v>73</v>
      </c>
      <c r="AY207" s="164" t="s">
        <v>193</v>
      </c>
    </row>
    <row r="208" spans="2:51" s="178" customFormat="1">
      <c r="B208" s="179"/>
      <c r="D208" s="156" t="s">
        <v>202</v>
      </c>
      <c r="E208" s="180"/>
      <c r="F208" s="181" t="s">
        <v>254</v>
      </c>
      <c r="H208" s="182">
        <v>125.745</v>
      </c>
      <c r="L208" s="179"/>
      <c r="M208" s="183"/>
      <c r="N208" s="184"/>
      <c r="O208" s="184"/>
      <c r="P208" s="184"/>
      <c r="Q208" s="184"/>
      <c r="R208" s="184"/>
      <c r="S208" s="184"/>
      <c r="T208" s="185"/>
      <c r="AT208" s="180" t="s">
        <v>202</v>
      </c>
      <c r="AU208" s="180" t="s">
        <v>82</v>
      </c>
      <c r="AV208" s="178" t="s">
        <v>213</v>
      </c>
      <c r="AW208" s="178" t="s">
        <v>35</v>
      </c>
      <c r="AX208" s="178" t="s">
        <v>73</v>
      </c>
      <c r="AY208" s="180" t="s">
        <v>193</v>
      </c>
    </row>
    <row r="209" spans="1:65" s="170" customFormat="1">
      <c r="B209" s="171"/>
      <c r="D209" s="156" t="s">
        <v>202</v>
      </c>
      <c r="E209" s="172"/>
      <c r="F209" s="173" t="s">
        <v>206</v>
      </c>
      <c r="H209" s="174">
        <v>422.95499999999998</v>
      </c>
      <c r="L209" s="171"/>
      <c r="M209" s="175"/>
      <c r="N209" s="176"/>
      <c r="O209" s="176"/>
      <c r="P209" s="176"/>
      <c r="Q209" s="176"/>
      <c r="R209" s="176"/>
      <c r="S209" s="176"/>
      <c r="T209" s="177"/>
      <c r="AT209" s="172" t="s">
        <v>202</v>
      </c>
      <c r="AU209" s="172" t="s">
        <v>82</v>
      </c>
      <c r="AV209" s="170" t="s">
        <v>199</v>
      </c>
      <c r="AW209" s="170" t="s">
        <v>35</v>
      </c>
      <c r="AX209" s="170" t="s">
        <v>80</v>
      </c>
      <c r="AY209" s="172" t="s">
        <v>193</v>
      </c>
    </row>
    <row r="210" spans="1:65" s="17" customFormat="1" ht="44.25" customHeight="1">
      <c r="A210" s="13"/>
      <c r="B210" s="136"/>
      <c r="C210" s="137" t="s">
        <v>276</v>
      </c>
      <c r="D210" s="137" t="s">
        <v>195</v>
      </c>
      <c r="E210" s="138" t="s">
        <v>277</v>
      </c>
      <c r="F210" s="139" t="s">
        <v>278</v>
      </c>
      <c r="G210" s="140" t="s">
        <v>198</v>
      </c>
      <c r="H210" s="141">
        <v>422.95499999999998</v>
      </c>
      <c r="I210" s="142">
        <v>0</v>
      </c>
      <c r="J210" s="142">
        <f>ROUND(I210*H210,2)</f>
        <v>0</v>
      </c>
      <c r="K210" s="143"/>
      <c r="L210" s="14"/>
      <c r="M210" s="144"/>
      <c r="N210" s="145" t="s">
        <v>44</v>
      </c>
      <c r="O210" s="146">
        <v>9.5000000000000001E-2</v>
      </c>
      <c r="P210" s="146">
        <f>O210*H210</f>
        <v>40.180725000000002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48" t="s">
        <v>199</v>
      </c>
      <c r="AT210" s="148" t="s">
        <v>195</v>
      </c>
      <c r="AU210" s="148" t="s">
        <v>82</v>
      </c>
      <c r="AY210" s="2" t="s">
        <v>193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2" t="s">
        <v>80</v>
      </c>
      <c r="BK210" s="149">
        <f>ROUND(I210*H210,2)</f>
        <v>0</v>
      </c>
      <c r="BL210" s="2" t="s">
        <v>199</v>
      </c>
      <c r="BM210" s="148" t="s">
        <v>279</v>
      </c>
    </row>
    <row r="211" spans="1:65" s="17" customFormat="1">
      <c r="A211" s="13"/>
      <c r="B211" s="14"/>
      <c r="C211" s="13"/>
      <c r="D211" s="150" t="s">
        <v>200</v>
      </c>
      <c r="E211" s="13"/>
      <c r="F211" s="151" t="s">
        <v>280</v>
      </c>
      <c r="G211" s="13"/>
      <c r="H211" s="13"/>
      <c r="I211" s="13"/>
      <c r="J211" s="13"/>
      <c r="K211" s="13"/>
      <c r="L211" s="14"/>
      <c r="M211" s="152"/>
      <c r="N211" s="153"/>
      <c r="O211" s="36"/>
      <c r="P211" s="36"/>
      <c r="Q211" s="36"/>
      <c r="R211" s="36"/>
      <c r="S211" s="36"/>
      <c r="T211" s="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" t="s">
        <v>200</v>
      </c>
      <c r="AU211" s="2" t="s">
        <v>82</v>
      </c>
    </row>
    <row r="212" spans="1:65" s="17" customFormat="1" ht="33" customHeight="1">
      <c r="A212" s="13"/>
      <c r="B212" s="136"/>
      <c r="C212" s="137" t="s">
        <v>224</v>
      </c>
      <c r="D212" s="137" t="s">
        <v>195</v>
      </c>
      <c r="E212" s="138" t="s">
        <v>281</v>
      </c>
      <c r="F212" s="139" t="s">
        <v>282</v>
      </c>
      <c r="G212" s="140" t="s">
        <v>223</v>
      </c>
      <c r="H212" s="141">
        <v>100</v>
      </c>
      <c r="I212" s="142">
        <v>0</v>
      </c>
      <c r="J212" s="142">
        <f>ROUND(I212*H212,2)</f>
        <v>0</v>
      </c>
      <c r="K212" s="143"/>
      <c r="L212" s="14"/>
      <c r="M212" s="144"/>
      <c r="N212" s="145" t="s">
        <v>44</v>
      </c>
      <c r="O212" s="146">
        <v>0.126</v>
      </c>
      <c r="P212" s="146">
        <f>O212*H212</f>
        <v>12.6</v>
      </c>
      <c r="Q212" s="146">
        <v>4.5731999999999999E-4</v>
      </c>
      <c r="R212" s="146">
        <f>Q212*H212</f>
        <v>4.5732000000000002E-2</v>
      </c>
      <c r="S212" s="146">
        <v>0</v>
      </c>
      <c r="T212" s="147">
        <f>S212*H212</f>
        <v>0</v>
      </c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R212" s="148" t="s">
        <v>199</v>
      </c>
      <c r="AT212" s="148" t="s">
        <v>195</v>
      </c>
      <c r="AU212" s="148" t="s">
        <v>82</v>
      </c>
      <c r="AY212" s="2" t="s">
        <v>193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2" t="s">
        <v>80</v>
      </c>
      <c r="BK212" s="149">
        <f>ROUND(I212*H212,2)</f>
        <v>0</v>
      </c>
      <c r="BL212" s="2" t="s">
        <v>199</v>
      </c>
      <c r="BM212" s="148" t="s">
        <v>283</v>
      </c>
    </row>
    <row r="213" spans="1:65" s="17" customFormat="1">
      <c r="A213" s="13"/>
      <c r="B213" s="14"/>
      <c r="C213" s="13"/>
      <c r="D213" s="150" t="s">
        <v>200</v>
      </c>
      <c r="E213" s="13"/>
      <c r="F213" s="151" t="s">
        <v>284</v>
      </c>
      <c r="G213" s="13"/>
      <c r="H213" s="13"/>
      <c r="I213" s="13"/>
      <c r="J213" s="13"/>
      <c r="K213" s="13"/>
      <c r="L213" s="14"/>
      <c r="M213" s="152"/>
      <c r="N213" s="153"/>
      <c r="O213" s="36"/>
      <c r="P213" s="36"/>
      <c r="Q213" s="36"/>
      <c r="R213" s="36"/>
      <c r="S213" s="36"/>
      <c r="T213" s="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" t="s">
        <v>200</v>
      </c>
      <c r="AU213" s="2" t="s">
        <v>82</v>
      </c>
    </row>
    <row r="214" spans="1:65" s="154" customFormat="1">
      <c r="B214" s="155"/>
      <c r="D214" s="156" t="s">
        <v>202</v>
      </c>
      <c r="E214" s="157"/>
      <c r="F214" s="158" t="s">
        <v>233</v>
      </c>
      <c r="H214" s="157"/>
      <c r="L214" s="155"/>
      <c r="M214" s="159"/>
      <c r="N214" s="160"/>
      <c r="O214" s="160"/>
      <c r="P214" s="160"/>
      <c r="Q214" s="160"/>
      <c r="R214" s="160"/>
      <c r="S214" s="160"/>
      <c r="T214" s="161"/>
      <c r="AT214" s="157" t="s">
        <v>202</v>
      </c>
      <c r="AU214" s="157" t="s">
        <v>82</v>
      </c>
      <c r="AV214" s="154" t="s">
        <v>80</v>
      </c>
      <c r="AW214" s="154" t="s">
        <v>35</v>
      </c>
      <c r="AX214" s="154" t="s">
        <v>73</v>
      </c>
      <c r="AY214" s="157" t="s">
        <v>193</v>
      </c>
    </row>
    <row r="215" spans="1:65" s="162" customFormat="1">
      <c r="B215" s="163"/>
      <c r="D215" s="156" t="s">
        <v>202</v>
      </c>
      <c r="E215" s="164"/>
      <c r="F215" s="165" t="s">
        <v>285</v>
      </c>
      <c r="H215" s="166">
        <v>100</v>
      </c>
      <c r="L215" s="163"/>
      <c r="M215" s="167"/>
      <c r="N215" s="168"/>
      <c r="O215" s="168"/>
      <c r="P215" s="168"/>
      <c r="Q215" s="168"/>
      <c r="R215" s="168"/>
      <c r="S215" s="168"/>
      <c r="T215" s="169"/>
      <c r="AT215" s="164" t="s">
        <v>202</v>
      </c>
      <c r="AU215" s="164" t="s">
        <v>82</v>
      </c>
      <c r="AV215" s="162" t="s">
        <v>82</v>
      </c>
      <c r="AW215" s="162" t="s">
        <v>35</v>
      </c>
      <c r="AX215" s="162" t="s">
        <v>73</v>
      </c>
      <c r="AY215" s="164" t="s">
        <v>193</v>
      </c>
    </row>
    <row r="216" spans="1:65" s="170" customFormat="1">
      <c r="B216" s="171"/>
      <c r="D216" s="156" t="s">
        <v>202</v>
      </c>
      <c r="E216" s="172"/>
      <c r="F216" s="173" t="s">
        <v>206</v>
      </c>
      <c r="H216" s="174">
        <v>100</v>
      </c>
      <c r="L216" s="171"/>
      <c r="M216" s="175"/>
      <c r="N216" s="176"/>
      <c r="O216" s="176"/>
      <c r="P216" s="176"/>
      <c r="Q216" s="176"/>
      <c r="R216" s="176"/>
      <c r="S216" s="176"/>
      <c r="T216" s="177"/>
      <c r="AT216" s="172" t="s">
        <v>202</v>
      </c>
      <c r="AU216" s="172" t="s">
        <v>82</v>
      </c>
      <c r="AV216" s="170" t="s">
        <v>199</v>
      </c>
      <c r="AW216" s="170" t="s">
        <v>35</v>
      </c>
      <c r="AX216" s="170" t="s">
        <v>80</v>
      </c>
      <c r="AY216" s="172" t="s">
        <v>193</v>
      </c>
    </row>
    <row r="217" spans="1:65" s="17" customFormat="1" ht="37.799999999999997" customHeight="1">
      <c r="A217" s="13"/>
      <c r="B217" s="136"/>
      <c r="C217" s="137" t="s">
        <v>286</v>
      </c>
      <c r="D217" s="137" t="s">
        <v>195</v>
      </c>
      <c r="E217" s="138" t="s">
        <v>287</v>
      </c>
      <c r="F217" s="139" t="s">
        <v>288</v>
      </c>
      <c r="G217" s="140" t="s">
        <v>223</v>
      </c>
      <c r="H217" s="141">
        <v>100</v>
      </c>
      <c r="I217" s="142">
        <v>0</v>
      </c>
      <c r="J217" s="142">
        <f>ROUND(I217*H217,2)</f>
        <v>0</v>
      </c>
      <c r="K217" s="143"/>
      <c r="L217" s="14"/>
      <c r="M217" s="144"/>
      <c r="N217" s="145" t="s">
        <v>44</v>
      </c>
      <c r="O217" s="146">
        <v>3.7999999999999999E-2</v>
      </c>
      <c r="P217" s="146">
        <f>O217*H217</f>
        <v>3.8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R217" s="148" t="s">
        <v>199</v>
      </c>
      <c r="AT217" s="148" t="s">
        <v>195</v>
      </c>
      <c r="AU217" s="148" t="s">
        <v>82</v>
      </c>
      <c r="AY217" s="2" t="s">
        <v>193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2" t="s">
        <v>80</v>
      </c>
      <c r="BK217" s="149">
        <f>ROUND(I217*H217,2)</f>
        <v>0</v>
      </c>
      <c r="BL217" s="2" t="s">
        <v>199</v>
      </c>
      <c r="BM217" s="148" t="s">
        <v>289</v>
      </c>
    </row>
    <row r="218" spans="1:65" s="17" customFormat="1">
      <c r="A218" s="13"/>
      <c r="B218" s="14"/>
      <c r="C218" s="13"/>
      <c r="D218" s="150" t="s">
        <v>200</v>
      </c>
      <c r="E218" s="13"/>
      <c r="F218" s="151" t="s">
        <v>290</v>
      </c>
      <c r="G218" s="13"/>
      <c r="H218" s="13"/>
      <c r="I218" s="13"/>
      <c r="J218" s="13"/>
      <c r="K218" s="13"/>
      <c r="L218" s="14"/>
      <c r="M218" s="152"/>
      <c r="N218" s="153"/>
      <c r="O218" s="36"/>
      <c r="P218" s="36"/>
      <c r="Q218" s="36"/>
      <c r="R218" s="36"/>
      <c r="S218" s="36"/>
      <c r="T218" s="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" t="s">
        <v>200</v>
      </c>
      <c r="AU218" s="2" t="s">
        <v>82</v>
      </c>
    </row>
    <row r="219" spans="1:65" s="17" customFormat="1" ht="62.7" customHeight="1">
      <c r="A219" s="13"/>
      <c r="B219" s="136"/>
      <c r="C219" s="137" t="s">
        <v>231</v>
      </c>
      <c r="D219" s="137" t="s">
        <v>195</v>
      </c>
      <c r="E219" s="138" t="s">
        <v>291</v>
      </c>
      <c r="F219" s="139" t="s">
        <v>292</v>
      </c>
      <c r="G219" s="140" t="s">
        <v>223</v>
      </c>
      <c r="H219" s="141">
        <v>1674.4159999999999</v>
      </c>
      <c r="I219" s="142">
        <v>0</v>
      </c>
      <c r="J219" s="142">
        <f>ROUND(I219*H219,2)</f>
        <v>0</v>
      </c>
      <c r="K219" s="143"/>
      <c r="L219" s="14"/>
      <c r="M219" s="144"/>
      <c r="N219" s="145" t="s">
        <v>44</v>
      </c>
      <c r="O219" s="146">
        <v>7.0000000000000007E-2</v>
      </c>
      <c r="P219" s="146">
        <f>O219*H219</f>
        <v>117.20912000000001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R219" s="148" t="s">
        <v>199</v>
      </c>
      <c r="AT219" s="148" t="s">
        <v>195</v>
      </c>
      <c r="AU219" s="148" t="s">
        <v>82</v>
      </c>
      <c r="AY219" s="2" t="s">
        <v>193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2" t="s">
        <v>80</v>
      </c>
      <c r="BK219" s="149">
        <f>ROUND(I219*H219,2)</f>
        <v>0</v>
      </c>
      <c r="BL219" s="2" t="s">
        <v>199</v>
      </c>
      <c r="BM219" s="148" t="s">
        <v>293</v>
      </c>
    </row>
    <row r="220" spans="1:65" s="17" customFormat="1">
      <c r="A220" s="13"/>
      <c r="B220" s="14"/>
      <c r="C220" s="13"/>
      <c r="D220" s="150" t="s">
        <v>200</v>
      </c>
      <c r="E220" s="13"/>
      <c r="F220" s="151" t="s">
        <v>294</v>
      </c>
      <c r="G220" s="13"/>
      <c r="H220" s="13"/>
      <c r="I220" s="13"/>
      <c r="J220" s="13"/>
      <c r="K220" s="13"/>
      <c r="L220" s="14"/>
      <c r="M220" s="152"/>
      <c r="N220" s="153"/>
      <c r="O220" s="36"/>
      <c r="P220" s="36"/>
      <c r="Q220" s="36"/>
      <c r="R220" s="36"/>
      <c r="S220" s="36"/>
      <c r="T220" s="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" t="s">
        <v>200</v>
      </c>
      <c r="AU220" s="2" t="s">
        <v>82</v>
      </c>
    </row>
    <row r="221" spans="1:65" s="154" customFormat="1">
      <c r="B221" s="155"/>
      <c r="D221" s="156" t="s">
        <v>202</v>
      </c>
      <c r="E221" s="157"/>
      <c r="F221" s="158" t="s">
        <v>233</v>
      </c>
      <c r="H221" s="157"/>
      <c r="L221" s="155"/>
      <c r="M221" s="159"/>
      <c r="N221" s="160"/>
      <c r="O221" s="160"/>
      <c r="P221" s="160"/>
      <c r="Q221" s="160"/>
      <c r="R221" s="160"/>
      <c r="S221" s="160"/>
      <c r="T221" s="161"/>
      <c r="AT221" s="157" t="s">
        <v>202</v>
      </c>
      <c r="AU221" s="157" t="s">
        <v>82</v>
      </c>
      <c r="AV221" s="154" t="s">
        <v>80</v>
      </c>
      <c r="AW221" s="154" t="s">
        <v>35</v>
      </c>
      <c r="AX221" s="154" t="s">
        <v>73</v>
      </c>
      <c r="AY221" s="157" t="s">
        <v>193</v>
      </c>
    </row>
    <row r="222" spans="1:65" s="162" customFormat="1" ht="20.399999999999999">
      <c r="B222" s="163"/>
      <c r="D222" s="156" t="s">
        <v>202</v>
      </c>
      <c r="E222" s="164"/>
      <c r="F222" s="165" t="s">
        <v>295</v>
      </c>
      <c r="H222" s="166">
        <v>1674.4159999999999</v>
      </c>
      <c r="L222" s="163"/>
      <c r="M222" s="167"/>
      <c r="N222" s="168"/>
      <c r="O222" s="168"/>
      <c r="P222" s="168"/>
      <c r="Q222" s="168"/>
      <c r="R222" s="168"/>
      <c r="S222" s="168"/>
      <c r="T222" s="169"/>
      <c r="AT222" s="164" t="s">
        <v>202</v>
      </c>
      <c r="AU222" s="164" t="s">
        <v>82</v>
      </c>
      <c r="AV222" s="162" t="s">
        <v>82</v>
      </c>
      <c r="AW222" s="162" t="s">
        <v>35</v>
      </c>
      <c r="AX222" s="162" t="s">
        <v>73</v>
      </c>
      <c r="AY222" s="164" t="s">
        <v>193</v>
      </c>
    </row>
    <row r="223" spans="1:65" s="170" customFormat="1">
      <c r="B223" s="171"/>
      <c r="D223" s="156" t="s">
        <v>202</v>
      </c>
      <c r="E223" s="172"/>
      <c r="F223" s="173" t="s">
        <v>206</v>
      </c>
      <c r="H223" s="174">
        <v>1674.4159999999999</v>
      </c>
      <c r="L223" s="171"/>
      <c r="M223" s="175"/>
      <c r="N223" s="176"/>
      <c r="O223" s="176"/>
      <c r="P223" s="176"/>
      <c r="Q223" s="176"/>
      <c r="R223" s="176"/>
      <c r="S223" s="176"/>
      <c r="T223" s="177"/>
      <c r="AT223" s="172" t="s">
        <v>202</v>
      </c>
      <c r="AU223" s="172" t="s">
        <v>82</v>
      </c>
      <c r="AV223" s="170" t="s">
        <v>199</v>
      </c>
      <c r="AW223" s="170" t="s">
        <v>35</v>
      </c>
      <c r="AX223" s="170" t="s">
        <v>80</v>
      </c>
      <c r="AY223" s="172" t="s">
        <v>193</v>
      </c>
    </row>
    <row r="224" spans="1:65" s="17" customFormat="1" ht="62.7" customHeight="1">
      <c r="A224" s="13"/>
      <c r="B224" s="136"/>
      <c r="C224" s="137" t="s">
        <v>296</v>
      </c>
      <c r="D224" s="137" t="s">
        <v>195</v>
      </c>
      <c r="E224" s="138" t="s">
        <v>297</v>
      </c>
      <c r="F224" s="139" t="s">
        <v>298</v>
      </c>
      <c r="G224" s="140" t="s">
        <v>223</v>
      </c>
      <c r="H224" s="141">
        <v>258.423</v>
      </c>
      <c r="I224" s="142">
        <v>0</v>
      </c>
      <c r="J224" s="142">
        <f>ROUND(I224*H224,2)</f>
        <v>0</v>
      </c>
      <c r="K224" s="143"/>
      <c r="L224" s="14"/>
      <c r="M224" s="144"/>
      <c r="N224" s="145" t="s">
        <v>44</v>
      </c>
      <c r="O224" s="146">
        <v>8.6999999999999994E-2</v>
      </c>
      <c r="P224" s="146">
        <f>O224*H224</f>
        <v>22.482800999999998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R224" s="148" t="s">
        <v>199</v>
      </c>
      <c r="AT224" s="148" t="s">
        <v>195</v>
      </c>
      <c r="AU224" s="148" t="s">
        <v>82</v>
      </c>
      <c r="AY224" s="2" t="s">
        <v>193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2" t="s">
        <v>80</v>
      </c>
      <c r="BK224" s="149">
        <f>ROUND(I224*H224,2)</f>
        <v>0</v>
      </c>
      <c r="BL224" s="2" t="s">
        <v>199</v>
      </c>
      <c r="BM224" s="148" t="s">
        <v>299</v>
      </c>
    </row>
    <row r="225" spans="1:65" s="17" customFormat="1">
      <c r="A225" s="13"/>
      <c r="B225" s="14"/>
      <c r="C225" s="13"/>
      <c r="D225" s="150" t="s">
        <v>200</v>
      </c>
      <c r="E225" s="13"/>
      <c r="F225" s="151" t="s">
        <v>300</v>
      </c>
      <c r="G225" s="13"/>
      <c r="H225" s="13"/>
      <c r="I225" s="13"/>
      <c r="J225" s="13"/>
      <c r="K225" s="13"/>
      <c r="L225" s="14"/>
      <c r="M225" s="152"/>
      <c r="N225" s="153"/>
      <c r="O225" s="36"/>
      <c r="P225" s="36"/>
      <c r="Q225" s="36"/>
      <c r="R225" s="36"/>
      <c r="S225" s="36"/>
      <c r="T225" s="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" t="s">
        <v>200</v>
      </c>
      <c r="AU225" s="2" t="s">
        <v>82</v>
      </c>
    </row>
    <row r="226" spans="1:65" s="154" customFormat="1">
      <c r="B226" s="155"/>
      <c r="D226" s="156" t="s">
        <v>202</v>
      </c>
      <c r="E226" s="157"/>
      <c r="F226" s="158" t="s">
        <v>233</v>
      </c>
      <c r="H226" s="157"/>
      <c r="L226" s="155"/>
      <c r="M226" s="159"/>
      <c r="N226" s="160"/>
      <c r="O226" s="160"/>
      <c r="P226" s="160"/>
      <c r="Q226" s="160"/>
      <c r="R226" s="160"/>
      <c r="S226" s="160"/>
      <c r="T226" s="161"/>
      <c r="AT226" s="157" t="s">
        <v>202</v>
      </c>
      <c r="AU226" s="157" t="s">
        <v>82</v>
      </c>
      <c r="AV226" s="154" t="s">
        <v>80</v>
      </c>
      <c r="AW226" s="154" t="s">
        <v>35</v>
      </c>
      <c r="AX226" s="154" t="s">
        <v>73</v>
      </c>
      <c r="AY226" s="157" t="s">
        <v>193</v>
      </c>
    </row>
    <row r="227" spans="1:65" s="154" customFormat="1">
      <c r="B227" s="155"/>
      <c r="D227" s="156" t="s">
        <v>202</v>
      </c>
      <c r="E227" s="157"/>
      <c r="F227" s="158" t="s">
        <v>301</v>
      </c>
      <c r="H227" s="157"/>
      <c r="L227" s="155"/>
      <c r="M227" s="159"/>
      <c r="N227" s="160"/>
      <c r="O227" s="160"/>
      <c r="P227" s="160"/>
      <c r="Q227" s="160"/>
      <c r="R227" s="160"/>
      <c r="S227" s="160"/>
      <c r="T227" s="161"/>
      <c r="AT227" s="157" t="s">
        <v>202</v>
      </c>
      <c r="AU227" s="157" t="s">
        <v>82</v>
      </c>
      <c r="AV227" s="154" t="s">
        <v>80</v>
      </c>
      <c r="AW227" s="154" t="s">
        <v>35</v>
      </c>
      <c r="AX227" s="154" t="s">
        <v>73</v>
      </c>
      <c r="AY227" s="157" t="s">
        <v>193</v>
      </c>
    </row>
    <row r="228" spans="1:65" s="162" customFormat="1">
      <c r="B228" s="163"/>
      <c r="D228" s="156" t="s">
        <v>202</v>
      </c>
      <c r="E228" s="164"/>
      <c r="F228" s="165" t="s">
        <v>302</v>
      </c>
      <c r="H228" s="166">
        <v>182.01599999999999</v>
      </c>
      <c r="L228" s="163"/>
      <c r="M228" s="167"/>
      <c r="N228" s="168"/>
      <c r="O228" s="168"/>
      <c r="P228" s="168"/>
      <c r="Q228" s="168"/>
      <c r="R228" s="168"/>
      <c r="S228" s="168"/>
      <c r="T228" s="169"/>
      <c r="AT228" s="164" t="s">
        <v>202</v>
      </c>
      <c r="AU228" s="164" t="s">
        <v>82</v>
      </c>
      <c r="AV228" s="162" t="s">
        <v>82</v>
      </c>
      <c r="AW228" s="162" t="s">
        <v>35</v>
      </c>
      <c r="AX228" s="162" t="s">
        <v>73</v>
      </c>
      <c r="AY228" s="164" t="s">
        <v>193</v>
      </c>
    </row>
    <row r="229" spans="1:65" s="162" customFormat="1">
      <c r="B229" s="163"/>
      <c r="D229" s="156" t="s">
        <v>202</v>
      </c>
      <c r="E229" s="164"/>
      <c r="F229" s="165" t="s">
        <v>303</v>
      </c>
      <c r="H229" s="166">
        <v>913.61500000000001</v>
      </c>
      <c r="L229" s="163"/>
      <c r="M229" s="167"/>
      <c r="N229" s="168"/>
      <c r="O229" s="168"/>
      <c r="P229" s="168"/>
      <c r="Q229" s="168"/>
      <c r="R229" s="168"/>
      <c r="S229" s="168"/>
      <c r="T229" s="169"/>
      <c r="AT229" s="164" t="s">
        <v>202</v>
      </c>
      <c r="AU229" s="164" t="s">
        <v>82</v>
      </c>
      <c r="AV229" s="162" t="s">
        <v>82</v>
      </c>
      <c r="AW229" s="162" t="s">
        <v>35</v>
      </c>
      <c r="AX229" s="162" t="s">
        <v>73</v>
      </c>
      <c r="AY229" s="164" t="s">
        <v>193</v>
      </c>
    </row>
    <row r="230" spans="1:65" s="162" customFormat="1">
      <c r="B230" s="163"/>
      <c r="D230" s="156" t="s">
        <v>202</v>
      </c>
      <c r="E230" s="164"/>
      <c r="F230" s="165" t="s">
        <v>304</v>
      </c>
      <c r="H230" s="166">
        <v>-837.20799999999997</v>
      </c>
      <c r="L230" s="163"/>
      <c r="M230" s="167"/>
      <c r="N230" s="168"/>
      <c r="O230" s="168"/>
      <c r="P230" s="168"/>
      <c r="Q230" s="168"/>
      <c r="R230" s="168"/>
      <c r="S230" s="168"/>
      <c r="T230" s="169"/>
      <c r="AT230" s="164" t="s">
        <v>202</v>
      </c>
      <c r="AU230" s="164" t="s">
        <v>82</v>
      </c>
      <c r="AV230" s="162" t="s">
        <v>82</v>
      </c>
      <c r="AW230" s="162" t="s">
        <v>35</v>
      </c>
      <c r="AX230" s="162" t="s">
        <v>73</v>
      </c>
      <c r="AY230" s="164" t="s">
        <v>193</v>
      </c>
    </row>
    <row r="231" spans="1:65" s="170" customFormat="1">
      <c r="B231" s="171"/>
      <c r="D231" s="156" t="s">
        <v>202</v>
      </c>
      <c r="E231" s="172"/>
      <c r="F231" s="173" t="s">
        <v>206</v>
      </c>
      <c r="H231" s="174">
        <v>258.423</v>
      </c>
      <c r="L231" s="171"/>
      <c r="M231" s="175"/>
      <c r="N231" s="176"/>
      <c r="O231" s="176"/>
      <c r="P231" s="176"/>
      <c r="Q231" s="176"/>
      <c r="R231" s="176"/>
      <c r="S231" s="176"/>
      <c r="T231" s="177"/>
      <c r="AT231" s="172" t="s">
        <v>202</v>
      </c>
      <c r="AU231" s="172" t="s">
        <v>82</v>
      </c>
      <c r="AV231" s="170" t="s">
        <v>199</v>
      </c>
      <c r="AW231" s="170" t="s">
        <v>35</v>
      </c>
      <c r="AX231" s="170" t="s">
        <v>80</v>
      </c>
      <c r="AY231" s="172" t="s">
        <v>193</v>
      </c>
    </row>
    <row r="232" spans="1:65" s="17" customFormat="1" ht="66.75" customHeight="1">
      <c r="A232" s="13"/>
      <c r="B232" s="136"/>
      <c r="C232" s="137" t="s">
        <v>263</v>
      </c>
      <c r="D232" s="137" t="s">
        <v>195</v>
      </c>
      <c r="E232" s="138" t="s">
        <v>305</v>
      </c>
      <c r="F232" s="139" t="s">
        <v>306</v>
      </c>
      <c r="G232" s="140" t="s">
        <v>223</v>
      </c>
      <c r="H232" s="141">
        <v>3876.3449999999998</v>
      </c>
      <c r="I232" s="142">
        <v>0</v>
      </c>
      <c r="J232" s="142">
        <f>ROUND(I232*H232,2)</f>
        <v>0</v>
      </c>
      <c r="K232" s="143"/>
      <c r="L232" s="14"/>
      <c r="M232" s="144"/>
      <c r="N232" s="145" t="s">
        <v>44</v>
      </c>
      <c r="O232" s="146">
        <v>5.0000000000000001E-3</v>
      </c>
      <c r="P232" s="146">
        <f>O232*H232</f>
        <v>19.381724999999999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R232" s="148" t="s">
        <v>199</v>
      </c>
      <c r="AT232" s="148" t="s">
        <v>195</v>
      </c>
      <c r="AU232" s="148" t="s">
        <v>82</v>
      </c>
      <c r="AY232" s="2" t="s">
        <v>193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2" t="s">
        <v>80</v>
      </c>
      <c r="BK232" s="149">
        <f>ROUND(I232*H232,2)</f>
        <v>0</v>
      </c>
      <c r="BL232" s="2" t="s">
        <v>199</v>
      </c>
      <c r="BM232" s="148" t="s">
        <v>307</v>
      </c>
    </row>
    <row r="233" spans="1:65" s="17" customFormat="1">
      <c r="A233" s="13"/>
      <c r="B233" s="14"/>
      <c r="C233" s="13"/>
      <c r="D233" s="150" t="s">
        <v>200</v>
      </c>
      <c r="E233" s="13"/>
      <c r="F233" s="151" t="s">
        <v>308</v>
      </c>
      <c r="G233" s="13"/>
      <c r="H233" s="13"/>
      <c r="I233" s="13"/>
      <c r="J233" s="13"/>
      <c r="K233" s="13"/>
      <c r="L233" s="14"/>
      <c r="M233" s="152"/>
      <c r="N233" s="153"/>
      <c r="O233" s="36"/>
      <c r="P233" s="36"/>
      <c r="Q233" s="36"/>
      <c r="R233" s="36"/>
      <c r="S233" s="36"/>
      <c r="T233" s="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" t="s">
        <v>200</v>
      </c>
      <c r="AU233" s="2" t="s">
        <v>82</v>
      </c>
    </row>
    <row r="234" spans="1:65" s="162" customFormat="1">
      <c r="B234" s="163"/>
      <c r="D234" s="156" t="s">
        <v>202</v>
      </c>
      <c r="E234" s="164"/>
      <c r="F234" s="165" t="s">
        <v>309</v>
      </c>
      <c r="H234" s="166">
        <v>3876.3449999999998</v>
      </c>
      <c r="L234" s="163"/>
      <c r="M234" s="167"/>
      <c r="N234" s="168"/>
      <c r="O234" s="168"/>
      <c r="P234" s="168"/>
      <c r="Q234" s="168"/>
      <c r="R234" s="168"/>
      <c r="S234" s="168"/>
      <c r="T234" s="169"/>
      <c r="AT234" s="164" t="s">
        <v>202</v>
      </c>
      <c r="AU234" s="164" t="s">
        <v>82</v>
      </c>
      <c r="AV234" s="162" t="s">
        <v>82</v>
      </c>
      <c r="AW234" s="162" t="s">
        <v>35</v>
      </c>
      <c r="AX234" s="162" t="s">
        <v>73</v>
      </c>
      <c r="AY234" s="164" t="s">
        <v>193</v>
      </c>
    </row>
    <row r="235" spans="1:65" s="170" customFormat="1">
      <c r="B235" s="171"/>
      <c r="D235" s="156" t="s">
        <v>202</v>
      </c>
      <c r="E235" s="172"/>
      <c r="F235" s="173" t="s">
        <v>206</v>
      </c>
      <c r="H235" s="174">
        <v>3876.3449999999998</v>
      </c>
      <c r="L235" s="171"/>
      <c r="M235" s="175"/>
      <c r="N235" s="176"/>
      <c r="O235" s="176"/>
      <c r="P235" s="176"/>
      <c r="Q235" s="176"/>
      <c r="R235" s="176"/>
      <c r="S235" s="176"/>
      <c r="T235" s="177"/>
      <c r="AT235" s="172" t="s">
        <v>202</v>
      </c>
      <c r="AU235" s="172" t="s">
        <v>82</v>
      </c>
      <c r="AV235" s="170" t="s">
        <v>199</v>
      </c>
      <c r="AW235" s="170" t="s">
        <v>35</v>
      </c>
      <c r="AX235" s="170" t="s">
        <v>80</v>
      </c>
      <c r="AY235" s="172" t="s">
        <v>193</v>
      </c>
    </row>
    <row r="236" spans="1:65" s="17" customFormat="1" ht="44.25" customHeight="1">
      <c r="A236" s="13"/>
      <c r="B236" s="136"/>
      <c r="C236" s="137" t="s">
        <v>310</v>
      </c>
      <c r="D236" s="137" t="s">
        <v>195</v>
      </c>
      <c r="E236" s="138" t="s">
        <v>311</v>
      </c>
      <c r="F236" s="139" t="s">
        <v>312</v>
      </c>
      <c r="G236" s="140" t="s">
        <v>223</v>
      </c>
      <c r="H236" s="141">
        <v>440.43900000000002</v>
      </c>
      <c r="I236" s="142">
        <v>0</v>
      </c>
      <c r="J236" s="142">
        <f>ROUND(I236*H236,2)</f>
        <v>0</v>
      </c>
      <c r="K236" s="143"/>
      <c r="L236" s="14"/>
      <c r="M236" s="144"/>
      <c r="N236" s="145" t="s">
        <v>44</v>
      </c>
      <c r="O236" s="146">
        <v>7.1999999999999995E-2</v>
      </c>
      <c r="P236" s="146">
        <f>O236*H236</f>
        <v>31.711607999999998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R236" s="148" t="s">
        <v>199</v>
      </c>
      <c r="AT236" s="148" t="s">
        <v>195</v>
      </c>
      <c r="AU236" s="148" t="s">
        <v>82</v>
      </c>
      <c r="AY236" s="2" t="s">
        <v>193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2" t="s">
        <v>80</v>
      </c>
      <c r="BK236" s="149">
        <f>ROUND(I236*H236,2)</f>
        <v>0</v>
      </c>
      <c r="BL236" s="2" t="s">
        <v>199</v>
      </c>
      <c r="BM236" s="148" t="s">
        <v>313</v>
      </c>
    </row>
    <row r="237" spans="1:65" s="17" customFormat="1">
      <c r="A237" s="13"/>
      <c r="B237" s="14"/>
      <c r="C237" s="13"/>
      <c r="D237" s="150" t="s">
        <v>200</v>
      </c>
      <c r="E237" s="13"/>
      <c r="F237" s="151" t="s">
        <v>314</v>
      </c>
      <c r="G237" s="13"/>
      <c r="H237" s="13"/>
      <c r="I237" s="13"/>
      <c r="J237" s="13"/>
      <c r="K237" s="13"/>
      <c r="L237" s="14"/>
      <c r="M237" s="152"/>
      <c r="N237" s="153"/>
      <c r="O237" s="36"/>
      <c r="P237" s="36"/>
      <c r="Q237" s="36"/>
      <c r="R237" s="36"/>
      <c r="S237" s="36"/>
      <c r="T237" s="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" t="s">
        <v>200</v>
      </c>
      <c r="AU237" s="2" t="s">
        <v>82</v>
      </c>
    </row>
    <row r="238" spans="1:65" s="154" customFormat="1">
      <c r="B238" s="155"/>
      <c r="D238" s="156" t="s">
        <v>202</v>
      </c>
      <c r="E238" s="157"/>
      <c r="F238" s="158" t="s">
        <v>233</v>
      </c>
      <c r="H238" s="157"/>
      <c r="L238" s="155"/>
      <c r="M238" s="159"/>
      <c r="N238" s="160"/>
      <c r="O238" s="160"/>
      <c r="P238" s="160"/>
      <c r="Q238" s="160"/>
      <c r="R238" s="160"/>
      <c r="S238" s="160"/>
      <c r="T238" s="161"/>
      <c r="AT238" s="157" t="s">
        <v>202</v>
      </c>
      <c r="AU238" s="157" t="s">
        <v>82</v>
      </c>
      <c r="AV238" s="154" t="s">
        <v>80</v>
      </c>
      <c r="AW238" s="154" t="s">
        <v>35</v>
      </c>
      <c r="AX238" s="154" t="s">
        <v>73</v>
      </c>
      <c r="AY238" s="157" t="s">
        <v>193</v>
      </c>
    </row>
    <row r="239" spans="1:65" s="154" customFormat="1">
      <c r="B239" s="155"/>
      <c r="D239" s="156" t="s">
        <v>202</v>
      </c>
      <c r="E239" s="157"/>
      <c r="F239" s="158" t="s">
        <v>315</v>
      </c>
      <c r="H239" s="157"/>
      <c r="L239" s="155"/>
      <c r="M239" s="159"/>
      <c r="N239" s="160"/>
      <c r="O239" s="160"/>
      <c r="P239" s="160"/>
      <c r="Q239" s="160"/>
      <c r="R239" s="160"/>
      <c r="S239" s="160"/>
      <c r="T239" s="161"/>
      <c r="AT239" s="157" t="s">
        <v>202</v>
      </c>
      <c r="AU239" s="157" t="s">
        <v>82</v>
      </c>
      <c r="AV239" s="154" t="s">
        <v>80</v>
      </c>
      <c r="AW239" s="154" t="s">
        <v>35</v>
      </c>
      <c r="AX239" s="154" t="s">
        <v>73</v>
      </c>
      <c r="AY239" s="157" t="s">
        <v>193</v>
      </c>
    </row>
    <row r="240" spans="1:65" s="154" customFormat="1" ht="30.6">
      <c r="B240" s="155"/>
      <c r="D240" s="156" t="s">
        <v>202</v>
      </c>
      <c r="E240" s="157"/>
      <c r="F240" s="158" t="s">
        <v>316</v>
      </c>
      <c r="H240" s="157"/>
      <c r="L240" s="155"/>
      <c r="M240" s="159"/>
      <c r="N240" s="160"/>
      <c r="O240" s="160"/>
      <c r="P240" s="160"/>
      <c r="Q240" s="160"/>
      <c r="R240" s="160"/>
      <c r="S240" s="160"/>
      <c r="T240" s="161"/>
      <c r="AT240" s="157" t="s">
        <v>202</v>
      </c>
      <c r="AU240" s="157" t="s">
        <v>82</v>
      </c>
      <c r="AV240" s="154" t="s">
        <v>80</v>
      </c>
      <c r="AW240" s="154" t="s">
        <v>35</v>
      </c>
      <c r="AX240" s="154" t="s">
        <v>73</v>
      </c>
      <c r="AY240" s="157" t="s">
        <v>193</v>
      </c>
    </row>
    <row r="241" spans="1:65" s="162" customFormat="1">
      <c r="B241" s="163"/>
      <c r="D241" s="156" t="s">
        <v>202</v>
      </c>
      <c r="E241" s="164"/>
      <c r="F241" s="165" t="s">
        <v>317</v>
      </c>
      <c r="H241" s="166">
        <v>7.069</v>
      </c>
      <c r="L241" s="163"/>
      <c r="M241" s="167"/>
      <c r="N241" s="168"/>
      <c r="O241" s="168"/>
      <c r="P241" s="168"/>
      <c r="Q241" s="168"/>
      <c r="R241" s="168"/>
      <c r="S241" s="168"/>
      <c r="T241" s="169"/>
      <c r="AT241" s="164" t="s">
        <v>202</v>
      </c>
      <c r="AU241" s="164" t="s">
        <v>82</v>
      </c>
      <c r="AV241" s="162" t="s">
        <v>82</v>
      </c>
      <c r="AW241" s="162" t="s">
        <v>35</v>
      </c>
      <c r="AX241" s="162" t="s">
        <v>73</v>
      </c>
      <c r="AY241" s="164" t="s">
        <v>193</v>
      </c>
    </row>
    <row r="242" spans="1:65" s="154" customFormat="1">
      <c r="B242" s="155"/>
      <c r="D242" s="156" t="s">
        <v>202</v>
      </c>
      <c r="E242" s="157"/>
      <c r="F242" s="158" t="s">
        <v>318</v>
      </c>
      <c r="H242" s="157"/>
      <c r="L242" s="155"/>
      <c r="M242" s="159"/>
      <c r="N242" s="160"/>
      <c r="O242" s="160"/>
      <c r="P242" s="160"/>
      <c r="Q242" s="160"/>
      <c r="R242" s="160"/>
      <c r="S242" s="160"/>
      <c r="T242" s="161"/>
      <c r="AT242" s="157" t="s">
        <v>202</v>
      </c>
      <c r="AU242" s="157" t="s">
        <v>82</v>
      </c>
      <c r="AV242" s="154" t="s">
        <v>80</v>
      </c>
      <c r="AW242" s="154" t="s">
        <v>35</v>
      </c>
      <c r="AX242" s="154" t="s">
        <v>73</v>
      </c>
      <c r="AY242" s="157" t="s">
        <v>193</v>
      </c>
    </row>
    <row r="243" spans="1:65" s="162" customFormat="1">
      <c r="B243" s="163"/>
      <c r="D243" s="156" t="s">
        <v>202</v>
      </c>
      <c r="E243" s="164"/>
      <c r="F243" s="165" t="s">
        <v>319</v>
      </c>
      <c r="H243" s="166">
        <v>111.33</v>
      </c>
      <c r="L243" s="163"/>
      <c r="M243" s="167"/>
      <c r="N243" s="168"/>
      <c r="O243" s="168"/>
      <c r="P243" s="168"/>
      <c r="Q243" s="168"/>
      <c r="R243" s="168"/>
      <c r="S243" s="168"/>
      <c r="T243" s="169"/>
      <c r="AT243" s="164" t="s">
        <v>202</v>
      </c>
      <c r="AU243" s="164" t="s">
        <v>82</v>
      </c>
      <c r="AV243" s="162" t="s">
        <v>82</v>
      </c>
      <c r="AW243" s="162" t="s">
        <v>35</v>
      </c>
      <c r="AX243" s="162" t="s">
        <v>73</v>
      </c>
      <c r="AY243" s="164" t="s">
        <v>193</v>
      </c>
    </row>
    <row r="244" spans="1:65" s="154" customFormat="1" ht="30.6">
      <c r="B244" s="155"/>
      <c r="D244" s="156" t="s">
        <v>202</v>
      </c>
      <c r="E244" s="157"/>
      <c r="F244" s="158" t="s">
        <v>320</v>
      </c>
      <c r="H244" s="157"/>
      <c r="L244" s="155"/>
      <c r="M244" s="159"/>
      <c r="N244" s="160"/>
      <c r="O244" s="160"/>
      <c r="P244" s="160"/>
      <c r="Q244" s="160"/>
      <c r="R244" s="160"/>
      <c r="S244" s="160"/>
      <c r="T244" s="161"/>
      <c r="AT244" s="157" t="s">
        <v>202</v>
      </c>
      <c r="AU244" s="157" t="s">
        <v>82</v>
      </c>
      <c r="AV244" s="154" t="s">
        <v>80</v>
      </c>
      <c r="AW244" s="154" t="s">
        <v>35</v>
      </c>
      <c r="AX244" s="154" t="s">
        <v>73</v>
      </c>
      <c r="AY244" s="157" t="s">
        <v>193</v>
      </c>
    </row>
    <row r="245" spans="1:65" s="162" customFormat="1">
      <c r="B245" s="163"/>
      <c r="D245" s="156" t="s">
        <v>202</v>
      </c>
      <c r="E245" s="164"/>
      <c r="F245" s="165" t="s">
        <v>321</v>
      </c>
      <c r="H245" s="166">
        <v>63.616999999999997</v>
      </c>
      <c r="L245" s="163"/>
      <c r="M245" s="167"/>
      <c r="N245" s="168"/>
      <c r="O245" s="168"/>
      <c r="P245" s="168"/>
      <c r="Q245" s="168"/>
      <c r="R245" s="168"/>
      <c r="S245" s="168"/>
      <c r="T245" s="169"/>
      <c r="AT245" s="164" t="s">
        <v>202</v>
      </c>
      <c r="AU245" s="164" t="s">
        <v>82</v>
      </c>
      <c r="AV245" s="162" t="s">
        <v>82</v>
      </c>
      <c r="AW245" s="162" t="s">
        <v>35</v>
      </c>
      <c r="AX245" s="162" t="s">
        <v>73</v>
      </c>
      <c r="AY245" s="164" t="s">
        <v>193</v>
      </c>
    </row>
    <row r="246" spans="1:65" s="178" customFormat="1">
      <c r="B246" s="179"/>
      <c r="D246" s="156" t="s">
        <v>202</v>
      </c>
      <c r="E246" s="180"/>
      <c r="F246" s="181" t="s">
        <v>254</v>
      </c>
      <c r="H246" s="182">
        <v>182.01599999999999</v>
      </c>
      <c r="L246" s="179"/>
      <c r="M246" s="183"/>
      <c r="N246" s="184"/>
      <c r="O246" s="184"/>
      <c r="P246" s="184"/>
      <c r="Q246" s="184"/>
      <c r="R246" s="184"/>
      <c r="S246" s="184"/>
      <c r="T246" s="185"/>
      <c r="AT246" s="180" t="s">
        <v>202</v>
      </c>
      <c r="AU246" s="180" t="s">
        <v>82</v>
      </c>
      <c r="AV246" s="178" t="s">
        <v>213</v>
      </c>
      <c r="AW246" s="178" t="s">
        <v>35</v>
      </c>
      <c r="AX246" s="178" t="s">
        <v>73</v>
      </c>
      <c r="AY246" s="180" t="s">
        <v>193</v>
      </c>
    </row>
    <row r="247" spans="1:65" s="154" customFormat="1">
      <c r="B247" s="155"/>
      <c r="D247" s="156" t="s">
        <v>202</v>
      </c>
      <c r="E247" s="157"/>
      <c r="F247" s="158" t="s">
        <v>322</v>
      </c>
      <c r="H247" s="157"/>
      <c r="L247" s="155"/>
      <c r="M247" s="159"/>
      <c r="N247" s="160"/>
      <c r="O247" s="160"/>
      <c r="P247" s="160"/>
      <c r="Q247" s="160"/>
      <c r="R247" s="160"/>
      <c r="S247" s="160"/>
      <c r="T247" s="161"/>
      <c r="AT247" s="157" t="s">
        <v>202</v>
      </c>
      <c r="AU247" s="157" t="s">
        <v>82</v>
      </c>
      <c r="AV247" s="154" t="s">
        <v>80</v>
      </c>
      <c r="AW247" s="154" t="s">
        <v>35</v>
      </c>
      <c r="AX247" s="154" t="s">
        <v>73</v>
      </c>
      <c r="AY247" s="157" t="s">
        <v>193</v>
      </c>
    </row>
    <row r="248" spans="1:65" s="162" customFormat="1">
      <c r="B248" s="163"/>
      <c r="D248" s="156" t="s">
        <v>202</v>
      </c>
      <c r="E248" s="164"/>
      <c r="F248" s="165" t="s">
        <v>323</v>
      </c>
      <c r="H248" s="166">
        <v>258.423</v>
      </c>
      <c r="L248" s="163"/>
      <c r="M248" s="167"/>
      <c r="N248" s="168"/>
      <c r="O248" s="168"/>
      <c r="P248" s="168"/>
      <c r="Q248" s="168"/>
      <c r="R248" s="168"/>
      <c r="S248" s="168"/>
      <c r="T248" s="169"/>
      <c r="AT248" s="164" t="s">
        <v>202</v>
      </c>
      <c r="AU248" s="164" t="s">
        <v>82</v>
      </c>
      <c r="AV248" s="162" t="s">
        <v>82</v>
      </c>
      <c r="AW248" s="162" t="s">
        <v>35</v>
      </c>
      <c r="AX248" s="162" t="s">
        <v>73</v>
      </c>
      <c r="AY248" s="164" t="s">
        <v>193</v>
      </c>
    </row>
    <row r="249" spans="1:65" s="170" customFormat="1">
      <c r="B249" s="171"/>
      <c r="D249" s="156" t="s">
        <v>202</v>
      </c>
      <c r="E249" s="172"/>
      <c r="F249" s="173" t="s">
        <v>206</v>
      </c>
      <c r="H249" s="174">
        <v>440.43900000000002</v>
      </c>
      <c r="L249" s="171"/>
      <c r="M249" s="175"/>
      <c r="N249" s="176"/>
      <c r="O249" s="176"/>
      <c r="P249" s="176"/>
      <c r="Q249" s="176"/>
      <c r="R249" s="176"/>
      <c r="S249" s="176"/>
      <c r="T249" s="177"/>
      <c r="AT249" s="172" t="s">
        <v>202</v>
      </c>
      <c r="AU249" s="172" t="s">
        <v>82</v>
      </c>
      <c r="AV249" s="170" t="s">
        <v>199</v>
      </c>
      <c r="AW249" s="170" t="s">
        <v>35</v>
      </c>
      <c r="AX249" s="170" t="s">
        <v>80</v>
      </c>
      <c r="AY249" s="172" t="s">
        <v>193</v>
      </c>
    </row>
    <row r="250" spans="1:65" s="17" customFormat="1" ht="44.25" customHeight="1">
      <c r="A250" s="13"/>
      <c r="B250" s="136"/>
      <c r="C250" s="137" t="s">
        <v>279</v>
      </c>
      <c r="D250" s="137" t="s">
        <v>195</v>
      </c>
      <c r="E250" s="138" t="s">
        <v>324</v>
      </c>
      <c r="F250" s="139" t="s">
        <v>325</v>
      </c>
      <c r="G250" s="140" t="s">
        <v>326</v>
      </c>
      <c r="H250" s="141">
        <v>439.31900000000002</v>
      </c>
      <c r="I250" s="142">
        <v>0</v>
      </c>
      <c r="J250" s="142">
        <f>ROUND(I250*H250,2)</f>
        <v>0</v>
      </c>
      <c r="K250" s="143"/>
      <c r="L250" s="14"/>
      <c r="M250" s="144"/>
      <c r="N250" s="145" t="s">
        <v>44</v>
      </c>
      <c r="O250" s="146">
        <v>0</v>
      </c>
      <c r="P250" s="146">
        <f>O250*H250</f>
        <v>0</v>
      </c>
      <c r="Q250" s="146">
        <v>0</v>
      </c>
      <c r="R250" s="146">
        <f>Q250*H250</f>
        <v>0</v>
      </c>
      <c r="S250" s="146">
        <v>0</v>
      </c>
      <c r="T250" s="147">
        <f>S250*H250</f>
        <v>0</v>
      </c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R250" s="148" t="s">
        <v>199</v>
      </c>
      <c r="AT250" s="148" t="s">
        <v>195</v>
      </c>
      <c r="AU250" s="148" t="s">
        <v>82</v>
      </c>
      <c r="AY250" s="2" t="s">
        <v>193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2" t="s">
        <v>80</v>
      </c>
      <c r="BK250" s="149">
        <f>ROUND(I250*H250,2)</f>
        <v>0</v>
      </c>
      <c r="BL250" s="2" t="s">
        <v>199</v>
      </c>
      <c r="BM250" s="148" t="s">
        <v>327</v>
      </c>
    </row>
    <row r="251" spans="1:65" s="17" customFormat="1">
      <c r="A251" s="13"/>
      <c r="B251" s="14"/>
      <c r="C251" s="13"/>
      <c r="D251" s="150" t="s">
        <v>200</v>
      </c>
      <c r="E251" s="13"/>
      <c r="F251" s="151" t="s">
        <v>328</v>
      </c>
      <c r="G251" s="13"/>
      <c r="H251" s="13"/>
      <c r="I251" s="13"/>
      <c r="J251" s="13"/>
      <c r="K251" s="13"/>
      <c r="L251" s="14"/>
      <c r="M251" s="152"/>
      <c r="N251" s="153"/>
      <c r="O251" s="36"/>
      <c r="P251" s="36"/>
      <c r="Q251" s="36"/>
      <c r="R251" s="36"/>
      <c r="S251" s="36"/>
      <c r="T251" s="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" t="s">
        <v>200</v>
      </c>
      <c r="AU251" s="2" t="s">
        <v>82</v>
      </c>
    </row>
    <row r="252" spans="1:65" s="162" customFormat="1">
      <c r="B252" s="163"/>
      <c r="D252" s="156" t="s">
        <v>202</v>
      </c>
      <c r="E252" s="164"/>
      <c r="F252" s="165" t="s">
        <v>329</v>
      </c>
      <c r="H252" s="166">
        <v>439.31900000000002</v>
      </c>
      <c r="L252" s="163"/>
      <c r="M252" s="167"/>
      <c r="N252" s="168"/>
      <c r="O252" s="168"/>
      <c r="P252" s="168"/>
      <c r="Q252" s="168"/>
      <c r="R252" s="168"/>
      <c r="S252" s="168"/>
      <c r="T252" s="169"/>
      <c r="AT252" s="164" t="s">
        <v>202</v>
      </c>
      <c r="AU252" s="164" t="s">
        <v>82</v>
      </c>
      <c r="AV252" s="162" t="s">
        <v>82</v>
      </c>
      <c r="AW252" s="162" t="s">
        <v>35</v>
      </c>
      <c r="AX252" s="162" t="s">
        <v>73</v>
      </c>
      <c r="AY252" s="164" t="s">
        <v>193</v>
      </c>
    </row>
    <row r="253" spans="1:65" s="170" customFormat="1">
      <c r="B253" s="171"/>
      <c r="D253" s="156" t="s">
        <v>202</v>
      </c>
      <c r="E253" s="172"/>
      <c r="F253" s="173" t="s">
        <v>206</v>
      </c>
      <c r="H253" s="174">
        <v>439.31900000000002</v>
      </c>
      <c r="L253" s="171"/>
      <c r="M253" s="175"/>
      <c r="N253" s="176"/>
      <c r="O253" s="176"/>
      <c r="P253" s="176"/>
      <c r="Q253" s="176"/>
      <c r="R253" s="176"/>
      <c r="S253" s="176"/>
      <c r="T253" s="177"/>
      <c r="AT253" s="172" t="s">
        <v>202</v>
      </c>
      <c r="AU253" s="172" t="s">
        <v>82</v>
      </c>
      <c r="AV253" s="170" t="s">
        <v>199</v>
      </c>
      <c r="AW253" s="170" t="s">
        <v>35</v>
      </c>
      <c r="AX253" s="170" t="s">
        <v>80</v>
      </c>
      <c r="AY253" s="172" t="s">
        <v>193</v>
      </c>
    </row>
    <row r="254" spans="1:65" s="17" customFormat="1" ht="37.799999999999997" customHeight="1">
      <c r="A254" s="13"/>
      <c r="B254" s="136"/>
      <c r="C254" s="137" t="s">
        <v>8</v>
      </c>
      <c r="D254" s="137" t="s">
        <v>195</v>
      </c>
      <c r="E254" s="138" t="s">
        <v>330</v>
      </c>
      <c r="F254" s="139" t="s">
        <v>331</v>
      </c>
      <c r="G254" s="140" t="s">
        <v>223</v>
      </c>
      <c r="H254" s="141">
        <v>258.423</v>
      </c>
      <c r="I254" s="142">
        <v>0</v>
      </c>
      <c r="J254" s="142">
        <f>ROUND(I254*H254,2)</f>
        <v>0</v>
      </c>
      <c r="K254" s="143"/>
      <c r="L254" s="14"/>
      <c r="M254" s="144"/>
      <c r="N254" s="145" t="s">
        <v>44</v>
      </c>
      <c r="O254" s="146">
        <v>8.9999999999999993E-3</v>
      </c>
      <c r="P254" s="146">
        <f>O254*H254</f>
        <v>2.3258069999999997</v>
      </c>
      <c r="Q254" s="146">
        <v>0</v>
      </c>
      <c r="R254" s="146">
        <f>Q254*H254</f>
        <v>0</v>
      </c>
      <c r="S254" s="146">
        <v>0</v>
      </c>
      <c r="T254" s="147">
        <f>S254*H254</f>
        <v>0</v>
      </c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R254" s="148" t="s">
        <v>199</v>
      </c>
      <c r="AT254" s="148" t="s">
        <v>195</v>
      </c>
      <c r="AU254" s="148" t="s">
        <v>82</v>
      </c>
      <c r="AY254" s="2" t="s">
        <v>193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2" t="s">
        <v>80</v>
      </c>
      <c r="BK254" s="149">
        <f>ROUND(I254*H254,2)</f>
        <v>0</v>
      </c>
      <c r="BL254" s="2" t="s">
        <v>199</v>
      </c>
      <c r="BM254" s="148" t="s">
        <v>332</v>
      </c>
    </row>
    <row r="255" spans="1:65" s="17" customFormat="1">
      <c r="A255" s="13"/>
      <c r="B255" s="14"/>
      <c r="C255" s="13"/>
      <c r="D255" s="150" t="s">
        <v>200</v>
      </c>
      <c r="E255" s="13"/>
      <c r="F255" s="151" t="s">
        <v>333</v>
      </c>
      <c r="G255" s="13"/>
      <c r="H255" s="13"/>
      <c r="I255" s="13"/>
      <c r="J255" s="13"/>
      <c r="K255" s="13"/>
      <c r="L255" s="14"/>
      <c r="M255" s="152"/>
      <c r="N255" s="153"/>
      <c r="O255" s="36"/>
      <c r="P255" s="36"/>
      <c r="Q255" s="36"/>
      <c r="R255" s="36"/>
      <c r="S255" s="36"/>
      <c r="T255" s="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" t="s">
        <v>200</v>
      </c>
      <c r="AU255" s="2" t="s">
        <v>82</v>
      </c>
    </row>
    <row r="256" spans="1:65" s="17" customFormat="1" ht="44.25" customHeight="1">
      <c r="A256" s="13"/>
      <c r="B256" s="136"/>
      <c r="C256" s="137" t="s">
        <v>283</v>
      </c>
      <c r="D256" s="137" t="s">
        <v>195</v>
      </c>
      <c r="E256" s="138" t="s">
        <v>334</v>
      </c>
      <c r="F256" s="139" t="s">
        <v>335</v>
      </c>
      <c r="G256" s="140" t="s">
        <v>223</v>
      </c>
      <c r="H256" s="141">
        <v>837.20799999999997</v>
      </c>
      <c r="I256" s="142">
        <v>0</v>
      </c>
      <c r="J256" s="142">
        <f>ROUND(I256*H256,2)</f>
        <v>0</v>
      </c>
      <c r="K256" s="143"/>
      <c r="L256" s="14"/>
      <c r="M256" s="144"/>
      <c r="N256" s="145" t="s">
        <v>44</v>
      </c>
      <c r="O256" s="146">
        <v>0.32800000000000001</v>
      </c>
      <c r="P256" s="146">
        <f>O256*H256</f>
        <v>274.60422399999999</v>
      </c>
      <c r="Q256" s="146">
        <v>0</v>
      </c>
      <c r="R256" s="146">
        <f>Q256*H256</f>
        <v>0</v>
      </c>
      <c r="S256" s="146">
        <v>0</v>
      </c>
      <c r="T256" s="147">
        <f>S256*H256</f>
        <v>0</v>
      </c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R256" s="148" t="s">
        <v>199</v>
      </c>
      <c r="AT256" s="148" t="s">
        <v>195</v>
      </c>
      <c r="AU256" s="148" t="s">
        <v>82</v>
      </c>
      <c r="AY256" s="2" t="s">
        <v>193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2" t="s">
        <v>80</v>
      </c>
      <c r="BK256" s="149">
        <f>ROUND(I256*H256,2)</f>
        <v>0</v>
      </c>
      <c r="BL256" s="2" t="s">
        <v>199</v>
      </c>
      <c r="BM256" s="148" t="s">
        <v>336</v>
      </c>
    </row>
    <row r="257" spans="1:65" s="17" customFormat="1">
      <c r="A257" s="13"/>
      <c r="B257" s="14"/>
      <c r="C257" s="13"/>
      <c r="D257" s="150" t="s">
        <v>200</v>
      </c>
      <c r="E257" s="13"/>
      <c r="F257" s="151" t="s">
        <v>337</v>
      </c>
      <c r="G257" s="13"/>
      <c r="H257" s="13"/>
      <c r="I257" s="13"/>
      <c r="J257" s="13"/>
      <c r="K257" s="13"/>
      <c r="L257" s="14"/>
      <c r="M257" s="152"/>
      <c r="N257" s="153"/>
      <c r="O257" s="36"/>
      <c r="P257" s="36"/>
      <c r="Q257" s="36"/>
      <c r="R257" s="36"/>
      <c r="S257" s="36"/>
      <c r="T257" s="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" t="s">
        <v>200</v>
      </c>
      <c r="AU257" s="2" t="s">
        <v>82</v>
      </c>
    </row>
    <row r="258" spans="1:65" s="154" customFormat="1">
      <c r="B258" s="155"/>
      <c r="D258" s="156" t="s">
        <v>202</v>
      </c>
      <c r="E258" s="157"/>
      <c r="F258" s="158" t="s">
        <v>203</v>
      </c>
      <c r="H258" s="157"/>
      <c r="L258" s="155"/>
      <c r="M258" s="159"/>
      <c r="N258" s="160"/>
      <c r="O258" s="160"/>
      <c r="P258" s="160"/>
      <c r="Q258" s="160"/>
      <c r="R258" s="160"/>
      <c r="S258" s="160"/>
      <c r="T258" s="161"/>
      <c r="AT258" s="157" t="s">
        <v>202</v>
      </c>
      <c r="AU258" s="157" t="s">
        <v>82</v>
      </c>
      <c r="AV258" s="154" t="s">
        <v>80</v>
      </c>
      <c r="AW258" s="154" t="s">
        <v>35</v>
      </c>
      <c r="AX258" s="154" t="s">
        <v>73</v>
      </c>
      <c r="AY258" s="157" t="s">
        <v>193</v>
      </c>
    </row>
    <row r="259" spans="1:65" s="154" customFormat="1">
      <c r="B259" s="155"/>
      <c r="D259" s="156" t="s">
        <v>202</v>
      </c>
      <c r="E259" s="157"/>
      <c r="F259" s="158" t="s">
        <v>338</v>
      </c>
      <c r="H259" s="157"/>
      <c r="L259" s="155"/>
      <c r="M259" s="159"/>
      <c r="N259" s="160"/>
      <c r="O259" s="160"/>
      <c r="P259" s="160"/>
      <c r="Q259" s="160"/>
      <c r="R259" s="160"/>
      <c r="S259" s="160"/>
      <c r="T259" s="161"/>
      <c r="AT259" s="157" t="s">
        <v>202</v>
      </c>
      <c r="AU259" s="157" t="s">
        <v>82</v>
      </c>
      <c r="AV259" s="154" t="s">
        <v>80</v>
      </c>
      <c r="AW259" s="154" t="s">
        <v>35</v>
      </c>
      <c r="AX259" s="154" t="s">
        <v>73</v>
      </c>
      <c r="AY259" s="157" t="s">
        <v>193</v>
      </c>
    </row>
    <row r="260" spans="1:65" s="162" customFormat="1">
      <c r="B260" s="163"/>
      <c r="D260" s="156" t="s">
        <v>202</v>
      </c>
      <c r="E260" s="164"/>
      <c r="F260" s="165" t="s">
        <v>339</v>
      </c>
      <c r="H260" s="166">
        <v>913.61500000000001</v>
      </c>
      <c r="L260" s="163"/>
      <c r="M260" s="167"/>
      <c r="N260" s="168"/>
      <c r="O260" s="168"/>
      <c r="P260" s="168"/>
      <c r="Q260" s="168"/>
      <c r="R260" s="168"/>
      <c r="S260" s="168"/>
      <c r="T260" s="169"/>
      <c r="AT260" s="164" t="s">
        <v>202</v>
      </c>
      <c r="AU260" s="164" t="s">
        <v>82</v>
      </c>
      <c r="AV260" s="162" t="s">
        <v>82</v>
      </c>
      <c r="AW260" s="162" t="s">
        <v>35</v>
      </c>
      <c r="AX260" s="162" t="s">
        <v>73</v>
      </c>
      <c r="AY260" s="164" t="s">
        <v>193</v>
      </c>
    </row>
    <row r="261" spans="1:65" s="154" customFormat="1">
      <c r="B261" s="155"/>
      <c r="D261" s="156" t="s">
        <v>202</v>
      </c>
      <c r="E261" s="157"/>
      <c r="F261" s="158" t="s">
        <v>340</v>
      </c>
      <c r="H261" s="157"/>
      <c r="L261" s="155"/>
      <c r="M261" s="159"/>
      <c r="N261" s="160"/>
      <c r="O261" s="160"/>
      <c r="P261" s="160"/>
      <c r="Q261" s="160"/>
      <c r="R261" s="160"/>
      <c r="S261" s="160"/>
      <c r="T261" s="161"/>
      <c r="AT261" s="157" t="s">
        <v>202</v>
      </c>
      <c r="AU261" s="157" t="s">
        <v>82</v>
      </c>
      <c r="AV261" s="154" t="s">
        <v>80</v>
      </c>
      <c r="AW261" s="154" t="s">
        <v>35</v>
      </c>
      <c r="AX261" s="154" t="s">
        <v>73</v>
      </c>
      <c r="AY261" s="157" t="s">
        <v>193</v>
      </c>
    </row>
    <row r="262" spans="1:65" s="162" customFormat="1">
      <c r="B262" s="163"/>
      <c r="D262" s="156" t="s">
        <v>202</v>
      </c>
      <c r="E262" s="164"/>
      <c r="F262" s="165" t="s">
        <v>341</v>
      </c>
      <c r="H262" s="166">
        <v>-41.58</v>
      </c>
      <c r="L262" s="163"/>
      <c r="M262" s="167"/>
      <c r="N262" s="168"/>
      <c r="O262" s="168"/>
      <c r="P262" s="168"/>
      <c r="Q262" s="168"/>
      <c r="R262" s="168"/>
      <c r="S262" s="168"/>
      <c r="T262" s="169"/>
      <c r="AT262" s="164" t="s">
        <v>202</v>
      </c>
      <c r="AU262" s="164" t="s">
        <v>82</v>
      </c>
      <c r="AV262" s="162" t="s">
        <v>82</v>
      </c>
      <c r="AW262" s="162" t="s">
        <v>35</v>
      </c>
      <c r="AX262" s="162" t="s">
        <v>73</v>
      </c>
      <c r="AY262" s="164" t="s">
        <v>193</v>
      </c>
    </row>
    <row r="263" spans="1:65" s="162" customFormat="1">
      <c r="B263" s="163"/>
      <c r="D263" s="156" t="s">
        <v>202</v>
      </c>
      <c r="E263" s="164"/>
      <c r="F263" s="165" t="s">
        <v>342</v>
      </c>
      <c r="H263" s="166">
        <v>-4.7249999999999996</v>
      </c>
      <c r="L263" s="163"/>
      <c r="M263" s="167"/>
      <c r="N263" s="168"/>
      <c r="O263" s="168"/>
      <c r="P263" s="168"/>
      <c r="Q263" s="168"/>
      <c r="R263" s="168"/>
      <c r="S263" s="168"/>
      <c r="T263" s="169"/>
      <c r="AT263" s="164" t="s">
        <v>202</v>
      </c>
      <c r="AU263" s="164" t="s">
        <v>82</v>
      </c>
      <c r="AV263" s="162" t="s">
        <v>82</v>
      </c>
      <c r="AW263" s="162" t="s">
        <v>35</v>
      </c>
      <c r="AX263" s="162" t="s">
        <v>73</v>
      </c>
      <c r="AY263" s="164" t="s">
        <v>193</v>
      </c>
    </row>
    <row r="264" spans="1:65" s="162" customFormat="1">
      <c r="B264" s="163"/>
      <c r="D264" s="156" t="s">
        <v>202</v>
      </c>
      <c r="E264" s="164"/>
      <c r="F264" s="165" t="s">
        <v>343</v>
      </c>
      <c r="H264" s="166">
        <v>-9.4499999999999993</v>
      </c>
      <c r="L264" s="163"/>
      <c r="M264" s="167"/>
      <c r="N264" s="168"/>
      <c r="O264" s="168"/>
      <c r="P264" s="168"/>
      <c r="Q264" s="168"/>
      <c r="R264" s="168"/>
      <c r="S264" s="168"/>
      <c r="T264" s="169"/>
      <c r="AT264" s="164" t="s">
        <v>202</v>
      </c>
      <c r="AU264" s="164" t="s">
        <v>82</v>
      </c>
      <c r="AV264" s="162" t="s">
        <v>82</v>
      </c>
      <c r="AW264" s="162" t="s">
        <v>35</v>
      </c>
      <c r="AX264" s="162" t="s">
        <v>73</v>
      </c>
      <c r="AY264" s="164" t="s">
        <v>193</v>
      </c>
    </row>
    <row r="265" spans="1:65" s="162" customFormat="1">
      <c r="B265" s="163"/>
      <c r="D265" s="156" t="s">
        <v>202</v>
      </c>
      <c r="E265" s="164"/>
      <c r="F265" s="165" t="s">
        <v>344</v>
      </c>
      <c r="H265" s="166">
        <v>-2.835</v>
      </c>
      <c r="L265" s="163"/>
      <c r="M265" s="167"/>
      <c r="N265" s="168"/>
      <c r="O265" s="168"/>
      <c r="P265" s="168"/>
      <c r="Q265" s="168"/>
      <c r="R265" s="168"/>
      <c r="S265" s="168"/>
      <c r="T265" s="169"/>
      <c r="AT265" s="164" t="s">
        <v>202</v>
      </c>
      <c r="AU265" s="164" t="s">
        <v>82</v>
      </c>
      <c r="AV265" s="162" t="s">
        <v>82</v>
      </c>
      <c r="AW265" s="162" t="s">
        <v>35</v>
      </c>
      <c r="AX265" s="162" t="s">
        <v>73</v>
      </c>
      <c r="AY265" s="164" t="s">
        <v>193</v>
      </c>
    </row>
    <row r="266" spans="1:65" s="162" customFormat="1">
      <c r="B266" s="163"/>
      <c r="D266" s="156" t="s">
        <v>202</v>
      </c>
      <c r="E266" s="164"/>
      <c r="F266" s="165" t="s">
        <v>345</v>
      </c>
      <c r="H266" s="166">
        <v>-1.08</v>
      </c>
      <c r="L266" s="163"/>
      <c r="M266" s="167"/>
      <c r="N266" s="168"/>
      <c r="O266" s="168"/>
      <c r="P266" s="168"/>
      <c r="Q266" s="168"/>
      <c r="R266" s="168"/>
      <c r="S266" s="168"/>
      <c r="T266" s="169"/>
      <c r="AT266" s="164" t="s">
        <v>202</v>
      </c>
      <c r="AU266" s="164" t="s">
        <v>82</v>
      </c>
      <c r="AV266" s="162" t="s">
        <v>82</v>
      </c>
      <c r="AW266" s="162" t="s">
        <v>35</v>
      </c>
      <c r="AX266" s="162" t="s">
        <v>73</v>
      </c>
      <c r="AY266" s="164" t="s">
        <v>193</v>
      </c>
    </row>
    <row r="267" spans="1:65" s="162" customFormat="1" ht="20.399999999999999">
      <c r="B267" s="163"/>
      <c r="D267" s="156" t="s">
        <v>202</v>
      </c>
      <c r="E267" s="164"/>
      <c r="F267" s="165" t="s">
        <v>346</v>
      </c>
      <c r="H267" s="166">
        <v>-8.1199999999999992</v>
      </c>
      <c r="L267" s="163"/>
      <c r="M267" s="167"/>
      <c r="N267" s="168"/>
      <c r="O267" s="168"/>
      <c r="P267" s="168"/>
      <c r="Q267" s="168"/>
      <c r="R267" s="168"/>
      <c r="S267" s="168"/>
      <c r="T267" s="169"/>
      <c r="AT267" s="164" t="s">
        <v>202</v>
      </c>
      <c r="AU267" s="164" t="s">
        <v>82</v>
      </c>
      <c r="AV267" s="162" t="s">
        <v>82</v>
      </c>
      <c r="AW267" s="162" t="s">
        <v>35</v>
      </c>
      <c r="AX267" s="162" t="s">
        <v>73</v>
      </c>
      <c r="AY267" s="164" t="s">
        <v>193</v>
      </c>
    </row>
    <row r="268" spans="1:65" s="162" customFormat="1" ht="20.399999999999999">
      <c r="B268" s="163"/>
      <c r="D268" s="156" t="s">
        <v>202</v>
      </c>
      <c r="E268" s="164"/>
      <c r="F268" s="165" t="s">
        <v>347</v>
      </c>
      <c r="H268" s="166">
        <v>-3.1970000000000001</v>
      </c>
      <c r="L268" s="163"/>
      <c r="M268" s="167"/>
      <c r="N268" s="168"/>
      <c r="O268" s="168"/>
      <c r="P268" s="168"/>
      <c r="Q268" s="168"/>
      <c r="R268" s="168"/>
      <c r="S268" s="168"/>
      <c r="T268" s="169"/>
      <c r="AT268" s="164" t="s">
        <v>202</v>
      </c>
      <c r="AU268" s="164" t="s">
        <v>82</v>
      </c>
      <c r="AV268" s="162" t="s">
        <v>82</v>
      </c>
      <c r="AW268" s="162" t="s">
        <v>35</v>
      </c>
      <c r="AX268" s="162" t="s">
        <v>73</v>
      </c>
      <c r="AY268" s="164" t="s">
        <v>193</v>
      </c>
    </row>
    <row r="269" spans="1:65" s="162" customFormat="1">
      <c r="B269" s="163"/>
      <c r="D269" s="156" t="s">
        <v>202</v>
      </c>
      <c r="E269" s="164"/>
      <c r="F269" s="165" t="s">
        <v>348</v>
      </c>
      <c r="H269" s="166">
        <v>-5.42</v>
      </c>
      <c r="L269" s="163"/>
      <c r="M269" s="167"/>
      <c r="N269" s="168"/>
      <c r="O269" s="168"/>
      <c r="P269" s="168"/>
      <c r="Q269" s="168"/>
      <c r="R269" s="168"/>
      <c r="S269" s="168"/>
      <c r="T269" s="169"/>
      <c r="AT269" s="164" t="s">
        <v>202</v>
      </c>
      <c r="AU269" s="164" t="s">
        <v>82</v>
      </c>
      <c r="AV269" s="162" t="s">
        <v>82</v>
      </c>
      <c r="AW269" s="162" t="s">
        <v>35</v>
      </c>
      <c r="AX269" s="162" t="s">
        <v>73</v>
      </c>
      <c r="AY269" s="164" t="s">
        <v>193</v>
      </c>
    </row>
    <row r="270" spans="1:65" s="170" customFormat="1">
      <c r="B270" s="171"/>
      <c r="D270" s="156" t="s">
        <v>202</v>
      </c>
      <c r="E270" s="172"/>
      <c r="F270" s="173" t="s">
        <v>206</v>
      </c>
      <c r="H270" s="174">
        <v>837.20799999999997</v>
      </c>
      <c r="L270" s="171"/>
      <c r="M270" s="175"/>
      <c r="N270" s="176"/>
      <c r="O270" s="176"/>
      <c r="P270" s="176"/>
      <c r="Q270" s="176"/>
      <c r="R270" s="176"/>
      <c r="S270" s="176"/>
      <c r="T270" s="177"/>
      <c r="AT270" s="172" t="s">
        <v>202</v>
      </c>
      <c r="AU270" s="172" t="s">
        <v>82</v>
      </c>
      <c r="AV270" s="170" t="s">
        <v>199</v>
      </c>
      <c r="AW270" s="170" t="s">
        <v>35</v>
      </c>
      <c r="AX270" s="170" t="s">
        <v>80</v>
      </c>
      <c r="AY270" s="172" t="s">
        <v>193</v>
      </c>
    </row>
    <row r="271" spans="1:65" s="123" customFormat="1" ht="22.8" customHeight="1">
      <c r="B271" s="124"/>
      <c r="D271" s="125" t="s">
        <v>72</v>
      </c>
      <c r="E271" s="134" t="s">
        <v>82</v>
      </c>
      <c r="F271" s="134" t="s">
        <v>349</v>
      </c>
      <c r="J271" s="135">
        <f>BK271</f>
        <v>0</v>
      </c>
      <c r="L271" s="124"/>
      <c r="M271" s="128"/>
      <c r="N271" s="129"/>
      <c r="O271" s="129"/>
      <c r="P271" s="130">
        <f>SUM(P272:P443)</f>
        <v>1192.9829560000001</v>
      </c>
      <c r="Q271" s="129"/>
      <c r="R271" s="130">
        <f>SUM(R272:R443)</f>
        <v>1241.5010428979394</v>
      </c>
      <c r="S271" s="129"/>
      <c r="T271" s="131">
        <f>SUM(T272:T443)</f>
        <v>23.1096</v>
      </c>
      <c r="AR271" s="125" t="s">
        <v>80</v>
      </c>
      <c r="AT271" s="132" t="s">
        <v>72</v>
      </c>
      <c r="AU271" s="132" t="s">
        <v>80</v>
      </c>
      <c r="AY271" s="125" t="s">
        <v>193</v>
      </c>
      <c r="BK271" s="133">
        <f>SUM(BK272:BK443)</f>
        <v>0</v>
      </c>
    </row>
    <row r="272" spans="1:65" s="17" customFormat="1" ht="44.25" customHeight="1">
      <c r="A272" s="13"/>
      <c r="B272" s="136"/>
      <c r="C272" s="137" t="s">
        <v>350</v>
      </c>
      <c r="D272" s="137" t="s">
        <v>195</v>
      </c>
      <c r="E272" s="138" t="s">
        <v>351</v>
      </c>
      <c r="F272" s="139" t="s">
        <v>352</v>
      </c>
      <c r="G272" s="140" t="s">
        <v>353</v>
      </c>
      <c r="H272" s="141">
        <v>25</v>
      </c>
      <c r="I272" s="142">
        <v>0</v>
      </c>
      <c r="J272" s="142">
        <f>ROUND(I272*H272,2)</f>
        <v>0</v>
      </c>
      <c r="K272" s="143"/>
      <c r="L272" s="14"/>
      <c r="M272" s="144"/>
      <c r="N272" s="145" t="s">
        <v>44</v>
      </c>
      <c r="O272" s="146">
        <v>0.28899999999999998</v>
      </c>
      <c r="P272" s="146">
        <f>O272*H272</f>
        <v>7.2249999999999996</v>
      </c>
      <c r="Q272" s="146">
        <v>1.1989000000000001E-4</v>
      </c>
      <c r="R272" s="146">
        <f>Q272*H272</f>
        <v>2.9972500000000003E-3</v>
      </c>
      <c r="S272" s="146">
        <v>0</v>
      </c>
      <c r="T272" s="147">
        <f>S272*H272</f>
        <v>0</v>
      </c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R272" s="148" t="s">
        <v>199</v>
      </c>
      <c r="AT272" s="148" t="s">
        <v>195</v>
      </c>
      <c r="AU272" s="148" t="s">
        <v>82</v>
      </c>
      <c r="AY272" s="2" t="s">
        <v>193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2" t="s">
        <v>80</v>
      </c>
      <c r="BK272" s="149">
        <f>ROUND(I272*H272,2)</f>
        <v>0</v>
      </c>
      <c r="BL272" s="2" t="s">
        <v>199</v>
      </c>
      <c r="BM272" s="148" t="s">
        <v>354</v>
      </c>
    </row>
    <row r="273" spans="1:65" s="17" customFormat="1">
      <c r="A273" s="13"/>
      <c r="B273" s="14"/>
      <c r="C273" s="13"/>
      <c r="D273" s="150" t="s">
        <v>200</v>
      </c>
      <c r="E273" s="13"/>
      <c r="F273" s="151" t="s">
        <v>355</v>
      </c>
      <c r="G273" s="13"/>
      <c r="H273" s="13"/>
      <c r="I273" s="13"/>
      <c r="J273" s="13"/>
      <c r="K273" s="13"/>
      <c r="L273" s="14"/>
      <c r="M273" s="152"/>
      <c r="N273" s="153"/>
      <c r="O273" s="36"/>
      <c r="P273" s="36"/>
      <c r="Q273" s="36"/>
      <c r="R273" s="36"/>
      <c r="S273" s="36"/>
      <c r="T273" s="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" t="s">
        <v>200</v>
      </c>
      <c r="AU273" s="2" t="s">
        <v>82</v>
      </c>
    </row>
    <row r="274" spans="1:65" s="154" customFormat="1">
      <c r="B274" s="155"/>
      <c r="D274" s="156" t="s">
        <v>202</v>
      </c>
      <c r="E274" s="157"/>
      <c r="F274" s="158" t="s">
        <v>233</v>
      </c>
      <c r="H274" s="157"/>
      <c r="L274" s="155"/>
      <c r="M274" s="159"/>
      <c r="N274" s="160"/>
      <c r="O274" s="160"/>
      <c r="P274" s="160"/>
      <c r="Q274" s="160"/>
      <c r="R274" s="160"/>
      <c r="S274" s="160"/>
      <c r="T274" s="161"/>
      <c r="AT274" s="157" t="s">
        <v>202</v>
      </c>
      <c r="AU274" s="157" t="s">
        <v>82</v>
      </c>
      <c r="AV274" s="154" t="s">
        <v>80</v>
      </c>
      <c r="AW274" s="154" t="s">
        <v>35</v>
      </c>
      <c r="AX274" s="154" t="s">
        <v>73</v>
      </c>
      <c r="AY274" s="157" t="s">
        <v>193</v>
      </c>
    </row>
    <row r="275" spans="1:65" s="154" customFormat="1" ht="30.6">
      <c r="B275" s="155"/>
      <c r="D275" s="156" t="s">
        <v>202</v>
      </c>
      <c r="E275" s="157"/>
      <c r="F275" s="158" t="s">
        <v>316</v>
      </c>
      <c r="H275" s="157"/>
      <c r="L275" s="155"/>
      <c r="M275" s="159"/>
      <c r="N275" s="160"/>
      <c r="O275" s="160"/>
      <c r="P275" s="160"/>
      <c r="Q275" s="160"/>
      <c r="R275" s="160"/>
      <c r="S275" s="160"/>
      <c r="T275" s="161"/>
      <c r="AT275" s="157" t="s">
        <v>202</v>
      </c>
      <c r="AU275" s="157" t="s">
        <v>82</v>
      </c>
      <c r="AV275" s="154" t="s">
        <v>80</v>
      </c>
      <c r="AW275" s="154" t="s">
        <v>35</v>
      </c>
      <c r="AX275" s="154" t="s">
        <v>73</v>
      </c>
      <c r="AY275" s="157" t="s">
        <v>193</v>
      </c>
    </row>
    <row r="276" spans="1:65" s="162" customFormat="1">
      <c r="B276" s="163"/>
      <c r="D276" s="156" t="s">
        <v>202</v>
      </c>
      <c r="E276" s="164"/>
      <c r="F276" s="165" t="s">
        <v>356</v>
      </c>
      <c r="H276" s="166">
        <v>22</v>
      </c>
      <c r="L276" s="163"/>
      <c r="M276" s="167"/>
      <c r="N276" s="168"/>
      <c r="O276" s="168"/>
      <c r="P276" s="168"/>
      <c r="Q276" s="168"/>
      <c r="R276" s="168"/>
      <c r="S276" s="168"/>
      <c r="T276" s="169"/>
      <c r="AT276" s="164" t="s">
        <v>202</v>
      </c>
      <c r="AU276" s="164" t="s">
        <v>82</v>
      </c>
      <c r="AV276" s="162" t="s">
        <v>82</v>
      </c>
      <c r="AW276" s="162" t="s">
        <v>35</v>
      </c>
      <c r="AX276" s="162" t="s">
        <v>73</v>
      </c>
      <c r="AY276" s="164" t="s">
        <v>193</v>
      </c>
    </row>
    <row r="277" spans="1:65" s="162" customFormat="1">
      <c r="B277" s="163"/>
      <c r="D277" s="156" t="s">
        <v>202</v>
      </c>
      <c r="E277" s="164"/>
      <c r="F277" s="165" t="s">
        <v>357</v>
      </c>
      <c r="H277" s="166">
        <v>3</v>
      </c>
      <c r="L277" s="163"/>
      <c r="M277" s="167"/>
      <c r="N277" s="168"/>
      <c r="O277" s="168"/>
      <c r="P277" s="168"/>
      <c r="Q277" s="168"/>
      <c r="R277" s="168"/>
      <c r="S277" s="168"/>
      <c r="T277" s="169"/>
      <c r="AT277" s="164" t="s">
        <v>202</v>
      </c>
      <c r="AU277" s="164" t="s">
        <v>82</v>
      </c>
      <c r="AV277" s="162" t="s">
        <v>82</v>
      </c>
      <c r="AW277" s="162" t="s">
        <v>35</v>
      </c>
      <c r="AX277" s="162" t="s">
        <v>73</v>
      </c>
      <c r="AY277" s="164" t="s">
        <v>193</v>
      </c>
    </row>
    <row r="278" spans="1:65" s="170" customFormat="1">
      <c r="B278" s="171"/>
      <c r="D278" s="156" t="s">
        <v>202</v>
      </c>
      <c r="E278" s="172"/>
      <c r="F278" s="173" t="s">
        <v>206</v>
      </c>
      <c r="H278" s="174">
        <v>25</v>
      </c>
      <c r="L278" s="171"/>
      <c r="M278" s="175"/>
      <c r="N278" s="176"/>
      <c r="O278" s="176"/>
      <c r="P278" s="176"/>
      <c r="Q278" s="176"/>
      <c r="R278" s="176"/>
      <c r="S278" s="176"/>
      <c r="T278" s="177"/>
      <c r="AT278" s="172" t="s">
        <v>202</v>
      </c>
      <c r="AU278" s="172" t="s">
        <v>82</v>
      </c>
      <c r="AV278" s="170" t="s">
        <v>199</v>
      </c>
      <c r="AW278" s="170" t="s">
        <v>35</v>
      </c>
      <c r="AX278" s="170" t="s">
        <v>80</v>
      </c>
      <c r="AY278" s="172" t="s">
        <v>193</v>
      </c>
    </row>
    <row r="279" spans="1:65" s="17" customFormat="1" ht="44.25" customHeight="1">
      <c r="A279" s="13"/>
      <c r="B279" s="136"/>
      <c r="C279" s="137" t="s">
        <v>289</v>
      </c>
      <c r="D279" s="137" t="s">
        <v>195</v>
      </c>
      <c r="E279" s="138" t="s">
        <v>358</v>
      </c>
      <c r="F279" s="139" t="s">
        <v>359</v>
      </c>
      <c r="G279" s="140" t="s">
        <v>353</v>
      </c>
      <c r="H279" s="141">
        <v>275</v>
      </c>
      <c r="I279" s="142">
        <v>0</v>
      </c>
      <c r="J279" s="142">
        <f>ROUND(I279*H279,2)</f>
        <v>0</v>
      </c>
      <c r="K279" s="143"/>
      <c r="L279" s="14"/>
      <c r="M279" s="144"/>
      <c r="N279" s="145" t="s">
        <v>44</v>
      </c>
      <c r="O279" s="146">
        <v>0.38700000000000001</v>
      </c>
      <c r="P279" s="146">
        <f>O279*H279</f>
        <v>106.425</v>
      </c>
      <c r="Q279" s="146">
        <v>1.6045E-4</v>
      </c>
      <c r="R279" s="146">
        <f>Q279*H279</f>
        <v>4.4123749999999996E-2</v>
      </c>
      <c r="S279" s="146">
        <v>0</v>
      </c>
      <c r="T279" s="147">
        <f>S279*H279</f>
        <v>0</v>
      </c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R279" s="148" t="s">
        <v>199</v>
      </c>
      <c r="AT279" s="148" t="s">
        <v>195</v>
      </c>
      <c r="AU279" s="148" t="s">
        <v>82</v>
      </c>
      <c r="AY279" s="2" t="s">
        <v>193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2" t="s">
        <v>80</v>
      </c>
      <c r="BK279" s="149">
        <f>ROUND(I279*H279,2)</f>
        <v>0</v>
      </c>
      <c r="BL279" s="2" t="s">
        <v>199</v>
      </c>
      <c r="BM279" s="148" t="s">
        <v>360</v>
      </c>
    </row>
    <row r="280" spans="1:65" s="17" customFormat="1">
      <c r="A280" s="13"/>
      <c r="B280" s="14"/>
      <c r="C280" s="13"/>
      <c r="D280" s="150" t="s">
        <v>200</v>
      </c>
      <c r="E280" s="13"/>
      <c r="F280" s="151" t="s">
        <v>361</v>
      </c>
      <c r="G280" s="13"/>
      <c r="H280" s="13"/>
      <c r="I280" s="13"/>
      <c r="J280" s="13"/>
      <c r="K280" s="13"/>
      <c r="L280" s="14"/>
      <c r="M280" s="152"/>
      <c r="N280" s="153"/>
      <c r="O280" s="36"/>
      <c r="P280" s="36"/>
      <c r="Q280" s="36"/>
      <c r="R280" s="36"/>
      <c r="S280" s="36"/>
      <c r="T280" s="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" t="s">
        <v>200</v>
      </c>
      <c r="AU280" s="2" t="s">
        <v>82</v>
      </c>
    </row>
    <row r="281" spans="1:65" s="154" customFormat="1">
      <c r="B281" s="155"/>
      <c r="D281" s="156" t="s">
        <v>202</v>
      </c>
      <c r="E281" s="157"/>
      <c r="F281" s="158" t="s">
        <v>233</v>
      </c>
      <c r="H281" s="157"/>
      <c r="L281" s="155"/>
      <c r="M281" s="159"/>
      <c r="N281" s="160"/>
      <c r="O281" s="160"/>
      <c r="P281" s="160"/>
      <c r="Q281" s="160"/>
      <c r="R281" s="160"/>
      <c r="S281" s="160"/>
      <c r="T281" s="161"/>
      <c r="AT281" s="157" t="s">
        <v>202</v>
      </c>
      <c r="AU281" s="157" t="s">
        <v>82</v>
      </c>
      <c r="AV281" s="154" t="s">
        <v>80</v>
      </c>
      <c r="AW281" s="154" t="s">
        <v>35</v>
      </c>
      <c r="AX281" s="154" t="s">
        <v>73</v>
      </c>
      <c r="AY281" s="157" t="s">
        <v>193</v>
      </c>
    </row>
    <row r="282" spans="1:65" s="154" customFormat="1">
      <c r="B282" s="155"/>
      <c r="D282" s="156" t="s">
        <v>202</v>
      </c>
      <c r="E282" s="157"/>
      <c r="F282" s="158" t="s">
        <v>318</v>
      </c>
      <c r="H282" s="157"/>
      <c r="L282" s="155"/>
      <c r="M282" s="159"/>
      <c r="N282" s="160"/>
      <c r="O282" s="160"/>
      <c r="P282" s="160"/>
      <c r="Q282" s="160"/>
      <c r="R282" s="160"/>
      <c r="S282" s="160"/>
      <c r="T282" s="161"/>
      <c r="AT282" s="157" t="s">
        <v>202</v>
      </c>
      <c r="AU282" s="157" t="s">
        <v>82</v>
      </c>
      <c r="AV282" s="154" t="s">
        <v>80</v>
      </c>
      <c r="AW282" s="154" t="s">
        <v>35</v>
      </c>
      <c r="AX282" s="154" t="s">
        <v>73</v>
      </c>
      <c r="AY282" s="157" t="s">
        <v>193</v>
      </c>
    </row>
    <row r="283" spans="1:65" s="162" customFormat="1">
      <c r="B283" s="163"/>
      <c r="D283" s="156" t="s">
        <v>202</v>
      </c>
      <c r="E283" s="164"/>
      <c r="F283" s="165" t="s">
        <v>362</v>
      </c>
      <c r="H283" s="166">
        <v>154</v>
      </c>
      <c r="L283" s="163"/>
      <c r="M283" s="167"/>
      <c r="N283" s="168"/>
      <c r="O283" s="168"/>
      <c r="P283" s="168"/>
      <c r="Q283" s="168"/>
      <c r="R283" s="168"/>
      <c r="S283" s="168"/>
      <c r="T283" s="169"/>
      <c r="AT283" s="164" t="s">
        <v>202</v>
      </c>
      <c r="AU283" s="164" t="s">
        <v>82</v>
      </c>
      <c r="AV283" s="162" t="s">
        <v>82</v>
      </c>
      <c r="AW283" s="162" t="s">
        <v>35</v>
      </c>
      <c r="AX283" s="162" t="s">
        <v>73</v>
      </c>
      <c r="AY283" s="164" t="s">
        <v>193</v>
      </c>
    </row>
    <row r="284" spans="1:65" s="162" customFormat="1">
      <c r="B284" s="163"/>
      <c r="D284" s="156" t="s">
        <v>202</v>
      </c>
      <c r="E284" s="164"/>
      <c r="F284" s="165" t="s">
        <v>363</v>
      </c>
      <c r="H284" s="166">
        <v>21</v>
      </c>
      <c r="L284" s="163"/>
      <c r="M284" s="167"/>
      <c r="N284" s="168"/>
      <c r="O284" s="168"/>
      <c r="P284" s="168"/>
      <c r="Q284" s="168"/>
      <c r="R284" s="168"/>
      <c r="S284" s="168"/>
      <c r="T284" s="169"/>
      <c r="AT284" s="164" t="s">
        <v>202</v>
      </c>
      <c r="AU284" s="164" t="s">
        <v>82</v>
      </c>
      <c r="AV284" s="162" t="s">
        <v>82</v>
      </c>
      <c r="AW284" s="162" t="s">
        <v>35</v>
      </c>
      <c r="AX284" s="162" t="s">
        <v>73</v>
      </c>
      <c r="AY284" s="164" t="s">
        <v>193</v>
      </c>
    </row>
    <row r="285" spans="1:65" s="178" customFormat="1">
      <c r="B285" s="179"/>
      <c r="D285" s="156" t="s">
        <v>202</v>
      </c>
      <c r="E285" s="180"/>
      <c r="F285" s="181" t="s">
        <v>254</v>
      </c>
      <c r="H285" s="182">
        <v>175</v>
      </c>
      <c r="L285" s="179"/>
      <c r="M285" s="183"/>
      <c r="N285" s="184"/>
      <c r="O285" s="184"/>
      <c r="P285" s="184"/>
      <c r="Q285" s="184"/>
      <c r="R285" s="184"/>
      <c r="S285" s="184"/>
      <c r="T285" s="185"/>
      <c r="AT285" s="180" t="s">
        <v>202</v>
      </c>
      <c r="AU285" s="180" t="s">
        <v>82</v>
      </c>
      <c r="AV285" s="178" t="s">
        <v>213</v>
      </c>
      <c r="AW285" s="178" t="s">
        <v>35</v>
      </c>
      <c r="AX285" s="178" t="s">
        <v>73</v>
      </c>
      <c r="AY285" s="180" t="s">
        <v>193</v>
      </c>
    </row>
    <row r="286" spans="1:65" s="154" customFormat="1" ht="30.6">
      <c r="B286" s="155"/>
      <c r="D286" s="156" t="s">
        <v>202</v>
      </c>
      <c r="E286" s="157"/>
      <c r="F286" s="158" t="s">
        <v>320</v>
      </c>
      <c r="H286" s="157"/>
      <c r="L286" s="155"/>
      <c r="M286" s="159"/>
      <c r="N286" s="160"/>
      <c r="O286" s="160"/>
      <c r="P286" s="160"/>
      <c r="Q286" s="160"/>
      <c r="R286" s="160"/>
      <c r="S286" s="160"/>
      <c r="T286" s="161"/>
      <c r="AT286" s="157" t="s">
        <v>202</v>
      </c>
      <c r="AU286" s="157" t="s">
        <v>82</v>
      </c>
      <c r="AV286" s="154" t="s">
        <v>80</v>
      </c>
      <c r="AW286" s="154" t="s">
        <v>35</v>
      </c>
      <c r="AX286" s="154" t="s">
        <v>73</v>
      </c>
      <c r="AY286" s="157" t="s">
        <v>193</v>
      </c>
    </row>
    <row r="287" spans="1:65" s="162" customFormat="1">
      <c r="B287" s="163"/>
      <c r="D287" s="156" t="s">
        <v>202</v>
      </c>
      <c r="E287" s="164"/>
      <c r="F287" s="165" t="s">
        <v>364</v>
      </c>
      <c r="H287" s="166">
        <v>88</v>
      </c>
      <c r="L287" s="163"/>
      <c r="M287" s="167"/>
      <c r="N287" s="168"/>
      <c r="O287" s="168"/>
      <c r="P287" s="168"/>
      <c r="Q287" s="168"/>
      <c r="R287" s="168"/>
      <c r="S287" s="168"/>
      <c r="T287" s="169"/>
      <c r="AT287" s="164" t="s">
        <v>202</v>
      </c>
      <c r="AU287" s="164" t="s">
        <v>82</v>
      </c>
      <c r="AV287" s="162" t="s">
        <v>82</v>
      </c>
      <c r="AW287" s="162" t="s">
        <v>35</v>
      </c>
      <c r="AX287" s="162" t="s">
        <v>73</v>
      </c>
      <c r="AY287" s="164" t="s">
        <v>193</v>
      </c>
    </row>
    <row r="288" spans="1:65" s="162" customFormat="1">
      <c r="B288" s="163"/>
      <c r="D288" s="156" t="s">
        <v>202</v>
      </c>
      <c r="E288" s="164"/>
      <c r="F288" s="165" t="s">
        <v>365</v>
      </c>
      <c r="H288" s="166">
        <v>12</v>
      </c>
      <c r="L288" s="163"/>
      <c r="M288" s="167"/>
      <c r="N288" s="168"/>
      <c r="O288" s="168"/>
      <c r="P288" s="168"/>
      <c r="Q288" s="168"/>
      <c r="R288" s="168"/>
      <c r="S288" s="168"/>
      <c r="T288" s="169"/>
      <c r="AT288" s="164" t="s">
        <v>202</v>
      </c>
      <c r="AU288" s="164" t="s">
        <v>82</v>
      </c>
      <c r="AV288" s="162" t="s">
        <v>82</v>
      </c>
      <c r="AW288" s="162" t="s">
        <v>35</v>
      </c>
      <c r="AX288" s="162" t="s">
        <v>73</v>
      </c>
      <c r="AY288" s="164" t="s">
        <v>193</v>
      </c>
    </row>
    <row r="289" spans="1:65" s="178" customFormat="1">
      <c r="B289" s="179"/>
      <c r="D289" s="156" t="s">
        <v>202</v>
      </c>
      <c r="E289" s="180"/>
      <c r="F289" s="181" t="s">
        <v>254</v>
      </c>
      <c r="H289" s="182">
        <v>100</v>
      </c>
      <c r="L289" s="179"/>
      <c r="M289" s="183"/>
      <c r="N289" s="184"/>
      <c r="O289" s="184"/>
      <c r="P289" s="184"/>
      <c r="Q289" s="184"/>
      <c r="R289" s="184"/>
      <c r="S289" s="184"/>
      <c r="T289" s="185"/>
      <c r="AT289" s="180" t="s">
        <v>202</v>
      </c>
      <c r="AU289" s="180" t="s">
        <v>82</v>
      </c>
      <c r="AV289" s="178" t="s">
        <v>213</v>
      </c>
      <c r="AW289" s="178" t="s">
        <v>35</v>
      </c>
      <c r="AX289" s="178" t="s">
        <v>73</v>
      </c>
      <c r="AY289" s="180" t="s">
        <v>193</v>
      </c>
    </row>
    <row r="290" spans="1:65" s="170" customFormat="1">
      <c r="B290" s="171"/>
      <c r="D290" s="156" t="s">
        <v>202</v>
      </c>
      <c r="E290" s="172"/>
      <c r="F290" s="173" t="s">
        <v>206</v>
      </c>
      <c r="H290" s="174">
        <v>275</v>
      </c>
      <c r="L290" s="171"/>
      <c r="M290" s="175"/>
      <c r="N290" s="176"/>
      <c r="O290" s="176"/>
      <c r="P290" s="176"/>
      <c r="Q290" s="176"/>
      <c r="R290" s="176"/>
      <c r="S290" s="176"/>
      <c r="T290" s="177"/>
      <c r="AT290" s="172" t="s">
        <v>202</v>
      </c>
      <c r="AU290" s="172" t="s">
        <v>82</v>
      </c>
      <c r="AV290" s="170" t="s">
        <v>199</v>
      </c>
      <c r="AW290" s="170" t="s">
        <v>35</v>
      </c>
      <c r="AX290" s="170" t="s">
        <v>80</v>
      </c>
      <c r="AY290" s="172" t="s">
        <v>193</v>
      </c>
    </row>
    <row r="291" spans="1:65" s="17" customFormat="1" ht="44.25" customHeight="1">
      <c r="A291" s="13"/>
      <c r="B291" s="136"/>
      <c r="C291" s="137" t="s">
        <v>366</v>
      </c>
      <c r="D291" s="137" t="s">
        <v>195</v>
      </c>
      <c r="E291" s="138" t="s">
        <v>367</v>
      </c>
      <c r="F291" s="139" t="s">
        <v>368</v>
      </c>
      <c r="G291" s="140" t="s">
        <v>353</v>
      </c>
      <c r="H291" s="141">
        <v>23.2</v>
      </c>
      <c r="I291" s="142">
        <v>0</v>
      </c>
      <c r="J291" s="142">
        <f>ROUND(I291*H291,2)</f>
        <v>0</v>
      </c>
      <c r="K291" s="143"/>
      <c r="L291" s="14"/>
      <c r="M291" s="144"/>
      <c r="N291" s="145" t="s">
        <v>44</v>
      </c>
      <c r="O291" s="146">
        <v>0.379</v>
      </c>
      <c r="P291" s="146">
        <f>O291*H291</f>
        <v>8.7927999999999997</v>
      </c>
      <c r="Q291" s="146">
        <v>0</v>
      </c>
      <c r="R291" s="146">
        <f>Q291*H291</f>
        <v>0</v>
      </c>
      <c r="S291" s="146">
        <v>0</v>
      </c>
      <c r="T291" s="147">
        <f>S291*H291</f>
        <v>0</v>
      </c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R291" s="148" t="s">
        <v>199</v>
      </c>
      <c r="AT291" s="148" t="s">
        <v>195</v>
      </c>
      <c r="AU291" s="148" t="s">
        <v>82</v>
      </c>
      <c r="AY291" s="2" t="s">
        <v>193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2" t="s">
        <v>80</v>
      </c>
      <c r="BK291" s="149">
        <f>ROUND(I291*H291,2)</f>
        <v>0</v>
      </c>
      <c r="BL291" s="2" t="s">
        <v>199</v>
      </c>
      <c r="BM291" s="148" t="s">
        <v>369</v>
      </c>
    </row>
    <row r="292" spans="1:65" s="17" customFormat="1">
      <c r="A292" s="13"/>
      <c r="B292" s="14"/>
      <c r="C292" s="13"/>
      <c r="D292" s="150" t="s">
        <v>200</v>
      </c>
      <c r="E292" s="13"/>
      <c r="F292" s="151" t="s">
        <v>370</v>
      </c>
      <c r="G292" s="13"/>
      <c r="H292" s="13"/>
      <c r="I292" s="13"/>
      <c r="J292" s="13"/>
      <c r="K292" s="13"/>
      <c r="L292" s="14"/>
      <c r="M292" s="152"/>
      <c r="N292" s="153"/>
      <c r="O292" s="36"/>
      <c r="P292" s="36"/>
      <c r="Q292" s="36"/>
      <c r="R292" s="36"/>
      <c r="S292" s="36"/>
      <c r="T292" s="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" t="s">
        <v>200</v>
      </c>
      <c r="AU292" s="2" t="s">
        <v>82</v>
      </c>
    </row>
    <row r="293" spans="1:65" s="154" customFormat="1">
      <c r="B293" s="155"/>
      <c r="D293" s="156" t="s">
        <v>202</v>
      </c>
      <c r="E293" s="157"/>
      <c r="F293" s="158" t="s">
        <v>233</v>
      </c>
      <c r="H293" s="157"/>
      <c r="L293" s="155"/>
      <c r="M293" s="159"/>
      <c r="N293" s="160"/>
      <c r="O293" s="160"/>
      <c r="P293" s="160"/>
      <c r="Q293" s="160"/>
      <c r="R293" s="160"/>
      <c r="S293" s="160"/>
      <c r="T293" s="161"/>
      <c r="AT293" s="157" t="s">
        <v>202</v>
      </c>
      <c r="AU293" s="157" t="s">
        <v>82</v>
      </c>
      <c r="AV293" s="154" t="s">
        <v>80</v>
      </c>
      <c r="AW293" s="154" t="s">
        <v>35</v>
      </c>
      <c r="AX293" s="154" t="s">
        <v>73</v>
      </c>
      <c r="AY293" s="157" t="s">
        <v>193</v>
      </c>
    </row>
    <row r="294" spans="1:65" s="154" customFormat="1" ht="30.6">
      <c r="B294" s="155"/>
      <c r="D294" s="156" t="s">
        <v>202</v>
      </c>
      <c r="E294" s="157"/>
      <c r="F294" s="158" t="s">
        <v>316</v>
      </c>
      <c r="H294" s="157"/>
      <c r="L294" s="155"/>
      <c r="M294" s="159"/>
      <c r="N294" s="160"/>
      <c r="O294" s="160"/>
      <c r="P294" s="160"/>
      <c r="Q294" s="160"/>
      <c r="R294" s="160"/>
      <c r="S294" s="160"/>
      <c r="T294" s="161"/>
      <c r="AT294" s="157" t="s">
        <v>202</v>
      </c>
      <c r="AU294" s="157" t="s">
        <v>82</v>
      </c>
      <c r="AV294" s="154" t="s">
        <v>80</v>
      </c>
      <c r="AW294" s="154" t="s">
        <v>35</v>
      </c>
      <c r="AX294" s="154" t="s">
        <v>73</v>
      </c>
      <c r="AY294" s="157" t="s">
        <v>193</v>
      </c>
    </row>
    <row r="295" spans="1:65" s="162" customFormat="1">
      <c r="B295" s="163"/>
      <c r="D295" s="156" t="s">
        <v>202</v>
      </c>
      <c r="E295" s="164"/>
      <c r="F295" s="165" t="s">
        <v>371</v>
      </c>
      <c r="H295" s="166">
        <v>23.2</v>
      </c>
      <c r="L295" s="163"/>
      <c r="M295" s="167"/>
      <c r="N295" s="168"/>
      <c r="O295" s="168"/>
      <c r="P295" s="168"/>
      <c r="Q295" s="168"/>
      <c r="R295" s="168"/>
      <c r="S295" s="168"/>
      <c r="T295" s="169"/>
      <c r="AT295" s="164" t="s">
        <v>202</v>
      </c>
      <c r="AU295" s="164" t="s">
        <v>82</v>
      </c>
      <c r="AV295" s="162" t="s">
        <v>82</v>
      </c>
      <c r="AW295" s="162" t="s">
        <v>35</v>
      </c>
      <c r="AX295" s="162" t="s">
        <v>73</v>
      </c>
      <c r="AY295" s="164" t="s">
        <v>193</v>
      </c>
    </row>
    <row r="296" spans="1:65" s="170" customFormat="1">
      <c r="B296" s="171"/>
      <c r="D296" s="156" t="s">
        <v>202</v>
      </c>
      <c r="E296" s="172"/>
      <c r="F296" s="173" t="s">
        <v>206</v>
      </c>
      <c r="H296" s="174">
        <v>23.2</v>
      </c>
      <c r="L296" s="171"/>
      <c r="M296" s="175"/>
      <c r="N296" s="176"/>
      <c r="O296" s="176"/>
      <c r="P296" s="176"/>
      <c r="Q296" s="176"/>
      <c r="R296" s="176"/>
      <c r="S296" s="176"/>
      <c r="T296" s="177"/>
      <c r="AT296" s="172" t="s">
        <v>202</v>
      </c>
      <c r="AU296" s="172" t="s">
        <v>82</v>
      </c>
      <c r="AV296" s="170" t="s">
        <v>199</v>
      </c>
      <c r="AW296" s="170" t="s">
        <v>35</v>
      </c>
      <c r="AX296" s="170" t="s">
        <v>80</v>
      </c>
      <c r="AY296" s="172" t="s">
        <v>193</v>
      </c>
    </row>
    <row r="297" spans="1:65" s="17" customFormat="1" ht="16.5" customHeight="1">
      <c r="A297" s="13"/>
      <c r="B297" s="136"/>
      <c r="C297" s="186" t="s">
        <v>293</v>
      </c>
      <c r="D297" s="186" t="s">
        <v>372</v>
      </c>
      <c r="E297" s="187" t="s">
        <v>373</v>
      </c>
      <c r="F297" s="188" t="s">
        <v>374</v>
      </c>
      <c r="G297" s="189" t="s">
        <v>223</v>
      </c>
      <c r="H297" s="190">
        <v>6.79</v>
      </c>
      <c r="I297" s="191">
        <v>0</v>
      </c>
      <c r="J297" s="191">
        <f>ROUND(I297*H297,2)</f>
        <v>0</v>
      </c>
      <c r="K297" s="192"/>
      <c r="L297" s="193"/>
      <c r="M297" s="194"/>
      <c r="N297" s="195" t="s">
        <v>44</v>
      </c>
      <c r="O297" s="146">
        <v>0</v>
      </c>
      <c r="P297" s="146">
        <f>O297*H297</f>
        <v>0</v>
      </c>
      <c r="Q297" s="146">
        <v>2.4289999999999998</v>
      </c>
      <c r="R297" s="146">
        <f>Q297*H297</f>
        <v>16.492909999999998</v>
      </c>
      <c r="S297" s="146">
        <v>0</v>
      </c>
      <c r="T297" s="147">
        <f>S297*H297</f>
        <v>0</v>
      </c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R297" s="148" t="s">
        <v>224</v>
      </c>
      <c r="AT297" s="148" t="s">
        <v>372</v>
      </c>
      <c r="AU297" s="148" t="s">
        <v>82</v>
      </c>
      <c r="AY297" s="2" t="s">
        <v>193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2" t="s">
        <v>80</v>
      </c>
      <c r="BK297" s="149">
        <f>ROUND(I297*H297,2)</f>
        <v>0</v>
      </c>
      <c r="BL297" s="2" t="s">
        <v>199</v>
      </c>
      <c r="BM297" s="148" t="s">
        <v>375</v>
      </c>
    </row>
    <row r="298" spans="1:65" s="17" customFormat="1" ht="44.25" customHeight="1">
      <c r="A298" s="13"/>
      <c r="B298" s="136"/>
      <c r="C298" s="137" t="s">
        <v>7</v>
      </c>
      <c r="D298" s="137" t="s">
        <v>195</v>
      </c>
      <c r="E298" s="138" t="s">
        <v>376</v>
      </c>
      <c r="F298" s="139" t="s">
        <v>377</v>
      </c>
      <c r="G298" s="140" t="s">
        <v>353</v>
      </c>
      <c r="H298" s="141">
        <v>255.2</v>
      </c>
      <c r="I298" s="142">
        <v>0</v>
      </c>
      <c r="J298" s="142">
        <f>ROUND(I298*H298,2)</f>
        <v>0</v>
      </c>
      <c r="K298" s="143"/>
      <c r="L298" s="14"/>
      <c r="M298" s="144"/>
      <c r="N298" s="145" t="s">
        <v>44</v>
      </c>
      <c r="O298" s="146">
        <v>0.69299999999999995</v>
      </c>
      <c r="P298" s="146">
        <f>O298*H298</f>
        <v>176.85359999999997</v>
      </c>
      <c r="Q298" s="146">
        <v>0</v>
      </c>
      <c r="R298" s="146">
        <f>Q298*H298</f>
        <v>0</v>
      </c>
      <c r="S298" s="146">
        <v>0</v>
      </c>
      <c r="T298" s="147">
        <f>S298*H298</f>
        <v>0</v>
      </c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R298" s="148" t="s">
        <v>199</v>
      </c>
      <c r="AT298" s="148" t="s">
        <v>195</v>
      </c>
      <c r="AU298" s="148" t="s">
        <v>82</v>
      </c>
      <c r="AY298" s="2" t="s">
        <v>193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2" t="s">
        <v>80</v>
      </c>
      <c r="BK298" s="149">
        <f>ROUND(I298*H298,2)</f>
        <v>0</v>
      </c>
      <c r="BL298" s="2" t="s">
        <v>199</v>
      </c>
      <c r="BM298" s="148" t="s">
        <v>378</v>
      </c>
    </row>
    <row r="299" spans="1:65" s="17" customFormat="1">
      <c r="A299" s="13"/>
      <c r="B299" s="14"/>
      <c r="C299" s="13"/>
      <c r="D299" s="150" t="s">
        <v>200</v>
      </c>
      <c r="E299" s="13"/>
      <c r="F299" s="151" t="s">
        <v>379</v>
      </c>
      <c r="G299" s="13"/>
      <c r="H299" s="13"/>
      <c r="I299" s="13"/>
      <c r="J299" s="13"/>
      <c r="K299" s="13"/>
      <c r="L299" s="14"/>
      <c r="M299" s="152"/>
      <c r="N299" s="153"/>
      <c r="O299" s="36"/>
      <c r="P299" s="36"/>
      <c r="Q299" s="36"/>
      <c r="R299" s="36"/>
      <c r="S299" s="36"/>
      <c r="T299" s="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" t="s">
        <v>200</v>
      </c>
      <c r="AU299" s="2" t="s">
        <v>82</v>
      </c>
    </row>
    <row r="300" spans="1:65" s="154" customFormat="1">
      <c r="B300" s="155"/>
      <c r="D300" s="156" t="s">
        <v>202</v>
      </c>
      <c r="E300" s="157"/>
      <c r="F300" s="158" t="s">
        <v>233</v>
      </c>
      <c r="H300" s="157"/>
      <c r="L300" s="155"/>
      <c r="M300" s="159"/>
      <c r="N300" s="160"/>
      <c r="O300" s="160"/>
      <c r="P300" s="160"/>
      <c r="Q300" s="160"/>
      <c r="R300" s="160"/>
      <c r="S300" s="160"/>
      <c r="T300" s="161"/>
      <c r="AT300" s="157" t="s">
        <v>202</v>
      </c>
      <c r="AU300" s="157" t="s">
        <v>82</v>
      </c>
      <c r="AV300" s="154" t="s">
        <v>80</v>
      </c>
      <c r="AW300" s="154" t="s">
        <v>35</v>
      </c>
      <c r="AX300" s="154" t="s">
        <v>73</v>
      </c>
      <c r="AY300" s="157" t="s">
        <v>193</v>
      </c>
    </row>
    <row r="301" spans="1:65" s="154" customFormat="1">
      <c r="B301" s="155"/>
      <c r="D301" s="156" t="s">
        <v>202</v>
      </c>
      <c r="E301" s="157"/>
      <c r="F301" s="158" t="s">
        <v>318</v>
      </c>
      <c r="H301" s="157"/>
      <c r="L301" s="155"/>
      <c r="M301" s="159"/>
      <c r="N301" s="160"/>
      <c r="O301" s="160"/>
      <c r="P301" s="160"/>
      <c r="Q301" s="160"/>
      <c r="R301" s="160"/>
      <c r="S301" s="160"/>
      <c r="T301" s="161"/>
      <c r="AT301" s="157" t="s">
        <v>202</v>
      </c>
      <c r="AU301" s="157" t="s">
        <v>82</v>
      </c>
      <c r="AV301" s="154" t="s">
        <v>80</v>
      </c>
      <c r="AW301" s="154" t="s">
        <v>35</v>
      </c>
      <c r="AX301" s="154" t="s">
        <v>73</v>
      </c>
      <c r="AY301" s="157" t="s">
        <v>193</v>
      </c>
    </row>
    <row r="302" spans="1:65" s="162" customFormat="1">
      <c r="B302" s="163"/>
      <c r="D302" s="156" t="s">
        <v>202</v>
      </c>
      <c r="E302" s="164"/>
      <c r="F302" s="165" t="s">
        <v>380</v>
      </c>
      <c r="H302" s="166">
        <v>162.4</v>
      </c>
      <c r="L302" s="163"/>
      <c r="M302" s="167"/>
      <c r="N302" s="168"/>
      <c r="O302" s="168"/>
      <c r="P302" s="168"/>
      <c r="Q302" s="168"/>
      <c r="R302" s="168"/>
      <c r="S302" s="168"/>
      <c r="T302" s="169"/>
      <c r="AT302" s="164" t="s">
        <v>202</v>
      </c>
      <c r="AU302" s="164" t="s">
        <v>82</v>
      </c>
      <c r="AV302" s="162" t="s">
        <v>82</v>
      </c>
      <c r="AW302" s="162" t="s">
        <v>35</v>
      </c>
      <c r="AX302" s="162" t="s">
        <v>73</v>
      </c>
      <c r="AY302" s="164" t="s">
        <v>193</v>
      </c>
    </row>
    <row r="303" spans="1:65" s="154" customFormat="1" ht="30.6">
      <c r="B303" s="155"/>
      <c r="D303" s="156" t="s">
        <v>202</v>
      </c>
      <c r="E303" s="157"/>
      <c r="F303" s="158" t="s">
        <v>320</v>
      </c>
      <c r="H303" s="157"/>
      <c r="L303" s="155"/>
      <c r="M303" s="159"/>
      <c r="N303" s="160"/>
      <c r="O303" s="160"/>
      <c r="P303" s="160"/>
      <c r="Q303" s="160"/>
      <c r="R303" s="160"/>
      <c r="S303" s="160"/>
      <c r="T303" s="161"/>
      <c r="AT303" s="157" t="s">
        <v>202</v>
      </c>
      <c r="AU303" s="157" t="s">
        <v>82</v>
      </c>
      <c r="AV303" s="154" t="s">
        <v>80</v>
      </c>
      <c r="AW303" s="154" t="s">
        <v>35</v>
      </c>
      <c r="AX303" s="154" t="s">
        <v>73</v>
      </c>
      <c r="AY303" s="157" t="s">
        <v>193</v>
      </c>
    </row>
    <row r="304" spans="1:65" s="162" customFormat="1">
      <c r="B304" s="163"/>
      <c r="D304" s="156" t="s">
        <v>202</v>
      </c>
      <c r="E304" s="164"/>
      <c r="F304" s="165" t="s">
        <v>381</v>
      </c>
      <c r="H304" s="166">
        <v>92.8</v>
      </c>
      <c r="L304" s="163"/>
      <c r="M304" s="167"/>
      <c r="N304" s="168"/>
      <c r="O304" s="168"/>
      <c r="P304" s="168"/>
      <c r="Q304" s="168"/>
      <c r="R304" s="168"/>
      <c r="S304" s="168"/>
      <c r="T304" s="169"/>
      <c r="AT304" s="164" t="s">
        <v>202</v>
      </c>
      <c r="AU304" s="164" t="s">
        <v>82</v>
      </c>
      <c r="AV304" s="162" t="s">
        <v>82</v>
      </c>
      <c r="AW304" s="162" t="s">
        <v>35</v>
      </c>
      <c r="AX304" s="162" t="s">
        <v>73</v>
      </c>
      <c r="AY304" s="164" t="s">
        <v>193</v>
      </c>
    </row>
    <row r="305" spans="1:65" s="170" customFormat="1">
      <c r="B305" s="171"/>
      <c r="D305" s="156" t="s">
        <v>202</v>
      </c>
      <c r="E305" s="172"/>
      <c r="F305" s="173" t="s">
        <v>206</v>
      </c>
      <c r="H305" s="174">
        <v>255.2</v>
      </c>
      <c r="L305" s="171"/>
      <c r="M305" s="175"/>
      <c r="N305" s="176"/>
      <c r="O305" s="176"/>
      <c r="P305" s="176"/>
      <c r="Q305" s="176"/>
      <c r="R305" s="176"/>
      <c r="S305" s="176"/>
      <c r="T305" s="177"/>
      <c r="AT305" s="172" t="s">
        <v>202</v>
      </c>
      <c r="AU305" s="172" t="s">
        <v>82</v>
      </c>
      <c r="AV305" s="170" t="s">
        <v>199</v>
      </c>
      <c r="AW305" s="170" t="s">
        <v>35</v>
      </c>
      <c r="AX305" s="170" t="s">
        <v>80</v>
      </c>
      <c r="AY305" s="172" t="s">
        <v>193</v>
      </c>
    </row>
    <row r="306" spans="1:65" s="17" customFormat="1" ht="16.5" customHeight="1">
      <c r="A306" s="13"/>
      <c r="B306" s="136"/>
      <c r="C306" s="186" t="s">
        <v>299</v>
      </c>
      <c r="D306" s="186" t="s">
        <v>372</v>
      </c>
      <c r="E306" s="187" t="s">
        <v>373</v>
      </c>
      <c r="F306" s="188" t="s">
        <v>374</v>
      </c>
      <c r="G306" s="189" t="s">
        <v>223</v>
      </c>
      <c r="H306" s="190">
        <v>168.03299999999999</v>
      </c>
      <c r="I306" s="191">
        <v>0</v>
      </c>
      <c r="J306" s="191">
        <f>ROUND(I306*H306,2)</f>
        <v>0</v>
      </c>
      <c r="K306" s="192"/>
      <c r="L306" s="193"/>
      <c r="M306" s="194"/>
      <c r="N306" s="195" t="s">
        <v>44</v>
      </c>
      <c r="O306" s="146">
        <v>0</v>
      </c>
      <c r="P306" s="146">
        <f>O306*H306</f>
        <v>0</v>
      </c>
      <c r="Q306" s="146">
        <v>2.4289999999999998</v>
      </c>
      <c r="R306" s="146">
        <f>Q306*H306</f>
        <v>408.15215699999993</v>
      </c>
      <c r="S306" s="146">
        <v>0</v>
      </c>
      <c r="T306" s="147">
        <f>S306*H306</f>
        <v>0</v>
      </c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R306" s="148" t="s">
        <v>224</v>
      </c>
      <c r="AT306" s="148" t="s">
        <v>372</v>
      </c>
      <c r="AU306" s="148" t="s">
        <v>82</v>
      </c>
      <c r="AY306" s="2" t="s">
        <v>193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2" t="s">
        <v>80</v>
      </c>
      <c r="BK306" s="149">
        <f>ROUND(I306*H306,2)</f>
        <v>0</v>
      </c>
      <c r="BL306" s="2" t="s">
        <v>199</v>
      </c>
      <c r="BM306" s="148" t="s">
        <v>382</v>
      </c>
    </row>
    <row r="307" spans="1:65" s="17" customFormat="1" ht="21.75" customHeight="1">
      <c r="A307" s="13"/>
      <c r="B307" s="136"/>
      <c r="C307" s="137" t="s">
        <v>383</v>
      </c>
      <c r="D307" s="137" t="s">
        <v>195</v>
      </c>
      <c r="E307" s="138" t="s">
        <v>384</v>
      </c>
      <c r="F307" s="139" t="s">
        <v>385</v>
      </c>
      <c r="G307" s="140" t="s">
        <v>326</v>
      </c>
      <c r="H307" s="141">
        <v>7.601</v>
      </c>
      <c r="I307" s="142">
        <v>0</v>
      </c>
      <c r="J307" s="142">
        <f>ROUND(I307*H307,2)</f>
        <v>0</v>
      </c>
      <c r="K307" s="143"/>
      <c r="L307" s="14"/>
      <c r="M307" s="144"/>
      <c r="N307" s="145" t="s">
        <v>44</v>
      </c>
      <c r="O307" s="146">
        <v>17.539000000000001</v>
      </c>
      <c r="P307" s="146">
        <f>O307*H307</f>
        <v>133.313939</v>
      </c>
      <c r="Q307" s="146">
        <v>1.113810228</v>
      </c>
      <c r="R307" s="146">
        <f>Q307*H307</f>
        <v>8.4660715430279989</v>
      </c>
      <c r="S307" s="146">
        <v>0</v>
      </c>
      <c r="T307" s="147">
        <f>S307*H307</f>
        <v>0</v>
      </c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R307" s="148" t="s">
        <v>199</v>
      </c>
      <c r="AT307" s="148" t="s">
        <v>195</v>
      </c>
      <c r="AU307" s="148" t="s">
        <v>82</v>
      </c>
      <c r="AY307" s="2" t="s">
        <v>193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2" t="s">
        <v>80</v>
      </c>
      <c r="BK307" s="149">
        <f>ROUND(I307*H307,2)</f>
        <v>0</v>
      </c>
      <c r="BL307" s="2" t="s">
        <v>199</v>
      </c>
      <c r="BM307" s="148" t="s">
        <v>386</v>
      </c>
    </row>
    <row r="308" spans="1:65" s="17" customFormat="1">
      <c r="A308" s="13"/>
      <c r="B308" s="14"/>
      <c r="C308" s="13"/>
      <c r="D308" s="150" t="s">
        <v>200</v>
      </c>
      <c r="E308" s="13"/>
      <c r="F308" s="151" t="s">
        <v>387</v>
      </c>
      <c r="G308" s="13"/>
      <c r="H308" s="13"/>
      <c r="I308" s="13"/>
      <c r="J308" s="13"/>
      <c r="K308" s="13"/>
      <c r="L308" s="14"/>
      <c r="M308" s="152"/>
      <c r="N308" s="153"/>
      <c r="O308" s="36"/>
      <c r="P308" s="36"/>
      <c r="Q308" s="36"/>
      <c r="R308" s="36"/>
      <c r="S308" s="36"/>
      <c r="T308" s="3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" t="s">
        <v>200</v>
      </c>
      <c r="AU308" s="2" t="s">
        <v>82</v>
      </c>
    </row>
    <row r="309" spans="1:65" s="154" customFormat="1">
      <c r="B309" s="155"/>
      <c r="D309" s="156" t="s">
        <v>202</v>
      </c>
      <c r="E309" s="157"/>
      <c r="F309" s="158" t="s">
        <v>233</v>
      </c>
      <c r="H309" s="157"/>
      <c r="L309" s="155"/>
      <c r="M309" s="159"/>
      <c r="N309" s="160"/>
      <c r="O309" s="160"/>
      <c r="P309" s="160"/>
      <c r="Q309" s="160"/>
      <c r="R309" s="160"/>
      <c r="S309" s="160"/>
      <c r="T309" s="161"/>
      <c r="AT309" s="157" t="s">
        <v>202</v>
      </c>
      <c r="AU309" s="157" t="s">
        <v>82</v>
      </c>
      <c r="AV309" s="154" t="s">
        <v>80</v>
      </c>
      <c r="AW309" s="154" t="s">
        <v>35</v>
      </c>
      <c r="AX309" s="154" t="s">
        <v>73</v>
      </c>
      <c r="AY309" s="157" t="s">
        <v>193</v>
      </c>
    </row>
    <row r="310" spans="1:65" s="154" customFormat="1">
      <c r="B310" s="155"/>
      <c r="D310" s="156" t="s">
        <v>202</v>
      </c>
      <c r="E310" s="157"/>
      <c r="F310" s="158" t="s">
        <v>388</v>
      </c>
      <c r="H310" s="157"/>
      <c r="L310" s="155"/>
      <c r="M310" s="159"/>
      <c r="N310" s="160"/>
      <c r="O310" s="160"/>
      <c r="P310" s="160"/>
      <c r="Q310" s="160"/>
      <c r="R310" s="160"/>
      <c r="S310" s="160"/>
      <c r="T310" s="161"/>
      <c r="AT310" s="157" t="s">
        <v>202</v>
      </c>
      <c r="AU310" s="157" t="s">
        <v>82</v>
      </c>
      <c r="AV310" s="154" t="s">
        <v>80</v>
      </c>
      <c r="AW310" s="154" t="s">
        <v>35</v>
      </c>
      <c r="AX310" s="154" t="s">
        <v>73</v>
      </c>
      <c r="AY310" s="157" t="s">
        <v>193</v>
      </c>
    </row>
    <row r="311" spans="1:65" s="162" customFormat="1">
      <c r="B311" s="163"/>
      <c r="D311" s="156" t="s">
        <v>202</v>
      </c>
      <c r="E311" s="164"/>
      <c r="F311" s="165" t="s">
        <v>389</v>
      </c>
      <c r="H311" s="166">
        <v>7.601</v>
      </c>
      <c r="L311" s="163"/>
      <c r="M311" s="167"/>
      <c r="N311" s="168"/>
      <c r="O311" s="168"/>
      <c r="P311" s="168"/>
      <c r="Q311" s="168"/>
      <c r="R311" s="168"/>
      <c r="S311" s="168"/>
      <c r="T311" s="169"/>
      <c r="AT311" s="164" t="s">
        <v>202</v>
      </c>
      <c r="AU311" s="164" t="s">
        <v>82</v>
      </c>
      <c r="AV311" s="162" t="s">
        <v>82</v>
      </c>
      <c r="AW311" s="162" t="s">
        <v>35</v>
      </c>
      <c r="AX311" s="162" t="s">
        <v>73</v>
      </c>
      <c r="AY311" s="164" t="s">
        <v>193</v>
      </c>
    </row>
    <row r="312" spans="1:65" s="170" customFormat="1">
      <c r="B312" s="171"/>
      <c r="D312" s="156" t="s">
        <v>202</v>
      </c>
      <c r="E312" s="172"/>
      <c r="F312" s="173" t="s">
        <v>206</v>
      </c>
      <c r="H312" s="174">
        <v>7.601</v>
      </c>
      <c r="L312" s="171"/>
      <c r="M312" s="175"/>
      <c r="N312" s="176"/>
      <c r="O312" s="176"/>
      <c r="P312" s="176"/>
      <c r="Q312" s="176"/>
      <c r="R312" s="176"/>
      <c r="S312" s="176"/>
      <c r="T312" s="177"/>
      <c r="AT312" s="172" t="s">
        <v>202</v>
      </c>
      <c r="AU312" s="172" t="s">
        <v>82</v>
      </c>
      <c r="AV312" s="170" t="s">
        <v>199</v>
      </c>
      <c r="AW312" s="170" t="s">
        <v>35</v>
      </c>
      <c r="AX312" s="170" t="s">
        <v>80</v>
      </c>
      <c r="AY312" s="172" t="s">
        <v>193</v>
      </c>
    </row>
    <row r="313" spans="1:65" s="17" customFormat="1" ht="37.799999999999997" customHeight="1">
      <c r="A313" s="13"/>
      <c r="B313" s="136"/>
      <c r="C313" s="137" t="s">
        <v>307</v>
      </c>
      <c r="D313" s="137" t="s">
        <v>195</v>
      </c>
      <c r="E313" s="138" t="s">
        <v>390</v>
      </c>
      <c r="F313" s="139" t="s">
        <v>391</v>
      </c>
      <c r="G313" s="140" t="s">
        <v>353</v>
      </c>
      <c r="H313" s="141">
        <v>1.2</v>
      </c>
      <c r="I313" s="142">
        <v>0</v>
      </c>
      <c r="J313" s="142">
        <f>ROUND(I313*H313,2)</f>
        <v>0</v>
      </c>
      <c r="K313" s="143"/>
      <c r="L313" s="14"/>
      <c r="M313" s="144"/>
      <c r="N313" s="145" t="s">
        <v>44</v>
      </c>
      <c r="O313" s="146">
        <v>3.3180000000000001</v>
      </c>
      <c r="P313" s="146">
        <f>O313*H313</f>
        <v>3.9815999999999998</v>
      </c>
      <c r="Q313" s="146">
        <v>0</v>
      </c>
      <c r="R313" s="146">
        <f>Q313*H313</f>
        <v>0</v>
      </c>
      <c r="S313" s="146">
        <v>0.56899999999999995</v>
      </c>
      <c r="T313" s="147">
        <f>S313*H313</f>
        <v>0.68279999999999996</v>
      </c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R313" s="148" t="s">
        <v>199</v>
      </c>
      <c r="AT313" s="148" t="s">
        <v>195</v>
      </c>
      <c r="AU313" s="148" t="s">
        <v>82</v>
      </c>
      <c r="AY313" s="2" t="s">
        <v>193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2" t="s">
        <v>80</v>
      </c>
      <c r="BK313" s="149">
        <f>ROUND(I313*H313,2)</f>
        <v>0</v>
      </c>
      <c r="BL313" s="2" t="s">
        <v>199</v>
      </c>
      <c r="BM313" s="148" t="s">
        <v>392</v>
      </c>
    </row>
    <row r="314" spans="1:65" s="17" customFormat="1">
      <c r="A314" s="13"/>
      <c r="B314" s="14"/>
      <c r="C314" s="13"/>
      <c r="D314" s="150" t="s">
        <v>200</v>
      </c>
      <c r="E314" s="13"/>
      <c r="F314" s="151" t="s">
        <v>393</v>
      </c>
      <c r="G314" s="13"/>
      <c r="H314" s="13"/>
      <c r="I314" s="13"/>
      <c r="J314" s="13"/>
      <c r="K314" s="13"/>
      <c r="L314" s="14"/>
      <c r="M314" s="152"/>
      <c r="N314" s="153"/>
      <c r="O314" s="36"/>
      <c r="P314" s="36"/>
      <c r="Q314" s="36"/>
      <c r="R314" s="36"/>
      <c r="S314" s="36"/>
      <c r="T314" s="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" t="s">
        <v>200</v>
      </c>
      <c r="AU314" s="2" t="s">
        <v>82</v>
      </c>
    </row>
    <row r="315" spans="1:65" s="154" customFormat="1">
      <c r="B315" s="155"/>
      <c r="D315" s="156" t="s">
        <v>202</v>
      </c>
      <c r="E315" s="157"/>
      <c r="F315" s="158" t="s">
        <v>233</v>
      </c>
      <c r="H315" s="157"/>
      <c r="L315" s="155"/>
      <c r="M315" s="159"/>
      <c r="N315" s="160"/>
      <c r="O315" s="160"/>
      <c r="P315" s="160"/>
      <c r="Q315" s="160"/>
      <c r="R315" s="160"/>
      <c r="S315" s="160"/>
      <c r="T315" s="161"/>
      <c r="AT315" s="157" t="s">
        <v>202</v>
      </c>
      <c r="AU315" s="157" t="s">
        <v>82</v>
      </c>
      <c r="AV315" s="154" t="s">
        <v>80</v>
      </c>
      <c r="AW315" s="154" t="s">
        <v>35</v>
      </c>
      <c r="AX315" s="154" t="s">
        <v>73</v>
      </c>
      <c r="AY315" s="157" t="s">
        <v>193</v>
      </c>
    </row>
    <row r="316" spans="1:65" s="154" customFormat="1">
      <c r="B316" s="155"/>
      <c r="D316" s="156" t="s">
        <v>202</v>
      </c>
      <c r="E316" s="157"/>
      <c r="F316" s="158" t="s">
        <v>394</v>
      </c>
      <c r="H316" s="157"/>
      <c r="L316" s="155"/>
      <c r="M316" s="159"/>
      <c r="N316" s="160"/>
      <c r="O316" s="160"/>
      <c r="P316" s="160"/>
      <c r="Q316" s="160"/>
      <c r="R316" s="160"/>
      <c r="S316" s="160"/>
      <c r="T316" s="161"/>
      <c r="AT316" s="157" t="s">
        <v>202</v>
      </c>
      <c r="AU316" s="157" t="s">
        <v>82</v>
      </c>
      <c r="AV316" s="154" t="s">
        <v>80</v>
      </c>
      <c r="AW316" s="154" t="s">
        <v>35</v>
      </c>
      <c r="AX316" s="154" t="s">
        <v>73</v>
      </c>
      <c r="AY316" s="157" t="s">
        <v>193</v>
      </c>
    </row>
    <row r="317" spans="1:65" s="162" customFormat="1">
      <c r="B317" s="163"/>
      <c r="D317" s="156" t="s">
        <v>202</v>
      </c>
      <c r="E317" s="164"/>
      <c r="F317" s="165" t="s">
        <v>395</v>
      </c>
      <c r="H317" s="166">
        <v>1.2</v>
      </c>
      <c r="L317" s="163"/>
      <c r="M317" s="167"/>
      <c r="N317" s="168"/>
      <c r="O317" s="168"/>
      <c r="P317" s="168"/>
      <c r="Q317" s="168"/>
      <c r="R317" s="168"/>
      <c r="S317" s="168"/>
      <c r="T317" s="169"/>
      <c r="AT317" s="164" t="s">
        <v>202</v>
      </c>
      <c r="AU317" s="164" t="s">
        <v>82</v>
      </c>
      <c r="AV317" s="162" t="s">
        <v>82</v>
      </c>
      <c r="AW317" s="162" t="s">
        <v>35</v>
      </c>
      <c r="AX317" s="162" t="s">
        <v>73</v>
      </c>
      <c r="AY317" s="164" t="s">
        <v>193</v>
      </c>
    </row>
    <row r="318" spans="1:65" s="170" customFormat="1">
      <c r="B318" s="171"/>
      <c r="D318" s="156" t="s">
        <v>202</v>
      </c>
      <c r="E318" s="172"/>
      <c r="F318" s="173" t="s">
        <v>206</v>
      </c>
      <c r="H318" s="174">
        <v>1.2</v>
      </c>
      <c r="L318" s="171"/>
      <c r="M318" s="175"/>
      <c r="N318" s="176"/>
      <c r="O318" s="176"/>
      <c r="P318" s="176"/>
      <c r="Q318" s="176"/>
      <c r="R318" s="176"/>
      <c r="S318" s="176"/>
      <c r="T318" s="177"/>
      <c r="AT318" s="172" t="s">
        <v>202</v>
      </c>
      <c r="AU318" s="172" t="s">
        <v>82</v>
      </c>
      <c r="AV318" s="170" t="s">
        <v>199</v>
      </c>
      <c r="AW318" s="170" t="s">
        <v>35</v>
      </c>
      <c r="AX318" s="170" t="s">
        <v>80</v>
      </c>
      <c r="AY318" s="172" t="s">
        <v>193</v>
      </c>
    </row>
    <row r="319" spans="1:65" s="17" customFormat="1" ht="37.799999999999997" customHeight="1">
      <c r="A319" s="13"/>
      <c r="B319" s="136"/>
      <c r="C319" s="137" t="s">
        <v>396</v>
      </c>
      <c r="D319" s="137" t="s">
        <v>195</v>
      </c>
      <c r="E319" s="138" t="s">
        <v>397</v>
      </c>
      <c r="F319" s="139" t="s">
        <v>398</v>
      </c>
      <c r="G319" s="140" t="s">
        <v>353</v>
      </c>
      <c r="H319" s="141">
        <v>13.2</v>
      </c>
      <c r="I319" s="142">
        <v>0</v>
      </c>
      <c r="J319" s="142">
        <f>ROUND(I319*H319,2)</f>
        <v>0</v>
      </c>
      <c r="K319" s="143"/>
      <c r="L319" s="14"/>
      <c r="M319" s="144"/>
      <c r="N319" s="145" t="s">
        <v>44</v>
      </c>
      <c r="O319" s="146">
        <v>9.9</v>
      </c>
      <c r="P319" s="146">
        <f>O319*H319</f>
        <v>130.68</v>
      </c>
      <c r="Q319" s="146">
        <v>0</v>
      </c>
      <c r="R319" s="146">
        <f>Q319*H319</f>
        <v>0</v>
      </c>
      <c r="S319" s="146">
        <v>1.6990000000000001</v>
      </c>
      <c r="T319" s="147">
        <f>S319*H319</f>
        <v>22.4268</v>
      </c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R319" s="148" t="s">
        <v>199</v>
      </c>
      <c r="AT319" s="148" t="s">
        <v>195</v>
      </c>
      <c r="AU319" s="148" t="s">
        <v>82</v>
      </c>
      <c r="AY319" s="2" t="s">
        <v>193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2" t="s">
        <v>80</v>
      </c>
      <c r="BK319" s="149">
        <f>ROUND(I319*H319,2)</f>
        <v>0</v>
      </c>
      <c r="BL319" s="2" t="s">
        <v>199</v>
      </c>
      <c r="BM319" s="148" t="s">
        <v>399</v>
      </c>
    </row>
    <row r="320" spans="1:65" s="17" customFormat="1">
      <c r="A320" s="13"/>
      <c r="B320" s="14"/>
      <c r="C320" s="13"/>
      <c r="D320" s="150" t="s">
        <v>200</v>
      </c>
      <c r="E320" s="13"/>
      <c r="F320" s="151" t="s">
        <v>400</v>
      </c>
      <c r="G320" s="13"/>
      <c r="H320" s="13"/>
      <c r="I320" s="13"/>
      <c r="J320" s="13"/>
      <c r="K320" s="13"/>
      <c r="L320" s="14"/>
      <c r="M320" s="152"/>
      <c r="N320" s="153"/>
      <c r="O320" s="36"/>
      <c r="P320" s="36"/>
      <c r="Q320" s="36"/>
      <c r="R320" s="36"/>
      <c r="S320" s="36"/>
      <c r="T320" s="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" t="s">
        <v>200</v>
      </c>
      <c r="AU320" s="2" t="s">
        <v>82</v>
      </c>
    </row>
    <row r="321" spans="1:65" s="154" customFormat="1">
      <c r="B321" s="155"/>
      <c r="D321" s="156" t="s">
        <v>202</v>
      </c>
      <c r="E321" s="157"/>
      <c r="F321" s="158" t="s">
        <v>233</v>
      </c>
      <c r="H321" s="157"/>
      <c r="L321" s="155"/>
      <c r="M321" s="159"/>
      <c r="N321" s="160"/>
      <c r="O321" s="160"/>
      <c r="P321" s="160"/>
      <c r="Q321" s="160"/>
      <c r="R321" s="160"/>
      <c r="S321" s="160"/>
      <c r="T321" s="161"/>
      <c r="AT321" s="157" t="s">
        <v>202</v>
      </c>
      <c r="AU321" s="157" t="s">
        <v>82</v>
      </c>
      <c r="AV321" s="154" t="s">
        <v>80</v>
      </c>
      <c r="AW321" s="154" t="s">
        <v>35</v>
      </c>
      <c r="AX321" s="154" t="s">
        <v>73</v>
      </c>
      <c r="AY321" s="157" t="s">
        <v>193</v>
      </c>
    </row>
    <row r="322" spans="1:65" s="154" customFormat="1">
      <c r="B322" s="155"/>
      <c r="D322" s="156" t="s">
        <v>202</v>
      </c>
      <c r="E322" s="157"/>
      <c r="F322" s="158" t="s">
        <v>318</v>
      </c>
      <c r="H322" s="157"/>
      <c r="L322" s="155"/>
      <c r="M322" s="159"/>
      <c r="N322" s="160"/>
      <c r="O322" s="160"/>
      <c r="P322" s="160"/>
      <c r="Q322" s="160"/>
      <c r="R322" s="160"/>
      <c r="S322" s="160"/>
      <c r="T322" s="161"/>
      <c r="AT322" s="157" t="s">
        <v>202</v>
      </c>
      <c r="AU322" s="157" t="s">
        <v>82</v>
      </c>
      <c r="AV322" s="154" t="s">
        <v>80</v>
      </c>
      <c r="AW322" s="154" t="s">
        <v>35</v>
      </c>
      <c r="AX322" s="154" t="s">
        <v>73</v>
      </c>
      <c r="AY322" s="157" t="s">
        <v>193</v>
      </c>
    </row>
    <row r="323" spans="1:65" s="162" customFormat="1">
      <c r="B323" s="163"/>
      <c r="D323" s="156" t="s">
        <v>202</v>
      </c>
      <c r="E323" s="164"/>
      <c r="F323" s="165" t="s">
        <v>401</v>
      </c>
      <c r="H323" s="166">
        <v>8.4</v>
      </c>
      <c r="L323" s="163"/>
      <c r="M323" s="167"/>
      <c r="N323" s="168"/>
      <c r="O323" s="168"/>
      <c r="P323" s="168"/>
      <c r="Q323" s="168"/>
      <c r="R323" s="168"/>
      <c r="S323" s="168"/>
      <c r="T323" s="169"/>
      <c r="AT323" s="164" t="s">
        <v>202</v>
      </c>
      <c r="AU323" s="164" t="s">
        <v>82</v>
      </c>
      <c r="AV323" s="162" t="s">
        <v>82</v>
      </c>
      <c r="AW323" s="162" t="s">
        <v>35</v>
      </c>
      <c r="AX323" s="162" t="s">
        <v>73</v>
      </c>
      <c r="AY323" s="164" t="s">
        <v>193</v>
      </c>
    </row>
    <row r="324" spans="1:65" s="154" customFormat="1">
      <c r="B324" s="155"/>
      <c r="D324" s="156" t="s">
        <v>202</v>
      </c>
      <c r="E324" s="157"/>
      <c r="F324" s="158" t="s">
        <v>402</v>
      </c>
      <c r="H324" s="157"/>
      <c r="L324" s="155"/>
      <c r="M324" s="159"/>
      <c r="N324" s="160"/>
      <c r="O324" s="160"/>
      <c r="P324" s="160"/>
      <c r="Q324" s="160"/>
      <c r="R324" s="160"/>
      <c r="S324" s="160"/>
      <c r="T324" s="161"/>
      <c r="AT324" s="157" t="s">
        <v>202</v>
      </c>
      <c r="AU324" s="157" t="s">
        <v>82</v>
      </c>
      <c r="AV324" s="154" t="s">
        <v>80</v>
      </c>
      <c r="AW324" s="154" t="s">
        <v>35</v>
      </c>
      <c r="AX324" s="154" t="s">
        <v>73</v>
      </c>
      <c r="AY324" s="157" t="s">
        <v>193</v>
      </c>
    </row>
    <row r="325" spans="1:65" s="162" customFormat="1">
      <c r="B325" s="163"/>
      <c r="D325" s="156" t="s">
        <v>202</v>
      </c>
      <c r="E325" s="164"/>
      <c r="F325" s="165" t="s">
        <v>403</v>
      </c>
      <c r="H325" s="166">
        <v>4.8</v>
      </c>
      <c r="L325" s="163"/>
      <c r="M325" s="167"/>
      <c r="N325" s="168"/>
      <c r="O325" s="168"/>
      <c r="P325" s="168"/>
      <c r="Q325" s="168"/>
      <c r="R325" s="168"/>
      <c r="S325" s="168"/>
      <c r="T325" s="169"/>
      <c r="AT325" s="164" t="s">
        <v>202</v>
      </c>
      <c r="AU325" s="164" t="s">
        <v>82</v>
      </c>
      <c r="AV325" s="162" t="s">
        <v>82</v>
      </c>
      <c r="AW325" s="162" t="s">
        <v>35</v>
      </c>
      <c r="AX325" s="162" t="s">
        <v>73</v>
      </c>
      <c r="AY325" s="164" t="s">
        <v>193</v>
      </c>
    </row>
    <row r="326" spans="1:65" s="170" customFormat="1">
      <c r="B326" s="171"/>
      <c r="D326" s="156" t="s">
        <v>202</v>
      </c>
      <c r="E326" s="172"/>
      <c r="F326" s="173" t="s">
        <v>206</v>
      </c>
      <c r="H326" s="174">
        <v>13.2</v>
      </c>
      <c r="L326" s="171"/>
      <c r="M326" s="175"/>
      <c r="N326" s="176"/>
      <c r="O326" s="176"/>
      <c r="P326" s="176"/>
      <c r="Q326" s="176"/>
      <c r="R326" s="176"/>
      <c r="S326" s="176"/>
      <c r="T326" s="177"/>
      <c r="AT326" s="172" t="s">
        <v>202</v>
      </c>
      <c r="AU326" s="172" t="s">
        <v>82</v>
      </c>
      <c r="AV326" s="170" t="s">
        <v>199</v>
      </c>
      <c r="AW326" s="170" t="s">
        <v>35</v>
      </c>
      <c r="AX326" s="170" t="s">
        <v>80</v>
      </c>
      <c r="AY326" s="172" t="s">
        <v>193</v>
      </c>
    </row>
    <row r="327" spans="1:65" s="17" customFormat="1" ht="37.799999999999997" customHeight="1">
      <c r="A327" s="13"/>
      <c r="B327" s="136"/>
      <c r="C327" s="137" t="s">
        <v>313</v>
      </c>
      <c r="D327" s="137" t="s">
        <v>195</v>
      </c>
      <c r="E327" s="138" t="s">
        <v>404</v>
      </c>
      <c r="F327" s="139" t="s">
        <v>405</v>
      </c>
      <c r="G327" s="140" t="s">
        <v>223</v>
      </c>
      <c r="H327" s="141">
        <v>19.588000000000001</v>
      </c>
      <c r="I327" s="142">
        <v>0</v>
      </c>
      <c r="J327" s="142">
        <f>ROUND(I327*H327,2)</f>
        <v>0</v>
      </c>
      <c r="K327" s="143"/>
      <c r="L327" s="14"/>
      <c r="M327" s="144"/>
      <c r="N327" s="145" t="s">
        <v>44</v>
      </c>
      <c r="O327" s="146">
        <v>1.0249999999999999</v>
      </c>
      <c r="P327" s="146">
        <f>O327*H327</f>
        <v>20.0777</v>
      </c>
      <c r="Q327" s="146">
        <v>2.16</v>
      </c>
      <c r="R327" s="146">
        <f>Q327*H327</f>
        <v>42.310080000000006</v>
      </c>
      <c r="S327" s="146">
        <v>0</v>
      </c>
      <c r="T327" s="147">
        <f>S327*H327</f>
        <v>0</v>
      </c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R327" s="148" t="s">
        <v>199</v>
      </c>
      <c r="AT327" s="148" t="s">
        <v>195</v>
      </c>
      <c r="AU327" s="148" t="s">
        <v>82</v>
      </c>
      <c r="AY327" s="2" t="s">
        <v>193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2" t="s">
        <v>80</v>
      </c>
      <c r="BK327" s="149">
        <f>ROUND(I327*H327,2)</f>
        <v>0</v>
      </c>
      <c r="BL327" s="2" t="s">
        <v>199</v>
      </c>
      <c r="BM327" s="148" t="s">
        <v>406</v>
      </c>
    </row>
    <row r="328" spans="1:65" s="17" customFormat="1">
      <c r="A328" s="13"/>
      <c r="B328" s="14"/>
      <c r="C328" s="13"/>
      <c r="D328" s="150" t="s">
        <v>200</v>
      </c>
      <c r="E328" s="13"/>
      <c r="F328" s="151" t="s">
        <v>407</v>
      </c>
      <c r="G328" s="13"/>
      <c r="H328" s="13"/>
      <c r="I328" s="13"/>
      <c r="J328" s="13"/>
      <c r="K328" s="13"/>
      <c r="L328" s="14"/>
      <c r="M328" s="152"/>
      <c r="N328" s="153"/>
      <c r="O328" s="36"/>
      <c r="P328" s="36"/>
      <c r="Q328" s="36"/>
      <c r="R328" s="36"/>
      <c r="S328" s="36"/>
      <c r="T328" s="3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" t="s">
        <v>200</v>
      </c>
      <c r="AU328" s="2" t="s">
        <v>82</v>
      </c>
    </row>
    <row r="329" spans="1:65" s="154" customFormat="1">
      <c r="B329" s="155"/>
      <c r="D329" s="156" t="s">
        <v>202</v>
      </c>
      <c r="E329" s="157"/>
      <c r="F329" s="158" t="s">
        <v>408</v>
      </c>
      <c r="H329" s="157"/>
      <c r="L329" s="155"/>
      <c r="M329" s="159"/>
      <c r="N329" s="160"/>
      <c r="O329" s="160"/>
      <c r="P329" s="160"/>
      <c r="Q329" s="160"/>
      <c r="R329" s="160"/>
      <c r="S329" s="160"/>
      <c r="T329" s="161"/>
      <c r="AT329" s="157" t="s">
        <v>202</v>
      </c>
      <c r="AU329" s="157" t="s">
        <v>82</v>
      </c>
      <c r="AV329" s="154" t="s">
        <v>80</v>
      </c>
      <c r="AW329" s="154" t="s">
        <v>35</v>
      </c>
      <c r="AX329" s="154" t="s">
        <v>73</v>
      </c>
      <c r="AY329" s="157" t="s">
        <v>193</v>
      </c>
    </row>
    <row r="330" spans="1:65" s="154" customFormat="1">
      <c r="B330" s="155"/>
      <c r="D330" s="156" t="s">
        <v>202</v>
      </c>
      <c r="E330" s="157"/>
      <c r="F330" s="158" t="s">
        <v>409</v>
      </c>
      <c r="H330" s="157"/>
      <c r="L330" s="155"/>
      <c r="M330" s="159"/>
      <c r="N330" s="160"/>
      <c r="O330" s="160"/>
      <c r="P330" s="160"/>
      <c r="Q330" s="160"/>
      <c r="R330" s="160"/>
      <c r="S330" s="160"/>
      <c r="T330" s="161"/>
      <c r="AT330" s="157" t="s">
        <v>202</v>
      </c>
      <c r="AU330" s="157" t="s">
        <v>82</v>
      </c>
      <c r="AV330" s="154" t="s">
        <v>80</v>
      </c>
      <c r="AW330" s="154" t="s">
        <v>35</v>
      </c>
      <c r="AX330" s="154" t="s">
        <v>73</v>
      </c>
      <c r="AY330" s="157" t="s">
        <v>193</v>
      </c>
    </row>
    <row r="331" spans="1:65" s="162" customFormat="1">
      <c r="B331" s="163"/>
      <c r="D331" s="156" t="s">
        <v>202</v>
      </c>
      <c r="E331" s="164"/>
      <c r="F331" s="165" t="s">
        <v>410</v>
      </c>
      <c r="H331" s="166">
        <v>1.111</v>
      </c>
      <c r="L331" s="163"/>
      <c r="M331" s="167"/>
      <c r="N331" s="168"/>
      <c r="O331" s="168"/>
      <c r="P331" s="168"/>
      <c r="Q331" s="168"/>
      <c r="R331" s="168"/>
      <c r="S331" s="168"/>
      <c r="T331" s="169"/>
      <c r="AT331" s="164" t="s">
        <v>202</v>
      </c>
      <c r="AU331" s="164" t="s">
        <v>82</v>
      </c>
      <c r="AV331" s="162" t="s">
        <v>82</v>
      </c>
      <c r="AW331" s="162" t="s">
        <v>35</v>
      </c>
      <c r="AX331" s="162" t="s">
        <v>73</v>
      </c>
      <c r="AY331" s="164" t="s">
        <v>193</v>
      </c>
    </row>
    <row r="332" spans="1:65" s="154" customFormat="1">
      <c r="B332" s="155"/>
      <c r="D332" s="156" t="s">
        <v>202</v>
      </c>
      <c r="E332" s="157"/>
      <c r="F332" s="158" t="s">
        <v>411</v>
      </c>
      <c r="H332" s="157"/>
      <c r="L332" s="155"/>
      <c r="M332" s="159"/>
      <c r="N332" s="160"/>
      <c r="O332" s="160"/>
      <c r="P332" s="160"/>
      <c r="Q332" s="160"/>
      <c r="R332" s="160"/>
      <c r="S332" s="160"/>
      <c r="T332" s="161"/>
      <c r="AT332" s="157" t="s">
        <v>202</v>
      </c>
      <c r="AU332" s="157" t="s">
        <v>82</v>
      </c>
      <c r="AV332" s="154" t="s">
        <v>80</v>
      </c>
      <c r="AW332" s="154" t="s">
        <v>35</v>
      </c>
      <c r="AX332" s="154" t="s">
        <v>73</v>
      </c>
      <c r="AY332" s="157" t="s">
        <v>193</v>
      </c>
    </row>
    <row r="333" spans="1:65" s="162" customFormat="1">
      <c r="B333" s="163"/>
      <c r="D333" s="156" t="s">
        <v>202</v>
      </c>
      <c r="E333" s="164"/>
      <c r="F333" s="165" t="s">
        <v>412</v>
      </c>
      <c r="H333" s="166">
        <v>0.624</v>
      </c>
      <c r="L333" s="163"/>
      <c r="M333" s="167"/>
      <c r="N333" s="168"/>
      <c r="O333" s="168"/>
      <c r="P333" s="168"/>
      <c r="Q333" s="168"/>
      <c r="R333" s="168"/>
      <c r="S333" s="168"/>
      <c r="T333" s="169"/>
      <c r="AT333" s="164" t="s">
        <v>202</v>
      </c>
      <c r="AU333" s="164" t="s">
        <v>82</v>
      </c>
      <c r="AV333" s="162" t="s">
        <v>82</v>
      </c>
      <c r="AW333" s="162" t="s">
        <v>35</v>
      </c>
      <c r="AX333" s="162" t="s">
        <v>73</v>
      </c>
      <c r="AY333" s="164" t="s">
        <v>193</v>
      </c>
    </row>
    <row r="334" spans="1:65" s="162" customFormat="1">
      <c r="B334" s="163"/>
      <c r="D334" s="156" t="s">
        <v>202</v>
      </c>
      <c r="E334" s="164"/>
      <c r="F334" s="165" t="s">
        <v>413</v>
      </c>
      <c r="H334" s="166">
        <v>0.90300000000000002</v>
      </c>
      <c r="L334" s="163"/>
      <c r="M334" s="167"/>
      <c r="N334" s="168"/>
      <c r="O334" s="168"/>
      <c r="P334" s="168"/>
      <c r="Q334" s="168"/>
      <c r="R334" s="168"/>
      <c r="S334" s="168"/>
      <c r="T334" s="169"/>
      <c r="AT334" s="164" t="s">
        <v>202</v>
      </c>
      <c r="AU334" s="164" t="s">
        <v>82</v>
      </c>
      <c r="AV334" s="162" t="s">
        <v>82</v>
      </c>
      <c r="AW334" s="162" t="s">
        <v>35</v>
      </c>
      <c r="AX334" s="162" t="s">
        <v>73</v>
      </c>
      <c r="AY334" s="164" t="s">
        <v>193</v>
      </c>
    </row>
    <row r="335" spans="1:65" s="154" customFormat="1">
      <c r="B335" s="155"/>
      <c r="D335" s="156" t="s">
        <v>202</v>
      </c>
      <c r="E335" s="157"/>
      <c r="F335" s="158" t="s">
        <v>414</v>
      </c>
      <c r="H335" s="157"/>
      <c r="L335" s="155"/>
      <c r="M335" s="159"/>
      <c r="N335" s="160"/>
      <c r="O335" s="160"/>
      <c r="P335" s="160"/>
      <c r="Q335" s="160"/>
      <c r="R335" s="160"/>
      <c r="S335" s="160"/>
      <c r="T335" s="161"/>
      <c r="AT335" s="157" t="s">
        <v>202</v>
      </c>
      <c r="AU335" s="157" t="s">
        <v>82</v>
      </c>
      <c r="AV335" s="154" t="s">
        <v>80</v>
      </c>
      <c r="AW335" s="154" t="s">
        <v>35</v>
      </c>
      <c r="AX335" s="154" t="s">
        <v>73</v>
      </c>
      <c r="AY335" s="157" t="s">
        <v>193</v>
      </c>
    </row>
    <row r="336" spans="1:65" s="162" customFormat="1">
      <c r="B336" s="163"/>
      <c r="D336" s="156" t="s">
        <v>202</v>
      </c>
      <c r="E336" s="164"/>
      <c r="F336" s="165" t="s">
        <v>415</v>
      </c>
      <c r="H336" s="166">
        <v>16.95</v>
      </c>
      <c r="L336" s="163"/>
      <c r="M336" s="167"/>
      <c r="N336" s="168"/>
      <c r="O336" s="168"/>
      <c r="P336" s="168"/>
      <c r="Q336" s="168"/>
      <c r="R336" s="168"/>
      <c r="S336" s="168"/>
      <c r="T336" s="169"/>
      <c r="AT336" s="164" t="s">
        <v>202</v>
      </c>
      <c r="AU336" s="164" t="s">
        <v>82</v>
      </c>
      <c r="AV336" s="162" t="s">
        <v>82</v>
      </c>
      <c r="AW336" s="162" t="s">
        <v>35</v>
      </c>
      <c r="AX336" s="162" t="s">
        <v>73</v>
      </c>
      <c r="AY336" s="164" t="s">
        <v>193</v>
      </c>
    </row>
    <row r="337" spans="1:65" s="170" customFormat="1">
      <c r="B337" s="171"/>
      <c r="D337" s="156" t="s">
        <v>202</v>
      </c>
      <c r="E337" s="172"/>
      <c r="F337" s="173" t="s">
        <v>206</v>
      </c>
      <c r="H337" s="174">
        <v>19.588000000000001</v>
      </c>
      <c r="L337" s="171"/>
      <c r="M337" s="175"/>
      <c r="N337" s="176"/>
      <c r="O337" s="176"/>
      <c r="P337" s="176"/>
      <c r="Q337" s="176"/>
      <c r="R337" s="176"/>
      <c r="S337" s="176"/>
      <c r="T337" s="177"/>
      <c r="AT337" s="172" t="s">
        <v>202</v>
      </c>
      <c r="AU337" s="172" t="s">
        <v>82</v>
      </c>
      <c r="AV337" s="170" t="s">
        <v>199</v>
      </c>
      <c r="AW337" s="170" t="s">
        <v>35</v>
      </c>
      <c r="AX337" s="170" t="s">
        <v>80</v>
      </c>
      <c r="AY337" s="172" t="s">
        <v>193</v>
      </c>
    </row>
    <row r="338" spans="1:65" s="17" customFormat="1" ht="37.799999999999997" customHeight="1">
      <c r="A338" s="13"/>
      <c r="B338" s="136"/>
      <c r="C338" s="137" t="s">
        <v>416</v>
      </c>
      <c r="D338" s="137" t="s">
        <v>195</v>
      </c>
      <c r="E338" s="138" t="s">
        <v>417</v>
      </c>
      <c r="F338" s="139" t="s">
        <v>418</v>
      </c>
      <c r="G338" s="140" t="s">
        <v>223</v>
      </c>
      <c r="H338" s="141">
        <v>0.745</v>
      </c>
      <c r="I338" s="142">
        <v>0</v>
      </c>
      <c r="J338" s="142">
        <f>ROUND(I338*H338,2)</f>
        <v>0</v>
      </c>
      <c r="K338" s="143"/>
      <c r="L338" s="14"/>
      <c r="M338" s="144"/>
      <c r="N338" s="145" t="s">
        <v>44</v>
      </c>
      <c r="O338" s="146">
        <v>1.0249999999999999</v>
      </c>
      <c r="P338" s="146">
        <f>O338*H338</f>
        <v>0.76362499999999989</v>
      </c>
      <c r="Q338" s="146">
        <v>2.16</v>
      </c>
      <c r="R338" s="146">
        <f>Q338*H338</f>
        <v>1.6092000000000002</v>
      </c>
      <c r="S338" s="146">
        <v>0</v>
      </c>
      <c r="T338" s="147">
        <f>S338*H338</f>
        <v>0</v>
      </c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R338" s="148" t="s">
        <v>199</v>
      </c>
      <c r="AT338" s="148" t="s">
        <v>195</v>
      </c>
      <c r="AU338" s="148" t="s">
        <v>82</v>
      </c>
      <c r="AY338" s="2" t="s">
        <v>193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2" t="s">
        <v>80</v>
      </c>
      <c r="BK338" s="149">
        <f>ROUND(I338*H338,2)</f>
        <v>0</v>
      </c>
      <c r="BL338" s="2" t="s">
        <v>199</v>
      </c>
      <c r="BM338" s="148" t="s">
        <v>419</v>
      </c>
    </row>
    <row r="339" spans="1:65" s="17" customFormat="1">
      <c r="A339" s="13"/>
      <c r="B339" s="14"/>
      <c r="C339" s="13"/>
      <c r="D339" s="150" t="s">
        <v>200</v>
      </c>
      <c r="E339" s="13"/>
      <c r="F339" s="151" t="s">
        <v>420</v>
      </c>
      <c r="G339" s="13"/>
      <c r="H339" s="13"/>
      <c r="I339" s="13"/>
      <c r="J339" s="13"/>
      <c r="K339" s="13"/>
      <c r="L339" s="14"/>
      <c r="M339" s="152"/>
      <c r="N339" s="153"/>
      <c r="O339" s="36"/>
      <c r="P339" s="36"/>
      <c r="Q339" s="36"/>
      <c r="R339" s="36"/>
      <c r="S339" s="36"/>
      <c r="T339" s="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" t="s">
        <v>200</v>
      </c>
      <c r="AU339" s="2" t="s">
        <v>82</v>
      </c>
    </row>
    <row r="340" spans="1:65" s="154" customFormat="1">
      <c r="B340" s="155"/>
      <c r="D340" s="156" t="s">
        <v>202</v>
      </c>
      <c r="E340" s="157"/>
      <c r="F340" s="158" t="s">
        <v>421</v>
      </c>
      <c r="H340" s="157"/>
      <c r="L340" s="155"/>
      <c r="M340" s="159"/>
      <c r="N340" s="160"/>
      <c r="O340" s="160"/>
      <c r="P340" s="160"/>
      <c r="Q340" s="160"/>
      <c r="R340" s="160"/>
      <c r="S340" s="160"/>
      <c r="T340" s="161"/>
      <c r="AT340" s="157" t="s">
        <v>202</v>
      </c>
      <c r="AU340" s="157" t="s">
        <v>82</v>
      </c>
      <c r="AV340" s="154" t="s">
        <v>80</v>
      </c>
      <c r="AW340" s="154" t="s">
        <v>35</v>
      </c>
      <c r="AX340" s="154" t="s">
        <v>73</v>
      </c>
      <c r="AY340" s="157" t="s">
        <v>193</v>
      </c>
    </row>
    <row r="341" spans="1:65" s="154" customFormat="1">
      <c r="B341" s="155"/>
      <c r="D341" s="156" t="s">
        <v>202</v>
      </c>
      <c r="E341" s="157"/>
      <c r="F341" s="158" t="s">
        <v>422</v>
      </c>
      <c r="H341" s="157"/>
      <c r="L341" s="155"/>
      <c r="M341" s="159"/>
      <c r="N341" s="160"/>
      <c r="O341" s="160"/>
      <c r="P341" s="160"/>
      <c r="Q341" s="160"/>
      <c r="R341" s="160"/>
      <c r="S341" s="160"/>
      <c r="T341" s="161"/>
      <c r="AT341" s="157" t="s">
        <v>202</v>
      </c>
      <c r="AU341" s="157" t="s">
        <v>82</v>
      </c>
      <c r="AV341" s="154" t="s">
        <v>80</v>
      </c>
      <c r="AW341" s="154" t="s">
        <v>35</v>
      </c>
      <c r="AX341" s="154" t="s">
        <v>73</v>
      </c>
      <c r="AY341" s="157" t="s">
        <v>193</v>
      </c>
    </row>
    <row r="342" spans="1:65" s="162" customFormat="1">
      <c r="B342" s="163"/>
      <c r="D342" s="156" t="s">
        <v>202</v>
      </c>
      <c r="E342" s="164"/>
      <c r="F342" s="165" t="s">
        <v>423</v>
      </c>
      <c r="H342" s="166">
        <v>0.44500000000000001</v>
      </c>
      <c r="L342" s="163"/>
      <c r="M342" s="167"/>
      <c r="N342" s="168"/>
      <c r="O342" s="168"/>
      <c r="P342" s="168"/>
      <c r="Q342" s="168"/>
      <c r="R342" s="168"/>
      <c r="S342" s="168"/>
      <c r="T342" s="169"/>
      <c r="AT342" s="164" t="s">
        <v>202</v>
      </c>
      <c r="AU342" s="164" t="s">
        <v>82</v>
      </c>
      <c r="AV342" s="162" t="s">
        <v>82</v>
      </c>
      <c r="AW342" s="162" t="s">
        <v>35</v>
      </c>
      <c r="AX342" s="162" t="s">
        <v>73</v>
      </c>
      <c r="AY342" s="164" t="s">
        <v>193</v>
      </c>
    </row>
    <row r="343" spans="1:65" s="162" customFormat="1">
      <c r="B343" s="163"/>
      <c r="D343" s="156" t="s">
        <v>202</v>
      </c>
      <c r="E343" s="164"/>
      <c r="F343" s="165" t="s">
        <v>424</v>
      </c>
      <c r="H343" s="166">
        <v>0.3</v>
      </c>
      <c r="L343" s="163"/>
      <c r="M343" s="167"/>
      <c r="N343" s="168"/>
      <c r="O343" s="168"/>
      <c r="P343" s="168"/>
      <c r="Q343" s="168"/>
      <c r="R343" s="168"/>
      <c r="S343" s="168"/>
      <c r="T343" s="169"/>
      <c r="AT343" s="164" t="s">
        <v>202</v>
      </c>
      <c r="AU343" s="164" t="s">
        <v>82</v>
      </c>
      <c r="AV343" s="162" t="s">
        <v>82</v>
      </c>
      <c r="AW343" s="162" t="s">
        <v>35</v>
      </c>
      <c r="AX343" s="162" t="s">
        <v>73</v>
      </c>
      <c r="AY343" s="164" t="s">
        <v>193</v>
      </c>
    </row>
    <row r="344" spans="1:65" s="170" customFormat="1">
      <c r="B344" s="171"/>
      <c r="D344" s="156" t="s">
        <v>202</v>
      </c>
      <c r="E344" s="172"/>
      <c r="F344" s="173" t="s">
        <v>206</v>
      </c>
      <c r="H344" s="174">
        <v>0.745</v>
      </c>
      <c r="L344" s="171"/>
      <c r="M344" s="175"/>
      <c r="N344" s="176"/>
      <c r="O344" s="176"/>
      <c r="P344" s="176"/>
      <c r="Q344" s="176"/>
      <c r="R344" s="176"/>
      <c r="S344" s="176"/>
      <c r="T344" s="177"/>
      <c r="AT344" s="172" t="s">
        <v>202</v>
      </c>
      <c r="AU344" s="172" t="s">
        <v>82</v>
      </c>
      <c r="AV344" s="170" t="s">
        <v>199</v>
      </c>
      <c r="AW344" s="170" t="s">
        <v>35</v>
      </c>
      <c r="AX344" s="170" t="s">
        <v>80</v>
      </c>
      <c r="AY344" s="172" t="s">
        <v>193</v>
      </c>
    </row>
    <row r="345" spans="1:65" s="17" customFormat="1" ht="37.799999999999997" customHeight="1">
      <c r="A345" s="13"/>
      <c r="B345" s="136"/>
      <c r="C345" s="137" t="s">
        <v>327</v>
      </c>
      <c r="D345" s="137" t="s">
        <v>195</v>
      </c>
      <c r="E345" s="138" t="s">
        <v>425</v>
      </c>
      <c r="F345" s="139" t="s">
        <v>426</v>
      </c>
      <c r="G345" s="140" t="s">
        <v>223</v>
      </c>
      <c r="H345" s="141">
        <v>14.69</v>
      </c>
      <c r="I345" s="142">
        <v>0</v>
      </c>
      <c r="J345" s="142">
        <f>ROUND(I345*H345,2)</f>
        <v>0</v>
      </c>
      <c r="K345" s="143"/>
      <c r="L345" s="14"/>
      <c r="M345" s="144"/>
      <c r="N345" s="145" t="s">
        <v>44</v>
      </c>
      <c r="O345" s="146">
        <v>0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R345" s="148" t="s">
        <v>199</v>
      </c>
      <c r="AT345" s="148" t="s">
        <v>195</v>
      </c>
      <c r="AU345" s="148" t="s">
        <v>82</v>
      </c>
      <c r="AY345" s="2" t="s">
        <v>193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2" t="s">
        <v>80</v>
      </c>
      <c r="BK345" s="149">
        <f>ROUND(I345*H345,2)</f>
        <v>0</v>
      </c>
      <c r="BL345" s="2" t="s">
        <v>199</v>
      </c>
      <c r="BM345" s="148" t="s">
        <v>427</v>
      </c>
    </row>
    <row r="346" spans="1:65" s="154" customFormat="1">
      <c r="B346" s="155"/>
      <c r="D346" s="156" t="s">
        <v>202</v>
      </c>
      <c r="E346" s="157"/>
      <c r="F346" s="158" t="s">
        <v>408</v>
      </c>
      <c r="H346" s="157"/>
      <c r="L346" s="155"/>
      <c r="M346" s="159"/>
      <c r="N346" s="160"/>
      <c r="O346" s="160"/>
      <c r="P346" s="160"/>
      <c r="Q346" s="160"/>
      <c r="R346" s="160"/>
      <c r="S346" s="160"/>
      <c r="T346" s="161"/>
      <c r="AT346" s="157" t="s">
        <v>202</v>
      </c>
      <c r="AU346" s="157" t="s">
        <v>82</v>
      </c>
      <c r="AV346" s="154" t="s">
        <v>80</v>
      </c>
      <c r="AW346" s="154" t="s">
        <v>35</v>
      </c>
      <c r="AX346" s="154" t="s">
        <v>73</v>
      </c>
      <c r="AY346" s="157" t="s">
        <v>193</v>
      </c>
    </row>
    <row r="347" spans="1:65" s="154" customFormat="1">
      <c r="B347" s="155"/>
      <c r="D347" s="156" t="s">
        <v>202</v>
      </c>
      <c r="E347" s="157"/>
      <c r="F347" s="158" t="s">
        <v>414</v>
      </c>
      <c r="H347" s="157"/>
      <c r="L347" s="155"/>
      <c r="M347" s="159"/>
      <c r="N347" s="160"/>
      <c r="O347" s="160"/>
      <c r="P347" s="160"/>
      <c r="Q347" s="160"/>
      <c r="R347" s="160"/>
      <c r="S347" s="160"/>
      <c r="T347" s="161"/>
      <c r="AT347" s="157" t="s">
        <v>202</v>
      </c>
      <c r="AU347" s="157" t="s">
        <v>82</v>
      </c>
      <c r="AV347" s="154" t="s">
        <v>80</v>
      </c>
      <c r="AW347" s="154" t="s">
        <v>35</v>
      </c>
      <c r="AX347" s="154" t="s">
        <v>73</v>
      </c>
      <c r="AY347" s="157" t="s">
        <v>193</v>
      </c>
    </row>
    <row r="348" spans="1:65" s="162" customFormat="1">
      <c r="B348" s="163"/>
      <c r="D348" s="156" t="s">
        <v>202</v>
      </c>
      <c r="E348" s="164"/>
      <c r="F348" s="165" t="s">
        <v>428</v>
      </c>
      <c r="H348" s="166">
        <v>14.69</v>
      </c>
      <c r="L348" s="163"/>
      <c r="M348" s="167"/>
      <c r="N348" s="168"/>
      <c r="O348" s="168"/>
      <c r="P348" s="168"/>
      <c r="Q348" s="168"/>
      <c r="R348" s="168"/>
      <c r="S348" s="168"/>
      <c r="T348" s="169"/>
      <c r="AT348" s="164" t="s">
        <v>202</v>
      </c>
      <c r="AU348" s="164" t="s">
        <v>82</v>
      </c>
      <c r="AV348" s="162" t="s">
        <v>82</v>
      </c>
      <c r="AW348" s="162" t="s">
        <v>35</v>
      </c>
      <c r="AX348" s="162" t="s">
        <v>73</v>
      </c>
      <c r="AY348" s="164" t="s">
        <v>193</v>
      </c>
    </row>
    <row r="349" spans="1:65" s="170" customFormat="1">
      <c r="B349" s="171"/>
      <c r="D349" s="156" t="s">
        <v>202</v>
      </c>
      <c r="E349" s="172"/>
      <c r="F349" s="173" t="s">
        <v>206</v>
      </c>
      <c r="H349" s="174">
        <v>14.69</v>
      </c>
      <c r="L349" s="171"/>
      <c r="M349" s="175"/>
      <c r="N349" s="176"/>
      <c r="O349" s="176"/>
      <c r="P349" s="176"/>
      <c r="Q349" s="176"/>
      <c r="R349" s="176"/>
      <c r="S349" s="176"/>
      <c r="T349" s="177"/>
      <c r="AT349" s="172" t="s">
        <v>202</v>
      </c>
      <c r="AU349" s="172" t="s">
        <v>82</v>
      </c>
      <c r="AV349" s="170" t="s">
        <v>199</v>
      </c>
      <c r="AW349" s="170" t="s">
        <v>35</v>
      </c>
      <c r="AX349" s="170" t="s">
        <v>80</v>
      </c>
      <c r="AY349" s="172" t="s">
        <v>193</v>
      </c>
    </row>
    <row r="350" spans="1:65" s="17" customFormat="1" ht="33" customHeight="1">
      <c r="A350" s="13"/>
      <c r="B350" s="136"/>
      <c r="C350" s="137" t="s">
        <v>429</v>
      </c>
      <c r="D350" s="137" t="s">
        <v>195</v>
      </c>
      <c r="E350" s="138" t="s">
        <v>430</v>
      </c>
      <c r="F350" s="139" t="s">
        <v>431</v>
      </c>
      <c r="G350" s="140" t="s">
        <v>223</v>
      </c>
      <c r="H350" s="141">
        <v>17.2</v>
      </c>
      <c r="I350" s="142">
        <v>0</v>
      </c>
      <c r="J350" s="142">
        <f>ROUND(I350*H350,2)</f>
        <v>0</v>
      </c>
      <c r="K350" s="143"/>
      <c r="L350" s="14"/>
      <c r="M350" s="144"/>
      <c r="N350" s="145" t="s">
        <v>44</v>
      </c>
      <c r="O350" s="146">
        <v>0.629</v>
      </c>
      <c r="P350" s="146">
        <f>O350*H350</f>
        <v>10.8188</v>
      </c>
      <c r="Q350" s="146">
        <v>2.3010222040000001</v>
      </c>
      <c r="R350" s="146">
        <f>Q350*H350</f>
        <v>39.577581908799999</v>
      </c>
      <c r="S350" s="146">
        <v>0</v>
      </c>
      <c r="T350" s="147">
        <f>S350*H350</f>
        <v>0</v>
      </c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R350" s="148" t="s">
        <v>199</v>
      </c>
      <c r="AT350" s="148" t="s">
        <v>195</v>
      </c>
      <c r="AU350" s="148" t="s">
        <v>82</v>
      </c>
      <c r="AY350" s="2" t="s">
        <v>193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2" t="s">
        <v>80</v>
      </c>
      <c r="BK350" s="149">
        <f>ROUND(I350*H350,2)</f>
        <v>0</v>
      </c>
      <c r="BL350" s="2" t="s">
        <v>199</v>
      </c>
      <c r="BM350" s="148" t="s">
        <v>432</v>
      </c>
    </row>
    <row r="351" spans="1:65" s="17" customFormat="1">
      <c r="A351" s="13"/>
      <c r="B351" s="14"/>
      <c r="C351" s="13"/>
      <c r="D351" s="150" t="s">
        <v>200</v>
      </c>
      <c r="E351" s="13"/>
      <c r="F351" s="151" t="s">
        <v>433</v>
      </c>
      <c r="G351" s="13"/>
      <c r="H351" s="13"/>
      <c r="I351" s="13"/>
      <c r="J351" s="13"/>
      <c r="K351" s="13"/>
      <c r="L351" s="14"/>
      <c r="M351" s="152"/>
      <c r="N351" s="153"/>
      <c r="O351" s="36"/>
      <c r="P351" s="36"/>
      <c r="Q351" s="36"/>
      <c r="R351" s="36"/>
      <c r="S351" s="36"/>
      <c r="T351" s="3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" t="s">
        <v>200</v>
      </c>
      <c r="AU351" s="2" t="s">
        <v>82</v>
      </c>
    </row>
    <row r="352" spans="1:65" s="154" customFormat="1">
      <c r="B352" s="155"/>
      <c r="D352" s="156" t="s">
        <v>202</v>
      </c>
      <c r="E352" s="157"/>
      <c r="F352" s="158" t="s">
        <v>408</v>
      </c>
      <c r="H352" s="157"/>
      <c r="L352" s="155"/>
      <c r="M352" s="159"/>
      <c r="N352" s="160"/>
      <c r="O352" s="160"/>
      <c r="P352" s="160"/>
      <c r="Q352" s="160"/>
      <c r="R352" s="160"/>
      <c r="S352" s="160"/>
      <c r="T352" s="161"/>
      <c r="AT352" s="157" t="s">
        <v>202</v>
      </c>
      <c r="AU352" s="157" t="s">
        <v>82</v>
      </c>
      <c r="AV352" s="154" t="s">
        <v>80</v>
      </c>
      <c r="AW352" s="154" t="s">
        <v>35</v>
      </c>
      <c r="AX352" s="154" t="s">
        <v>73</v>
      </c>
      <c r="AY352" s="157" t="s">
        <v>193</v>
      </c>
    </row>
    <row r="353" spans="1:65" s="154" customFormat="1">
      <c r="B353" s="155"/>
      <c r="D353" s="156" t="s">
        <v>202</v>
      </c>
      <c r="E353" s="157"/>
      <c r="F353" s="158" t="s">
        <v>434</v>
      </c>
      <c r="H353" s="157"/>
      <c r="L353" s="155"/>
      <c r="M353" s="159"/>
      <c r="N353" s="160"/>
      <c r="O353" s="160"/>
      <c r="P353" s="160"/>
      <c r="Q353" s="160"/>
      <c r="R353" s="160"/>
      <c r="S353" s="160"/>
      <c r="T353" s="161"/>
      <c r="AT353" s="157" t="s">
        <v>202</v>
      </c>
      <c r="AU353" s="157" t="s">
        <v>82</v>
      </c>
      <c r="AV353" s="154" t="s">
        <v>80</v>
      </c>
      <c r="AW353" s="154" t="s">
        <v>35</v>
      </c>
      <c r="AX353" s="154" t="s">
        <v>73</v>
      </c>
      <c r="AY353" s="157" t="s">
        <v>193</v>
      </c>
    </row>
    <row r="354" spans="1:65" s="162" customFormat="1">
      <c r="B354" s="163"/>
      <c r="D354" s="156" t="s">
        <v>202</v>
      </c>
      <c r="E354" s="164"/>
      <c r="F354" s="165" t="s">
        <v>415</v>
      </c>
      <c r="H354" s="166">
        <v>16.95</v>
      </c>
      <c r="L354" s="163"/>
      <c r="M354" s="167"/>
      <c r="N354" s="168"/>
      <c r="O354" s="168"/>
      <c r="P354" s="168"/>
      <c r="Q354" s="168"/>
      <c r="R354" s="168"/>
      <c r="S354" s="168"/>
      <c r="T354" s="169"/>
      <c r="AT354" s="164" t="s">
        <v>202</v>
      </c>
      <c r="AU354" s="164" t="s">
        <v>82</v>
      </c>
      <c r="AV354" s="162" t="s">
        <v>82</v>
      </c>
      <c r="AW354" s="162" t="s">
        <v>35</v>
      </c>
      <c r="AX354" s="162" t="s">
        <v>73</v>
      </c>
      <c r="AY354" s="164" t="s">
        <v>193</v>
      </c>
    </row>
    <row r="355" spans="1:65" s="154" customFormat="1">
      <c r="B355" s="155"/>
      <c r="D355" s="156" t="s">
        <v>202</v>
      </c>
      <c r="E355" s="157"/>
      <c r="F355" s="158" t="s">
        <v>435</v>
      </c>
      <c r="H355" s="157"/>
      <c r="L355" s="155"/>
      <c r="M355" s="159"/>
      <c r="N355" s="160"/>
      <c r="O355" s="160"/>
      <c r="P355" s="160"/>
      <c r="Q355" s="160"/>
      <c r="R355" s="160"/>
      <c r="S355" s="160"/>
      <c r="T355" s="161"/>
      <c r="AT355" s="157" t="s">
        <v>202</v>
      </c>
      <c r="AU355" s="157" t="s">
        <v>82</v>
      </c>
      <c r="AV355" s="154" t="s">
        <v>80</v>
      </c>
      <c r="AW355" s="154" t="s">
        <v>35</v>
      </c>
      <c r="AX355" s="154" t="s">
        <v>73</v>
      </c>
      <c r="AY355" s="157" t="s">
        <v>193</v>
      </c>
    </row>
    <row r="356" spans="1:65" s="162" customFormat="1">
      <c r="B356" s="163"/>
      <c r="D356" s="156" t="s">
        <v>202</v>
      </c>
      <c r="E356" s="164"/>
      <c r="F356" s="165" t="s">
        <v>436</v>
      </c>
      <c r="H356" s="166">
        <v>0.25</v>
      </c>
      <c r="L356" s="163"/>
      <c r="M356" s="167"/>
      <c r="N356" s="168"/>
      <c r="O356" s="168"/>
      <c r="P356" s="168"/>
      <c r="Q356" s="168"/>
      <c r="R356" s="168"/>
      <c r="S356" s="168"/>
      <c r="T356" s="169"/>
      <c r="AT356" s="164" t="s">
        <v>202</v>
      </c>
      <c r="AU356" s="164" t="s">
        <v>82</v>
      </c>
      <c r="AV356" s="162" t="s">
        <v>82</v>
      </c>
      <c r="AW356" s="162" t="s">
        <v>35</v>
      </c>
      <c r="AX356" s="162" t="s">
        <v>73</v>
      </c>
      <c r="AY356" s="164" t="s">
        <v>193</v>
      </c>
    </row>
    <row r="357" spans="1:65" s="170" customFormat="1">
      <c r="B357" s="171"/>
      <c r="D357" s="156" t="s">
        <v>202</v>
      </c>
      <c r="E357" s="172"/>
      <c r="F357" s="173" t="s">
        <v>206</v>
      </c>
      <c r="H357" s="174">
        <v>17.2</v>
      </c>
      <c r="L357" s="171"/>
      <c r="M357" s="175"/>
      <c r="N357" s="176"/>
      <c r="O357" s="176"/>
      <c r="P357" s="176"/>
      <c r="Q357" s="176"/>
      <c r="R357" s="176"/>
      <c r="S357" s="176"/>
      <c r="T357" s="177"/>
      <c r="AT357" s="172" t="s">
        <v>202</v>
      </c>
      <c r="AU357" s="172" t="s">
        <v>82</v>
      </c>
      <c r="AV357" s="170" t="s">
        <v>199</v>
      </c>
      <c r="AW357" s="170" t="s">
        <v>35</v>
      </c>
      <c r="AX357" s="170" t="s">
        <v>80</v>
      </c>
      <c r="AY357" s="172" t="s">
        <v>193</v>
      </c>
    </row>
    <row r="358" spans="1:65" s="17" customFormat="1" ht="16.5" customHeight="1">
      <c r="A358" s="13"/>
      <c r="B358" s="136"/>
      <c r="C358" s="137" t="s">
        <v>332</v>
      </c>
      <c r="D358" s="137" t="s">
        <v>195</v>
      </c>
      <c r="E358" s="138" t="s">
        <v>437</v>
      </c>
      <c r="F358" s="139" t="s">
        <v>438</v>
      </c>
      <c r="G358" s="140" t="s">
        <v>198</v>
      </c>
      <c r="H358" s="141">
        <v>1.25</v>
      </c>
      <c r="I358" s="142">
        <v>0</v>
      </c>
      <c r="J358" s="142">
        <f>ROUND(I358*H358,2)</f>
        <v>0</v>
      </c>
      <c r="K358" s="143"/>
      <c r="L358" s="14"/>
      <c r="M358" s="144"/>
      <c r="N358" s="145" t="s">
        <v>44</v>
      </c>
      <c r="O358" s="146">
        <v>0.3</v>
      </c>
      <c r="P358" s="146">
        <f>O358*H358</f>
        <v>0.375</v>
      </c>
      <c r="Q358" s="146">
        <v>2.4719E-3</v>
      </c>
      <c r="R358" s="146">
        <f>Q358*H358</f>
        <v>3.0898749999999997E-3</v>
      </c>
      <c r="S358" s="146">
        <v>0</v>
      </c>
      <c r="T358" s="147">
        <f>S358*H358</f>
        <v>0</v>
      </c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R358" s="148" t="s">
        <v>199</v>
      </c>
      <c r="AT358" s="148" t="s">
        <v>195</v>
      </c>
      <c r="AU358" s="148" t="s">
        <v>82</v>
      </c>
      <c r="AY358" s="2" t="s">
        <v>193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2" t="s">
        <v>80</v>
      </c>
      <c r="BK358" s="149">
        <f>ROUND(I358*H358,2)</f>
        <v>0</v>
      </c>
      <c r="BL358" s="2" t="s">
        <v>199</v>
      </c>
      <c r="BM358" s="148" t="s">
        <v>439</v>
      </c>
    </row>
    <row r="359" spans="1:65" s="17" customFormat="1">
      <c r="A359" s="13"/>
      <c r="B359" s="14"/>
      <c r="C359" s="13"/>
      <c r="D359" s="150" t="s">
        <v>200</v>
      </c>
      <c r="E359" s="13"/>
      <c r="F359" s="151" t="s">
        <v>440</v>
      </c>
      <c r="G359" s="13"/>
      <c r="H359" s="13"/>
      <c r="I359" s="13"/>
      <c r="J359" s="13"/>
      <c r="K359" s="13"/>
      <c r="L359" s="14"/>
      <c r="M359" s="152"/>
      <c r="N359" s="153"/>
      <c r="O359" s="36"/>
      <c r="P359" s="36"/>
      <c r="Q359" s="36"/>
      <c r="R359" s="36"/>
      <c r="S359" s="36"/>
      <c r="T359" s="3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" t="s">
        <v>200</v>
      </c>
      <c r="AU359" s="2" t="s">
        <v>82</v>
      </c>
    </row>
    <row r="360" spans="1:65" s="154" customFormat="1">
      <c r="B360" s="155"/>
      <c r="D360" s="156" t="s">
        <v>202</v>
      </c>
      <c r="E360" s="157"/>
      <c r="F360" s="158" t="s">
        <v>408</v>
      </c>
      <c r="H360" s="157"/>
      <c r="L360" s="155"/>
      <c r="M360" s="159"/>
      <c r="N360" s="160"/>
      <c r="O360" s="160"/>
      <c r="P360" s="160"/>
      <c r="Q360" s="160"/>
      <c r="R360" s="160"/>
      <c r="S360" s="160"/>
      <c r="T360" s="161"/>
      <c r="AT360" s="157" t="s">
        <v>202</v>
      </c>
      <c r="AU360" s="157" t="s">
        <v>82</v>
      </c>
      <c r="AV360" s="154" t="s">
        <v>80</v>
      </c>
      <c r="AW360" s="154" t="s">
        <v>35</v>
      </c>
      <c r="AX360" s="154" t="s">
        <v>73</v>
      </c>
      <c r="AY360" s="157" t="s">
        <v>193</v>
      </c>
    </row>
    <row r="361" spans="1:65" s="154" customFormat="1">
      <c r="B361" s="155"/>
      <c r="D361" s="156" t="s">
        <v>202</v>
      </c>
      <c r="E361" s="157"/>
      <c r="F361" s="158" t="s">
        <v>434</v>
      </c>
      <c r="H361" s="157"/>
      <c r="L361" s="155"/>
      <c r="M361" s="159"/>
      <c r="N361" s="160"/>
      <c r="O361" s="160"/>
      <c r="P361" s="160"/>
      <c r="Q361" s="160"/>
      <c r="R361" s="160"/>
      <c r="S361" s="160"/>
      <c r="T361" s="161"/>
      <c r="AT361" s="157" t="s">
        <v>202</v>
      </c>
      <c r="AU361" s="157" t="s">
        <v>82</v>
      </c>
      <c r="AV361" s="154" t="s">
        <v>80</v>
      </c>
      <c r="AW361" s="154" t="s">
        <v>35</v>
      </c>
      <c r="AX361" s="154" t="s">
        <v>73</v>
      </c>
      <c r="AY361" s="157" t="s">
        <v>193</v>
      </c>
    </row>
    <row r="362" spans="1:65" s="154" customFormat="1">
      <c r="B362" s="155"/>
      <c r="D362" s="156" t="s">
        <v>202</v>
      </c>
      <c r="E362" s="157"/>
      <c r="F362" s="158" t="s">
        <v>435</v>
      </c>
      <c r="H362" s="157"/>
      <c r="L362" s="155"/>
      <c r="M362" s="159"/>
      <c r="N362" s="160"/>
      <c r="O362" s="160"/>
      <c r="P362" s="160"/>
      <c r="Q362" s="160"/>
      <c r="R362" s="160"/>
      <c r="S362" s="160"/>
      <c r="T362" s="161"/>
      <c r="AT362" s="157" t="s">
        <v>202</v>
      </c>
      <c r="AU362" s="157" t="s">
        <v>82</v>
      </c>
      <c r="AV362" s="154" t="s">
        <v>80</v>
      </c>
      <c r="AW362" s="154" t="s">
        <v>35</v>
      </c>
      <c r="AX362" s="154" t="s">
        <v>73</v>
      </c>
      <c r="AY362" s="157" t="s">
        <v>193</v>
      </c>
    </row>
    <row r="363" spans="1:65" s="162" customFormat="1">
      <c r="B363" s="163"/>
      <c r="D363" s="156" t="s">
        <v>202</v>
      </c>
      <c r="E363" s="164"/>
      <c r="F363" s="165" t="s">
        <v>441</v>
      </c>
      <c r="H363" s="166">
        <v>1.25</v>
      </c>
      <c r="L363" s="163"/>
      <c r="M363" s="167"/>
      <c r="N363" s="168"/>
      <c r="O363" s="168"/>
      <c r="P363" s="168"/>
      <c r="Q363" s="168"/>
      <c r="R363" s="168"/>
      <c r="S363" s="168"/>
      <c r="T363" s="169"/>
      <c r="AT363" s="164" t="s">
        <v>202</v>
      </c>
      <c r="AU363" s="164" t="s">
        <v>82</v>
      </c>
      <c r="AV363" s="162" t="s">
        <v>82</v>
      </c>
      <c r="AW363" s="162" t="s">
        <v>35</v>
      </c>
      <c r="AX363" s="162" t="s">
        <v>73</v>
      </c>
      <c r="AY363" s="164" t="s">
        <v>193</v>
      </c>
    </row>
    <row r="364" spans="1:65" s="170" customFormat="1">
      <c r="B364" s="171"/>
      <c r="D364" s="156" t="s">
        <v>202</v>
      </c>
      <c r="E364" s="172"/>
      <c r="F364" s="173" t="s">
        <v>206</v>
      </c>
      <c r="H364" s="174">
        <v>1.25</v>
      </c>
      <c r="L364" s="171"/>
      <c r="M364" s="175"/>
      <c r="N364" s="176"/>
      <c r="O364" s="176"/>
      <c r="P364" s="176"/>
      <c r="Q364" s="176"/>
      <c r="R364" s="176"/>
      <c r="S364" s="176"/>
      <c r="T364" s="177"/>
      <c r="AT364" s="172" t="s">
        <v>202</v>
      </c>
      <c r="AU364" s="172" t="s">
        <v>82</v>
      </c>
      <c r="AV364" s="170" t="s">
        <v>199</v>
      </c>
      <c r="AW364" s="170" t="s">
        <v>35</v>
      </c>
      <c r="AX364" s="170" t="s">
        <v>80</v>
      </c>
      <c r="AY364" s="172" t="s">
        <v>193</v>
      </c>
    </row>
    <row r="365" spans="1:65" s="17" customFormat="1" ht="16.5" customHeight="1">
      <c r="A365" s="13"/>
      <c r="B365" s="136"/>
      <c r="C365" s="137" t="s">
        <v>442</v>
      </c>
      <c r="D365" s="137" t="s">
        <v>195</v>
      </c>
      <c r="E365" s="138" t="s">
        <v>443</v>
      </c>
      <c r="F365" s="139" t="s">
        <v>444</v>
      </c>
      <c r="G365" s="140" t="s">
        <v>198</v>
      </c>
      <c r="H365" s="141">
        <v>1.25</v>
      </c>
      <c r="I365" s="142">
        <v>0</v>
      </c>
      <c r="J365" s="142">
        <f>ROUND(I365*H365,2)</f>
        <v>0</v>
      </c>
      <c r="K365" s="143"/>
      <c r="L365" s="14"/>
      <c r="M365" s="144"/>
      <c r="N365" s="145" t="s">
        <v>44</v>
      </c>
      <c r="O365" s="146">
        <v>0.152</v>
      </c>
      <c r="P365" s="146">
        <f>O365*H365</f>
        <v>0.19</v>
      </c>
      <c r="Q365" s="146">
        <v>0</v>
      </c>
      <c r="R365" s="146">
        <f>Q365*H365</f>
        <v>0</v>
      </c>
      <c r="S365" s="146">
        <v>0</v>
      </c>
      <c r="T365" s="147">
        <f>S365*H365</f>
        <v>0</v>
      </c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R365" s="148" t="s">
        <v>199</v>
      </c>
      <c r="AT365" s="148" t="s">
        <v>195</v>
      </c>
      <c r="AU365" s="148" t="s">
        <v>82</v>
      </c>
      <c r="AY365" s="2" t="s">
        <v>193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2" t="s">
        <v>80</v>
      </c>
      <c r="BK365" s="149">
        <f>ROUND(I365*H365,2)</f>
        <v>0</v>
      </c>
      <c r="BL365" s="2" t="s">
        <v>199</v>
      </c>
      <c r="BM365" s="148" t="s">
        <v>445</v>
      </c>
    </row>
    <row r="366" spans="1:65" s="17" customFormat="1">
      <c r="A366" s="13"/>
      <c r="B366" s="14"/>
      <c r="C366" s="13"/>
      <c r="D366" s="150" t="s">
        <v>200</v>
      </c>
      <c r="E366" s="13"/>
      <c r="F366" s="151" t="s">
        <v>446</v>
      </c>
      <c r="G366" s="13"/>
      <c r="H366" s="13"/>
      <c r="I366" s="13"/>
      <c r="J366" s="13"/>
      <c r="K366" s="13"/>
      <c r="L366" s="14"/>
      <c r="M366" s="152"/>
      <c r="N366" s="153"/>
      <c r="O366" s="36"/>
      <c r="P366" s="36"/>
      <c r="Q366" s="36"/>
      <c r="R366" s="36"/>
      <c r="S366" s="36"/>
      <c r="T366" s="3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" t="s">
        <v>200</v>
      </c>
      <c r="AU366" s="2" t="s">
        <v>82</v>
      </c>
    </row>
    <row r="367" spans="1:65" s="17" customFormat="1" ht="24.15" customHeight="1">
      <c r="A367" s="13"/>
      <c r="B367" s="136"/>
      <c r="C367" s="137" t="s">
        <v>336</v>
      </c>
      <c r="D367" s="137" t="s">
        <v>195</v>
      </c>
      <c r="E367" s="138" t="s">
        <v>447</v>
      </c>
      <c r="F367" s="139" t="s">
        <v>448</v>
      </c>
      <c r="G367" s="140" t="s">
        <v>326</v>
      </c>
      <c r="H367" s="141">
        <v>1.4279999999999999</v>
      </c>
      <c r="I367" s="142">
        <v>0</v>
      </c>
      <c r="J367" s="142">
        <f>ROUND(I367*H367,2)</f>
        <v>0</v>
      </c>
      <c r="K367" s="143"/>
      <c r="L367" s="14"/>
      <c r="M367" s="144"/>
      <c r="N367" s="145" t="s">
        <v>44</v>
      </c>
      <c r="O367" s="146">
        <v>15.231</v>
      </c>
      <c r="P367" s="146">
        <f>O367*H367</f>
        <v>21.749867999999999</v>
      </c>
      <c r="Q367" s="146">
        <v>1.0627727796999999</v>
      </c>
      <c r="R367" s="146">
        <f>Q367*H367</f>
        <v>1.5176395294115999</v>
      </c>
      <c r="S367" s="146">
        <v>0</v>
      </c>
      <c r="T367" s="147">
        <f>S367*H367</f>
        <v>0</v>
      </c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R367" s="148" t="s">
        <v>199</v>
      </c>
      <c r="AT367" s="148" t="s">
        <v>195</v>
      </c>
      <c r="AU367" s="148" t="s">
        <v>82</v>
      </c>
      <c r="AY367" s="2" t="s">
        <v>193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2" t="s">
        <v>80</v>
      </c>
      <c r="BK367" s="149">
        <f>ROUND(I367*H367,2)</f>
        <v>0</v>
      </c>
      <c r="BL367" s="2" t="s">
        <v>199</v>
      </c>
      <c r="BM367" s="148" t="s">
        <v>449</v>
      </c>
    </row>
    <row r="368" spans="1:65" s="17" customFormat="1">
      <c r="A368" s="13"/>
      <c r="B368" s="14"/>
      <c r="C368" s="13"/>
      <c r="D368" s="150" t="s">
        <v>200</v>
      </c>
      <c r="E368" s="13"/>
      <c r="F368" s="151" t="s">
        <v>450</v>
      </c>
      <c r="G368" s="13"/>
      <c r="H368" s="13"/>
      <c r="I368" s="13"/>
      <c r="J368" s="13"/>
      <c r="K368" s="13"/>
      <c r="L368" s="14"/>
      <c r="M368" s="152"/>
      <c r="N368" s="153"/>
      <c r="O368" s="36"/>
      <c r="P368" s="36"/>
      <c r="Q368" s="36"/>
      <c r="R368" s="36"/>
      <c r="S368" s="36"/>
      <c r="T368" s="3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" t="s">
        <v>200</v>
      </c>
      <c r="AU368" s="2" t="s">
        <v>82</v>
      </c>
    </row>
    <row r="369" spans="1:65" s="154" customFormat="1">
      <c r="B369" s="155"/>
      <c r="D369" s="156" t="s">
        <v>202</v>
      </c>
      <c r="E369" s="157"/>
      <c r="F369" s="158" t="s">
        <v>408</v>
      </c>
      <c r="H369" s="157"/>
      <c r="L369" s="155"/>
      <c r="M369" s="159"/>
      <c r="N369" s="160"/>
      <c r="O369" s="160"/>
      <c r="P369" s="160"/>
      <c r="Q369" s="160"/>
      <c r="R369" s="160"/>
      <c r="S369" s="160"/>
      <c r="T369" s="161"/>
      <c r="AT369" s="157" t="s">
        <v>202</v>
      </c>
      <c r="AU369" s="157" t="s">
        <v>82</v>
      </c>
      <c r="AV369" s="154" t="s">
        <v>80</v>
      </c>
      <c r="AW369" s="154" t="s">
        <v>35</v>
      </c>
      <c r="AX369" s="154" t="s">
        <v>73</v>
      </c>
      <c r="AY369" s="157" t="s">
        <v>193</v>
      </c>
    </row>
    <row r="370" spans="1:65" s="154" customFormat="1">
      <c r="B370" s="155"/>
      <c r="D370" s="156" t="s">
        <v>202</v>
      </c>
      <c r="E370" s="157"/>
      <c r="F370" s="158" t="s">
        <v>451</v>
      </c>
      <c r="H370" s="157"/>
      <c r="L370" s="155"/>
      <c r="M370" s="159"/>
      <c r="N370" s="160"/>
      <c r="O370" s="160"/>
      <c r="P370" s="160"/>
      <c r="Q370" s="160"/>
      <c r="R370" s="160"/>
      <c r="S370" s="160"/>
      <c r="T370" s="161"/>
      <c r="AT370" s="157" t="s">
        <v>202</v>
      </c>
      <c r="AU370" s="157" t="s">
        <v>82</v>
      </c>
      <c r="AV370" s="154" t="s">
        <v>80</v>
      </c>
      <c r="AW370" s="154" t="s">
        <v>35</v>
      </c>
      <c r="AX370" s="154" t="s">
        <v>73</v>
      </c>
      <c r="AY370" s="157" t="s">
        <v>193</v>
      </c>
    </row>
    <row r="371" spans="1:65" s="162" customFormat="1">
      <c r="B371" s="163"/>
      <c r="D371" s="156" t="s">
        <v>202</v>
      </c>
      <c r="E371" s="164"/>
      <c r="F371" s="165" t="s">
        <v>452</v>
      </c>
      <c r="H371" s="166">
        <v>1.4279999999999999</v>
      </c>
      <c r="L371" s="163"/>
      <c r="M371" s="167"/>
      <c r="N371" s="168"/>
      <c r="O371" s="168"/>
      <c r="P371" s="168"/>
      <c r="Q371" s="168"/>
      <c r="R371" s="168"/>
      <c r="S371" s="168"/>
      <c r="T371" s="169"/>
      <c r="AT371" s="164" t="s">
        <v>202</v>
      </c>
      <c r="AU371" s="164" t="s">
        <v>82</v>
      </c>
      <c r="AV371" s="162" t="s">
        <v>82</v>
      </c>
      <c r="AW371" s="162" t="s">
        <v>35</v>
      </c>
      <c r="AX371" s="162" t="s">
        <v>73</v>
      </c>
      <c r="AY371" s="164" t="s">
        <v>193</v>
      </c>
    </row>
    <row r="372" spans="1:65" s="170" customFormat="1">
      <c r="B372" s="171"/>
      <c r="D372" s="156" t="s">
        <v>202</v>
      </c>
      <c r="E372" s="172"/>
      <c r="F372" s="173" t="s">
        <v>206</v>
      </c>
      <c r="H372" s="174">
        <v>1.4279999999999999</v>
      </c>
      <c r="L372" s="171"/>
      <c r="M372" s="175"/>
      <c r="N372" s="176"/>
      <c r="O372" s="176"/>
      <c r="P372" s="176"/>
      <c r="Q372" s="176"/>
      <c r="R372" s="176"/>
      <c r="S372" s="176"/>
      <c r="T372" s="177"/>
      <c r="AT372" s="172" t="s">
        <v>202</v>
      </c>
      <c r="AU372" s="172" t="s">
        <v>82</v>
      </c>
      <c r="AV372" s="170" t="s">
        <v>199</v>
      </c>
      <c r="AW372" s="170" t="s">
        <v>35</v>
      </c>
      <c r="AX372" s="170" t="s">
        <v>80</v>
      </c>
      <c r="AY372" s="172" t="s">
        <v>193</v>
      </c>
    </row>
    <row r="373" spans="1:65" s="17" customFormat="1" ht="33" customHeight="1">
      <c r="A373" s="13"/>
      <c r="B373" s="136"/>
      <c r="C373" s="137" t="s">
        <v>453</v>
      </c>
      <c r="D373" s="137" t="s">
        <v>195</v>
      </c>
      <c r="E373" s="138" t="s">
        <v>454</v>
      </c>
      <c r="F373" s="139" t="s">
        <v>455</v>
      </c>
      <c r="G373" s="140" t="s">
        <v>223</v>
      </c>
      <c r="H373" s="141">
        <v>63.856999999999999</v>
      </c>
      <c r="I373" s="142">
        <v>0</v>
      </c>
      <c r="J373" s="142">
        <f>ROUND(I373*H373,2)</f>
        <v>0</v>
      </c>
      <c r="K373" s="143"/>
      <c r="L373" s="14"/>
      <c r="M373" s="144"/>
      <c r="N373" s="145" t="s">
        <v>44</v>
      </c>
      <c r="O373" s="146">
        <v>0.629</v>
      </c>
      <c r="P373" s="146">
        <f>O373*H373</f>
        <v>40.166052999999998</v>
      </c>
      <c r="Q373" s="146">
        <v>2.5018722040000001</v>
      </c>
      <c r="R373" s="146">
        <f>Q373*H373</f>
        <v>159.762053330828</v>
      </c>
      <c r="S373" s="146">
        <v>0</v>
      </c>
      <c r="T373" s="147">
        <f>S373*H373</f>
        <v>0</v>
      </c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R373" s="148" t="s">
        <v>199</v>
      </c>
      <c r="AT373" s="148" t="s">
        <v>195</v>
      </c>
      <c r="AU373" s="148" t="s">
        <v>82</v>
      </c>
      <c r="AY373" s="2" t="s">
        <v>193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2" t="s">
        <v>80</v>
      </c>
      <c r="BK373" s="149">
        <f>ROUND(I373*H373,2)</f>
        <v>0</v>
      </c>
      <c r="BL373" s="2" t="s">
        <v>199</v>
      </c>
      <c r="BM373" s="148" t="s">
        <v>456</v>
      </c>
    </row>
    <row r="374" spans="1:65" s="17" customFormat="1">
      <c r="A374" s="13"/>
      <c r="B374" s="14"/>
      <c r="C374" s="13"/>
      <c r="D374" s="150" t="s">
        <v>200</v>
      </c>
      <c r="E374" s="13"/>
      <c r="F374" s="151" t="s">
        <v>457</v>
      </c>
      <c r="G374" s="13"/>
      <c r="H374" s="13"/>
      <c r="I374" s="13"/>
      <c r="J374" s="13"/>
      <c r="K374" s="13"/>
      <c r="L374" s="14"/>
      <c r="M374" s="152"/>
      <c r="N374" s="153"/>
      <c r="O374" s="36"/>
      <c r="P374" s="36"/>
      <c r="Q374" s="36"/>
      <c r="R374" s="36"/>
      <c r="S374" s="36"/>
      <c r="T374" s="3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" t="s">
        <v>200</v>
      </c>
      <c r="AU374" s="2" t="s">
        <v>82</v>
      </c>
    </row>
    <row r="375" spans="1:65" s="154" customFormat="1">
      <c r="B375" s="155"/>
      <c r="D375" s="156" t="s">
        <v>202</v>
      </c>
      <c r="E375" s="157"/>
      <c r="F375" s="158" t="s">
        <v>458</v>
      </c>
      <c r="H375" s="157"/>
      <c r="L375" s="155"/>
      <c r="M375" s="159"/>
      <c r="N375" s="160"/>
      <c r="O375" s="160"/>
      <c r="P375" s="160"/>
      <c r="Q375" s="160"/>
      <c r="R375" s="160"/>
      <c r="S375" s="160"/>
      <c r="T375" s="161"/>
      <c r="AT375" s="157" t="s">
        <v>202</v>
      </c>
      <c r="AU375" s="157" t="s">
        <v>82</v>
      </c>
      <c r="AV375" s="154" t="s">
        <v>80</v>
      </c>
      <c r="AW375" s="154" t="s">
        <v>35</v>
      </c>
      <c r="AX375" s="154" t="s">
        <v>73</v>
      </c>
      <c r="AY375" s="157" t="s">
        <v>193</v>
      </c>
    </row>
    <row r="376" spans="1:65" s="154" customFormat="1">
      <c r="B376" s="155"/>
      <c r="D376" s="156" t="s">
        <v>202</v>
      </c>
      <c r="E376" s="157"/>
      <c r="F376" s="158" t="s">
        <v>459</v>
      </c>
      <c r="H376" s="157"/>
      <c r="L376" s="155"/>
      <c r="M376" s="159"/>
      <c r="N376" s="160"/>
      <c r="O376" s="160"/>
      <c r="P376" s="160"/>
      <c r="Q376" s="160"/>
      <c r="R376" s="160"/>
      <c r="S376" s="160"/>
      <c r="T376" s="161"/>
      <c r="AT376" s="157" t="s">
        <v>202</v>
      </c>
      <c r="AU376" s="157" t="s">
        <v>82</v>
      </c>
      <c r="AV376" s="154" t="s">
        <v>80</v>
      </c>
      <c r="AW376" s="154" t="s">
        <v>35</v>
      </c>
      <c r="AX376" s="154" t="s">
        <v>73</v>
      </c>
      <c r="AY376" s="157" t="s">
        <v>193</v>
      </c>
    </row>
    <row r="377" spans="1:65" s="162" customFormat="1">
      <c r="B377" s="163"/>
      <c r="D377" s="156" t="s">
        <v>202</v>
      </c>
      <c r="E377" s="164"/>
      <c r="F377" s="165" t="s">
        <v>460</v>
      </c>
      <c r="H377" s="166">
        <v>41.58</v>
      </c>
      <c r="L377" s="163"/>
      <c r="M377" s="167"/>
      <c r="N377" s="168"/>
      <c r="O377" s="168"/>
      <c r="P377" s="168"/>
      <c r="Q377" s="168"/>
      <c r="R377" s="168"/>
      <c r="S377" s="168"/>
      <c r="T377" s="169"/>
      <c r="AT377" s="164" t="s">
        <v>202</v>
      </c>
      <c r="AU377" s="164" t="s">
        <v>82</v>
      </c>
      <c r="AV377" s="162" t="s">
        <v>82</v>
      </c>
      <c r="AW377" s="162" t="s">
        <v>35</v>
      </c>
      <c r="AX377" s="162" t="s">
        <v>73</v>
      </c>
      <c r="AY377" s="164" t="s">
        <v>193</v>
      </c>
    </row>
    <row r="378" spans="1:65" s="162" customFormat="1">
      <c r="B378" s="163"/>
      <c r="D378" s="156" t="s">
        <v>202</v>
      </c>
      <c r="E378" s="164"/>
      <c r="F378" s="165" t="s">
        <v>461</v>
      </c>
      <c r="H378" s="166">
        <v>-4.0949999999999998</v>
      </c>
      <c r="L378" s="163"/>
      <c r="M378" s="167"/>
      <c r="N378" s="168"/>
      <c r="O378" s="168"/>
      <c r="P378" s="168"/>
      <c r="Q378" s="168"/>
      <c r="R378" s="168"/>
      <c r="S378" s="168"/>
      <c r="T378" s="169"/>
      <c r="AT378" s="164" t="s">
        <v>202</v>
      </c>
      <c r="AU378" s="164" t="s">
        <v>82</v>
      </c>
      <c r="AV378" s="162" t="s">
        <v>82</v>
      </c>
      <c r="AW378" s="162" t="s">
        <v>35</v>
      </c>
      <c r="AX378" s="162" t="s">
        <v>73</v>
      </c>
      <c r="AY378" s="164" t="s">
        <v>193</v>
      </c>
    </row>
    <row r="379" spans="1:65" s="178" customFormat="1">
      <c r="B379" s="179"/>
      <c r="D379" s="156" t="s">
        <v>202</v>
      </c>
      <c r="E379" s="180"/>
      <c r="F379" s="181" t="s">
        <v>254</v>
      </c>
      <c r="H379" s="182">
        <v>37.484999999999999</v>
      </c>
      <c r="L379" s="179"/>
      <c r="M379" s="183"/>
      <c r="N379" s="184"/>
      <c r="O379" s="184"/>
      <c r="P379" s="184"/>
      <c r="Q379" s="184"/>
      <c r="R379" s="184"/>
      <c r="S379" s="184"/>
      <c r="T379" s="185"/>
      <c r="AT379" s="180" t="s">
        <v>202</v>
      </c>
      <c r="AU379" s="180" t="s">
        <v>82</v>
      </c>
      <c r="AV379" s="178" t="s">
        <v>213</v>
      </c>
      <c r="AW379" s="178" t="s">
        <v>35</v>
      </c>
      <c r="AX379" s="178" t="s">
        <v>73</v>
      </c>
      <c r="AY379" s="180" t="s">
        <v>193</v>
      </c>
    </row>
    <row r="380" spans="1:65" s="154" customFormat="1">
      <c r="B380" s="155"/>
      <c r="D380" s="156" t="s">
        <v>202</v>
      </c>
      <c r="E380" s="157"/>
      <c r="F380" s="158" t="s">
        <v>462</v>
      </c>
      <c r="H380" s="157"/>
      <c r="L380" s="155"/>
      <c r="M380" s="159"/>
      <c r="N380" s="160"/>
      <c r="O380" s="160"/>
      <c r="P380" s="160"/>
      <c r="Q380" s="160"/>
      <c r="R380" s="160"/>
      <c r="S380" s="160"/>
      <c r="T380" s="161"/>
      <c r="AT380" s="157" t="s">
        <v>202</v>
      </c>
      <c r="AU380" s="157" t="s">
        <v>82</v>
      </c>
      <c r="AV380" s="154" t="s">
        <v>80</v>
      </c>
      <c r="AW380" s="154" t="s">
        <v>35</v>
      </c>
      <c r="AX380" s="154" t="s">
        <v>73</v>
      </c>
      <c r="AY380" s="157" t="s">
        <v>193</v>
      </c>
    </row>
    <row r="381" spans="1:65" s="162" customFormat="1">
      <c r="B381" s="163"/>
      <c r="D381" s="156" t="s">
        <v>202</v>
      </c>
      <c r="E381" s="164"/>
      <c r="F381" s="165" t="s">
        <v>463</v>
      </c>
      <c r="H381" s="166">
        <v>14.175000000000001</v>
      </c>
      <c r="L381" s="163"/>
      <c r="M381" s="167"/>
      <c r="N381" s="168"/>
      <c r="O381" s="168"/>
      <c r="P381" s="168"/>
      <c r="Q381" s="168"/>
      <c r="R381" s="168"/>
      <c r="S381" s="168"/>
      <c r="T381" s="169"/>
      <c r="AT381" s="164" t="s">
        <v>202</v>
      </c>
      <c r="AU381" s="164" t="s">
        <v>82</v>
      </c>
      <c r="AV381" s="162" t="s">
        <v>82</v>
      </c>
      <c r="AW381" s="162" t="s">
        <v>35</v>
      </c>
      <c r="AX381" s="162" t="s">
        <v>73</v>
      </c>
      <c r="AY381" s="164" t="s">
        <v>193</v>
      </c>
    </row>
    <row r="382" spans="1:65" s="162" customFormat="1">
      <c r="B382" s="163"/>
      <c r="D382" s="156" t="s">
        <v>202</v>
      </c>
      <c r="E382" s="164"/>
      <c r="F382" s="165" t="s">
        <v>464</v>
      </c>
      <c r="H382" s="166">
        <v>2.835</v>
      </c>
      <c r="L382" s="163"/>
      <c r="M382" s="167"/>
      <c r="N382" s="168"/>
      <c r="O382" s="168"/>
      <c r="P382" s="168"/>
      <c r="Q382" s="168"/>
      <c r="R382" s="168"/>
      <c r="S382" s="168"/>
      <c r="T382" s="169"/>
      <c r="AT382" s="164" t="s">
        <v>202</v>
      </c>
      <c r="AU382" s="164" t="s">
        <v>82</v>
      </c>
      <c r="AV382" s="162" t="s">
        <v>82</v>
      </c>
      <c r="AW382" s="162" t="s">
        <v>35</v>
      </c>
      <c r="AX382" s="162" t="s">
        <v>73</v>
      </c>
      <c r="AY382" s="164" t="s">
        <v>193</v>
      </c>
    </row>
    <row r="383" spans="1:65" s="162" customFormat="1">
      <c r="B383" s="163"/>
      <c r="D383" s="156" t="s">
        <v>202</v>
      </c>
      <c r="E383" s="164"/>
      <c r="F383" s="165" t="s">
        <v>465</v>
      </c>
      <c r="H383" s="166">
        <v>1.08</v>
      </c>
      <c r="L383" s="163"/>
      <c r="M383" s="167"/>
      <c r="N383" s="168"/>
      <c r="O383" s="168"/>
      <c r="P383" s="168"/>
      <c r="Q383" s="168"/>
      <c r="R383" s="168"/>
      <c r="S383" s="168"/>
      <c r="T383" s="169"/>
      <c r="AT383" s="164" t="s">
        <v>202</v>
      </c>
      <c r="AU383" s="164" t="s">
        <v>82</v>
      </c>
      <c r="AV383" s="162" t="s">
        <v>82</v>
      </c>
      <c r="AW383" s="162" t="s">
        <v>35</v>
      </c>
      <c r="AX383" s="162" t="s">
        <v>73</v>
      </c>
      <c r="AY383" s="164" t="s">
        <v>193</v>
      </c>
    </row>
    <row r="384" spans="1:65" s="178" customFormat="1">
      <c r="B384" s="179"/>
      <c r="D384" s="156" t="s">
        <v>202</v>
      </c>
      <c r="E384" s="180"/>
      <c r="F384" s="181" t="s">
        <v>254</v>
      </c>
      <c r="H384" s="182">
        <v>18.09</v>
      </c>
      <c r="L384" s="179"/>
      <c r="M384" s="183"/>
      <c r="N384" s="184"/>
      <c r="O384" s="184"/>
      <c r="P384" s="184"/>
      <c r="Q384" s="184"/>
      <c r="R384" s="184"/>
      <c r="S384" s="184"/>
      <c r="T384" s="185"/>
      <c r="AT384" s="180" t="s">
        <v>202</v>
      </c>
      <c r="AU384" s="180" t="s">
        <v>82</v>
      </c>
      <c r="AV384" s="178" t="s">
        <v>213</v>
      </c>
      <c r="AW384" s="178" t="s">
        <v>35</v>
      </c>
      <c r="AX384" s="178" t="s">
        <v>73</v>
      </c>
      <c r="AY384" s="180" t="s">
        <v>193</v>
      </c>
    </row>
    <row r="385" spans="1:65" s="154" customFormat="1">
      <c r="B385" s="155"/>
      <c r="D385" s="156" t="s">
        <v>202</v>
      </c>
      <c r="E385" s="157"/>
      <c r="F385" s="158" t="s">
        <v>466</v>
      </c>
      <c r="H385" s="157"/>
      <c r="L385" s="155"/>
      <c r="M385" s="159"/>
      <c r="N385" s="160"/>
      <c r="O385" s="160"/>
      <c r="P385" s="160"/>
      <c r="Q385" s="160"/>
      <c r="R385" s="160"/>
      <c r="S385" s="160"/>
      <c r="T385" s="161"/>
      <c r="AT385" s="157" t="s">
        <v>202</v>
      </c>
      <c r="AU385" s="157" t="s">
        <v>82</v>
      </c>
      <c r="AV385" s="154" t="s">
        <v>80</v>
      </c>
      <c r="AW385" s="154" t="s">
        <v>35</v>
      </c>
      <c r="AX385" s="154" t="s">
        <v>73</v>
      </c>
      <c r="AY385" s="157" t="s">
        <v>193</v>
      </c>
    </row>
    <row r="386" spans="1:65" s="162" customFormat="1">
      <c r="B386" s="163"/>
      <c r="D386" s="156" t="s">
        <v>202</v>
      </c>
      <c r="E386" s="164"/>
      <c r="F386" s="165" t="s">
        <v>467</v>
      </c>
      <c r="H386" s="166">
        <v>8.282</v>
      </c>
      <c r="L386" s="163"/>
      <c r="M386" s="167"/>
      <c r="N386" s="168"/>
      <c r="O386" s="168"/>
      <c r="P386" s="168"/>
      <c r="Q386" s="168"/>
      <c r="R386" s="168"/>
      <c r="S386" s="168"/>
      <c r="T386" s="169"/>
      <c r="AT386" s="164" t="s">
        <v>202</v>
      </c>
      <c r="AU386" s="164" t="s">
        <v>82</v>
      </c>
      <c r="AV386" s="162" t="s">
        <v>82</v>
      </c>
      <c r="AW386" s="162" t="s">
        <v>35</v>
      </c>
      <c r="AX386" s="162" t="s">
        <v>73</v>
      </c>
      <c r="AY386" s="164" t="s">
        <v>193</v>
      </c>
    </row>
    <row r="387" spans="1:65" s="170" customFormat="1">
      <c r="B387" s="171"/>
      <c r="D387" s="156" t="s">
        <v>202</v>
      </c>
      <c r="E387" s="172"/>
      <c r="F387" s="173" t="s">
        <v>206</v>
      </c>
      <c r="H387" s="174">
        <v>63.856999999999999</v>
      </c>
      <c r="L387" s="171"/>
      <c r="M387" s="175"/>
      <c r="N387" s="176"/>
      <c r="O387" s="176"/>
      <c r="P387" s="176"/>
      <c r="Q387" s="176"/>
      <c r="R387" s="176"/>
      <c r="S387" s="176"/>
      <c r="T387" s="177"/>
      <c r="AT387" s="172" t="s">
        <v>202</v>
      </c>
      <c r="AU387" s="172" t="s">
        <v>82</v>
      </c>
      <c r="AV387" s="170" t="s">
        <v>199</v>
      </c>
      <c r="AW387" s="170" t="s">
        <v>35</v>
      </c>
      <c r="AX387" s="170" t="s">
        <v>80</v>
      </c>
      <c r="AY387" s="172" t="s">
        <v>193</v>
      </c>
    </row>
    <row r="388" spans="1:65" s="17" customFormat="1" ht="16.5" customHeight="1">
      <c r="A388" s="13"/>
      <c r="B388" s="136"/>
      <c r="C388" s="137" t="s">
        <v>354</v>
      </c>
      <c r="D388" s="137" t="s">
        <v>195</v>
      </c>
      <c r="E388" s="138" t="s">
        <v>468</v>
      </c>
      <c r="F388" s="139" t="s">
        <v>469</v>
      </c>
      <c r="G388" s="140" t="s">
        <v>198</v>
      </c>
      <c r="H388" s="141">
        <v>245.02500000000001</v>
      </c>
      <c r="I388" s="142">
        <v>0</v>
      </c>
      <c r="J388" s="142">
        <f>ROUND(I388*H388,2)</f>
        <v>0</v>
      </c>
      <c r="K388" s="143"/>
      <c r="L388" s="14"/>
      <c r="M388" s="144"/>
      <c r="N388" s="145" t="s">
        <v>44</v>
      </c>
      <c r="O388" s="146">
        <v>0.27400000000000002</v>
      </c>
      <c r="P388" s="146">
        <f>O388*H388</f>
        <v>67.13685000000001</v>
      </c>
      <c r="Q388" s="146">
        <v>2.6369000000000002E-3</v>
      </c>
      <c r="R388" s="146">
        <f>Q388*H388</f>
        <v>0.64610642250000005</v>
      </c>
      <c r="S388" s="146">
        <v>0</v>
      </c>
      <c r="T388" s="147">
        <f>S388*H388</f>
        <v>0</v>
      </c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R388" s="148" t="s">
        <v>199</v>
      </c>
      <c r="AT388" s="148" t="s">
        <v>195</v>
      </c>
      <c r="AU388" s="148" t="s">
        <v>82</v>
      </c>
      <c r="AY388" s="2" t="s">
        <v>193</v>
      </c>
      <c r="BE388" s="149">
        <f>IF(N388="základní",J388,0)</f>
        <v>0</v>
      </c>
      <c r="BF388" s="149">
        <f>IF(N388="snížená",J388,0)</f>
        <v>0</v>
      </c>
      <c r="BG388" s="149">
        <f>IF(N388="zákl. přenesená",J388,0)</f>
        <v>0</v>
      </c>
      <c r="BH388" s="149">
        <f>IF(N388="sníž. přenesená",J388,0)</f>
        <v>0</v>
      </c>
      <c r="BI388" s="149">
        <f>IF(N388="nulová",J388,0)</f>
        <v>0</v>
      </c>
      <c r="BJ388" s="2" t="s">
        <v>80</v>
      </c>
      <c r="BK388" s="149">
        <f>ROUND(I388*H388,2)</f>
        <v>0</v>
      </c>
      <c r="BL388" s="2" t="s">
        <v>199</v>
      </c>
      <c r="BM388" s="148" t="s">
        <v>470</v>
      </c>
    </row>
    <row r="389" spans="1:65" s="17" customFormat="1">
      <c r="A389" s="13"/>
      <c r="B389" s="14"/>
      <c r="C389" s="13"/>
      <c r="D389" s="150" t="s">
        <v>200</v>
      </c>
      <c r="E389" s="13"/>
      <c r="F389" s="151" t="s">
        <v>471</v>
      </c>
      <c r="G389" s="13"/>
      <c r="H389" s="13"/>
      <c r="I389" s="13"/>
      <c r="J389" s="13"/>
      <c r="K389" s="13"/>
      <c r="L389" s="14"/>
      <c r="M389" s="152"/>
      <c r="N389" s="153"/>
      <c r="O389" s="36"/>
      <c r="P389" s="36"/>
      <c r="Q389" s="36"/>
      <c r="R389" s="36"/>
      <c r="S389" s="36"/>
      <c r="T389" s="3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" t="s">
        <v>200</v>
      </c>
      <c r="AU389" s="2" t="s">
        <v>82</v>
      </c>
    </row>
    <row r="390" spans="1:65" s="154" customFormat="1">
      <c r="B390" s="155"/>
      <c r="D390" s="156" t="s">
        <v>202</v>
      </c>
      <c r="E390" s="157"/>
      <c r="F390" s="158" t="s">
        <v>233</v>
      </c>
      <c r="H390" s="157"/>
      <c r="L390" s="155"/>
      <c r="M390" s="159"/>
      <c r="N390" s="160"/>
      <c r="O390" s="160"/>
      <c r="P390" s="160"/>
      <c r="Q390" s="160"/>
      <c r="R390" s="160"/>
      <c r="S390" s="160"/>
      <c r="T390" s="161"/>
      <c r="AT390" s="157" t="s">
        <v>202</v>
      </c>
      <c r="AU390" s="157" t="s">
        <v>82</v>
      </c>
      <c r="AV390" s="154" t="s">
        <v>80</v>
      </c>
      <c r="AW390" s="154" t="s">
        <v>35</v>
      </c>
      <c r="AX390" s="154" t="s">
        <v>73</v>
      </c>
      <c r="AY390" s="157" t="s">
        <v>193</v>
      </c>
    </row>
    <row r="391" spans="1:65" s="154" customFormat="1">
      <c r="B391" s="155"/>
      <c r="D391" s="156" t="s">
        <v>202</v>
      </c>
      <c r="E391" s="157"/>
      <c r="F391" s="158" t="s">
        <v>459</v>
      </c>
      <c r="H391" s="157"/>
      <c r="L391" s="155"/>
      <c r="M391" s="159"/>
      <c r="N391" s="160"/>
      <c r="O391" s="160"/>
      <c r="P391" s="160"/>
      <c r="Q391" s="160"/>
      <c r="R391" s="160"/>
      <c r="S391" s="160"/>
      <c r="T391" s="161"/>
      <c r="AT391" s="157" t="s">
        <v>202</v>
      </c>
      <c r="AU391" s="157" t="s">
        <v>82</v>
      </c>
      <c r="AV391" s="154" t="s">
        <v>80</v>
      </c>
      <c r="AW391" s="154" t="s">
        <v>35</v>
      </c>
      <c r="AX391" s="154" t="s">
        <v>73</v>
      </c>
      <c r="AY391" s="157" t="s">
        <v>193</v>
      </c>
    </row>
    <row r="392" spans="1:65" s="162" customFormat="1">
      <c r="B392" s="163"/>
      <c r="D392" s="156" t="s">
        <v>202</v>
      </c>
      <c r="E392" s="164"/>
      <c r="F392" s="165" t="s">
        <v>472</v>
      </c>
      <c r="H392" s="166">
        <v>119.7</v>
      </c>
      <c r="L392" s="163"/>
      <c r="M392" s="167"/>
      <c r="N392" s="168"/>
      <c r="O392" s="168"/>
      <c r="P392" s="168"/>
      <c r="Q392" s="168"/>
      <c r="R392" s="168"/>
      <c r="S392" s="168"/>
      <c r="T392" s="169"/>
      <c r="AT392" s="164" t="s">
        <v>202</v>
      </c>
      <c r="AU392" s="164" t="s">
        <v>82</v>
      </c>
      <c r="AV392" s="162" t="s">
        <v>82</v>
      </c>
      <c r="AW392" s="162" t="s">
        <v>35</v>
      </c>
      <c r="AX392" s="162" t="s">
        <v>73</v>
      </c>
      <c r="AY392" s="164" t="s">
        <v>193</v>
      </c>
    </row>
    <row r="393" spans="1:65" s="162" customFormat="1">
      <c r="B393" s="163"/>
      <c r="D393" s="156" t="s">
        <v>202</v>
      </c>
      <c r="E393" s="164"/>
      <c r="F393" s="165" t="s">
        <v>473</v>
      </c>
      <c r="H393" s="166">
        <v>34.020000000000003</v>
      </c>
      <c r="L393" s="163"/>
      <c r="M393" s="167"/>
      <c r="N393" s="168"/>
      <c r="O393" s="168"/>
      <c r="P393" s="168"/>
      <c r="Q393" s="168"/>
      <c r="R393" s="168"/>
      <c r="S393" s="168"/>
      <c r="T393" s="169"/>
      <c r="AT393" s="164" t="s">
        <v>202</v>
      </c>
      <c r="AU393" s="164" t="s">
        <v>82</v>
      </c>
      <c r="AV393" s="162" t="s">
        <v>82</v>
      </c>
      <c r="AW393" s="162" t="s">
        <v>35</v>
      </c>
      <c r="AX393" s="162" t="s">
        <v>73</v>
      </c>
      <c r="AY393" s="164" t="s">
        <v>193</v>
      </c>
    </row>
    <row r="394" spans="1:65" s="178" customFormat="1">
      <c r="B394" s="179"/>
      <c r="D394" s="156" t="s">
        <v>202</v>
      </c>
      <c r="E394" s="180"/>
      <c r="F394" s="181" t="s">
        <v>254</v>
      </c>
      <c r="H394" s="182">
        <v>153.72</v>
      </c>
      <c r="L394" s="179"/>
      <c r="M394" s="183"/>
      <c r="N394" s="184"/>
      <c r="O394" s="184"/>
      <c r="P394" s="184"/>
      <c r="Q394" s="184"/>
      <c r="R394" s="184"/>
      <c r="S394" s="184"/>
      <c r="T394" s="185"/>
      <c r="AT394" s="180" t="s">
        <v>202</v>
      </c>
      <c r="AU394" s="180" t="s">
        <v>82</v>
      </c>
      <c r="AV394" s="178" t="s">
        <v>213</v>
      </c>
      <c r="AW394" s="178" t="s">
        <v>35</v>
      </c>
      <c r="AX394" s="178" t="s">
        <v>73</v>
      </c>
      <c r="AY394" s="180" t="s">
        <v>193</v>
      </c>
    </row>
    <row r="395" spans="1:65" s="154" customFormat="1">
      <c r="B395" s="155"/>
      <c r="D395" s="156" t="s">
        <v>202</v>
      </c>
      <c r="E395" s="157"/>
      <c r="F395" s="158" t="s">
        <v>462</v>
      </c>
      <c r="H395" s="157"/>
      <c r="L395" s="155"/>
      <c r="M395" s="159"/>
      <c r="N395" s="160"/>
      <c r="O395" s="160"/>
      <c r="P395" s="160"/>
      <c r="Q395" s="160"/>
      <c r="R395" s="160"/>
      <c r="S395" s="160"/>
      <c r="T395" s="161"/>
      <c r="AT395" s="157" t="s">
        <v>202</v>
      </c>
      <c r="AU395" s="157" t="s">
        <v>82</v>
      </c>
      <c r="AV395" s="154" t="s">
        <v>80</v>
      </c>
      <c r="AW395" s="154" t="s">
        <v>35</v>
      </c>
      <c r="AX395" s="154" t="s">
        <v>73</v>
      </c>
      <c r="AY395" s="157" t="s">
        <v>193</v>
      </c>
    </row>
    <row r="396" spans="1:65" s="162" customFormat="1">
      <c r="B396" s="163"/>
      <c r="D396" s="156" t="s">
        <v>202</v>
      </c>
      <c r="E396" s="164"/>
      <c r="F396" s="165" t="s">
        <v>474</v>
      </c>
      <c r="H396" s="166">
        <v>45.9</v>
      </c>
      <c r="L396" s="163"/>
      <c r="M396" s="167"/>
      <c r="N396" s="168"/>
      <c r="O396" s="168"/>
      <c r="P396" s="168"/>
      <c r="Q396" s="168"/>
      <c r="R396" s="168"/>
      <c r="S396" s="168"/>
      <c r="T396" s="169"/>
      <c r="AT396" s="164" t="s">
        <v>202</v>
      </c>
      <c r="AU396" s="164" t="s">
        <v>82</v>
      </c>
      <c r="AV396" s="162" t="s">
        <v>82</v>
      </c>
      <c r="AW396" s="162" t="s">
        <v>35</v>
      </c>
      <c r="AX396" s="162" t="s">
        <v>73</v>
      </c>
      <c r="AY396" s="164" t="s">
        <v>193</v>
      </c>
    </row>
    <row r="397" spans="1:65" s="162" customFormat="1">
      <c r="B397" s="163"/>
      <c r="D397" s="156" t="s">
        <v>202</v>
      </c>
      <c r="E397" s="164"/>
      <c r="F397" s="165" t="s">
        <v>475</v>
      </c>
      <c r="H397" s="166">
        <v>11.7</v>
      </c>
      <c r="L397" s="163"/>
      <c r="M397" s="167"/>
      <c r="N397" s="168"/>
      <c r="O397" s="168"/>
      <c r="P397" s="168"/>
      <c r="Q397" s="168"/>
      <c r="R397" s="168"/>
      <c r="S397" s="168"/>
      <c r="T397" s="169"/>
      <c r="AT397" s="164" t="s">
        <v>202</v>
      </c>
      <c r="AU397" s="164" t="s">
        <v>82</v>
      </c>
      <c r="AV397" s="162" t="s">
        <v>82</v>
      </c>
      <c r="AW397" s="162" t="s">
        <v>35</v>
      </c>
      <c r="AX397" s="162" t="s">
        <v>73</v>
      </c>
      <c r="AY397" s="164" t="s">
        <v>193</v>
      </c>
    </row>
    <row r="398" spans="1:65" s="162" customFormat="1">
      <c r="B398" s="163"/>
      <c r="D398" s="156" t="s">
        <v>202</v>
      </c>
      <c r="E398" s="164"/>
      <c r="F398" s="165" t="s">
        <v>476</v>
      </c>
      <c r="H398" s="166">
        <v>7.2</v>
      </c>
      <c r="L398" s="163"/>
      <c r="M398" s="167"/>
      <c r="N398" s="168"/>
      <c r="O398" s="168"/>
      <c r="P398" s="168"/>
      <c r="Q398" s="168"/>
      <c r="R398" s="168"/>
      <c r="S398" s="168"/>
      <c r="T398" s="169"/>
      <c r="AT398" s="164" t="s">
        <v>202</v>
      </c>
      <c r="AU398" s="164" t="s">
        <v>82</v>
      </c>
      <c r="AV398" s="162" t="s">
        <v>82</v>
      </c>
      <c r="AW398" s="162" t="s">
        <v>35</v>
      </c>
      <c r="AX398" s="162" t="s">
        <v>73</v>
      </c>
      <c r="AY398" s="164" t="s">
        <v>193</v>
      </c>
    </row>
    <row r="399" spans="1:65" s="178" customFormat="1">
      <c r="B399" s="179"/>
      <c r="D399" s="156" t="s">
        <v>202</v>
      </c>
      <c r="E399" s="180"/>
      <c r="F399" s="181" t="s">
        <v>254</v>
      </c>
      <c r="H399" s="182">
        <v>64.8</v>
      </c>
      <c r="L399" s="179"/>
      <c r="M399" s="183"/>
      <c r="N399" s="184"/>
      <c r="O399" s="184"/>
      <c r="P399" s="184"/>
      <c r="Q399" s="184"/>
      <c r="R399" s="184"/>
      <c r="S399" s="184"/>
      <c r="T399" s="185"/>
      <c r="AT399" s="180" t="s">
        <v>202</v>
      </c>
      <c r="AU399" s="180" t="s">
        <v>82</v>
      </c>
      <c r="AV399" s="178" t="s">
        <v>213</v>
      </c>
      <c r="AW399" s="178" t="s">
        <v>35</v>
      </c>
      <c r="AX399" s="178" t="s">
        <v>73</v>
      </c>
      <c r="AY399" s="180" t="s">
        <v>193</v>
      </c>
    </row>
    <row r="400" spans="1:65" s="154" customFormat="1">
      <c r="B400" s="155"/>
      <c r="D400" s="156" t="s">
        <v>202</v>
      </c>
      <c r="E400" s="157"/>
      <c r="F400" s="158" t="s">
        <v>466</v>
      </c>
      <c r="H400" s="157"/>
      <c r="L400" s="155"/>
      <c r="M400" s="159"/>
      <c r="N400" s="160"/>
      <c r="O400" s="160"/>
      <c r="P400" s="160"/>
      <c r="Q400" s="160"/>
      <c r="R400" s="160"/>
      <c r="S400" s="160"/>
      <c r="T400" s="161"/>
      <c r="AT400" s="157" t="s">
        <v>202</v>
      </c>
      <c r="AU400" s="157" t="s">
        <v>82</v>
      </c>
      <c r="AV400" s="154" t="s">
        <v>80</v>
      </c>
      <c r="AW400" s="154" t="s">
        <v>35</v>
      </c>
      <c r="AX400" s="154" t="s">
        <v>73</v>
      </c>
      <c r="AY400" s="157" t="s">
        <v>193</v>
      </c>
    </row>
    <row r="401" spans="1:65" s="162" customFormat="1">
      <c r="B401" s="163"/>
      <c r="D401" s="156" t="s">
        <v>202</v>
      </c>
      <c r="E401" s="164"/>
      <c r="F401" s="165" t="s">
        <v>477</v>
      </c>
      <c r="H401" s="166">
        <v>26.504999999999999</v>
      </c>
      <c r="L401" s="163"/>
      <c r="M401" s="167"/>
      <c r="N401" s="168"/>
      <c r="O401" s="168"/>
      <c r="P401" s="168"/>
      <c r="Q401" s="168"/>
      <c r="R401" s="168"/>
      <c r="S401" s="168"/>
      <c r="T401" s="169"/>
      <c r="AT401" s="164" t="s">
        <v>202</v>
      </c>
      <c r="AU401" s="164" t="s">
        <v>82</v>
      </c>
      <c r="AV401" s="162" t="s">
        <v>82</v>
      </c>
      <c r="AW401" s="162" t="s">
        <v>35</v>
      </c>
      <c r="AX401" s="162" t="s">
        <v>73</v>
      </c>
      <c r="AY401" s="164" t="s">
        <v>193</v>
      </c>
    </row>
    <row r="402" spans="1:65" s="170" customFormat="1">
      <c r="B402" s="171"/>
      <c r="D402" s="156" t="s">
        <v>202</v>
      </c>
      <c r="E402" s="172"/>
      <c r="F402" s="173" t="s">
        <v>206</v>
      </c>
      <c r="H402" s="174">
        <v>245.02500000000001</v>
      </c>
      <c r="L402" s="171"/>
      <c r="M402" s="175"/>
      <c r="N402" s="176"/>
      <c r="O402" s="176"/>
      <c r="P402" s="176"/>
      <c r="Q402" s="176"/>
      <c r="R402" s="176"/>
      <c r="S402" s="176"/>
      <c r="T402" s="177"/>
      <c r="AT402" s="172" t="s">
        <v>202</v>
      </c>
      <c r="AU402" s="172" t="s">
        <v>82</v>
      </c>
      <c r="AV402" s="170" t="s">
        <v>199</v>
      </c>
      <c r="AW402" s="170" t="s">
        <v>35</v>
      </c>
      <c r="AX402" s="170" t="s">
        <v>80</v>
      </c>
      <c r="AY402" s="172" t="s">
        <v>193</v>
      </c>
    </row>
    <row r="403" spans="1:65" s="17" customFormat="1" ht="16.5" customHeight="1">
      <c r="A403" s="13"/>
      <c r="B403" s="136"/>
      <c r="C403" s="137" t="s">
        <v>478</v>
      </c>
      <c r="D403" s="137" t="s">
        <v>195</v>
      </c>
      <c r="E403" s="138" t="s">
        <v>479</v>
      </c>
      <c r="F403" s="139" t="s">
        <v>480</v>
      </c>
      <c r="G403" s="140" t="s">
        <v>198</v>
      </c>
      <c r="H403" s="141">
        <v>245.02500000000001</v>
      </c>
      <c r="I403" s="142">
        <v>0</v>
      </c>
      <c r="J403" s="142">
        <f>ROUND(I403*H403,2)</f>
        <v>0</v>
      </c>
      <c r="K403" s="143"/>
      <c r="L403" s="14"/>
      <c r="M403" s="144"/>
      <c r="N403" s="145" t="s">
        <v>44</v>
      </c>
      <c r="O403" s="146">
        <v>9.1999999999999998E-2</v>
      </c>
      <c r="P403" s="146">
        <f>O403*H403</f>
        <v>22.542300000000001</v>
      </c>
      <c r="Q403" s="146">
        <v>0</v>
      </c>
      <c r="R403" s="146">
        <f>Q403*H403</f>
        <v>0</v>
      </c>
      <c r="S403" s="146">
        <v>0</v>
      </c>
      <c r="T403" s="147">
        <f>S403*H403</f>
        <v>0</v>
      </c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R403" s="148" t="s">
        <v>199</v>
      </c>
      <c r="AT403" s="148" t="s">
        <v>195</v>
      </c>
      <c r="AU403" s="148" t="s">
        <v>82</v>
      </c>
      <c r="AY403" s="2" t="s">
        <v>193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2" t="s">
        <v>80</v>
      </c>
      <c r="BK403" s="149">
        <f>ROUND(I403*H403,2)</f>
        <v>0</v>
      </c>
      <c r="BL403" s="2" t="s">
        <v>199</v>
      </c>
      <c r="BM403" s="148" t="s">
        <v>481</v>
      </c>
    </row>
    <row r="404" spans="1:65" s="17" customFormat="1">
      <c r="A404" s="13"/>
      <c r="B404" s="14"/>
      <c r="C404" s="13"/>
      <c r="D404" s="150" t="s">
        <v>200</v>
      </c>
      <c r="E404" s="13"/>
      <c r="F404" s="151" t="s">
        <v>482</v>
      </c>
      <c r="G404" s="13"/>
      <c r="H404" s="13"/>
      <c r="I404" s="13"/>
      <c r="J404" s="13"/>
      <c r="K404" s="13"/>
      <c r="L404" s="14"/>
      <c r="M404" s="152"/>
      <c r="N404" s="153"/>
      <c r="O404" s="36"/>
      <c r="P404" s="36"/>
      <c r="Q404" s="36"/>
      <c r="R404" s="36"/>
      <c r="S404" s="36"/>
      <c r="T404" s="3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" t="s">
        <v>200</v>
      </c>
      <c r="AU404" s="2" t="s">
        <v>82</v>
      </c>
    </row>
    <row r="405" spans="1:65" s="17" customFormat="1" ht="21.75" customHeight="1">
      <c r="A405" s="13"/>
      <c r="B405" s="136"/>
      <c r="C405" s="137" t="s">
        <v>360</v>
      </c>
      <c r="D405" s="137" t="s">
        <v>195</v>
      </c>
      <c r="E405" s="138" t="s">
        <v>483</v>
      </c>
      <c r="F405" s="139" t="s">
        <v>484</v>
      </c>
      <c r="G405" s="140" t="s">
        <v>326</v>
      </c>
      <c r="H405" s="141">
        <v>12.771000000000001</v>
      </c>
      <c r="I405" s="142">
        <v>0</v>
      </c>
      <c r="J405" s="142">
        <f>ROUND(I405*H405,2)</f>
        <v>0</v>
      </c>
      <c r="K405" s="143"/>
      <c r="L405" s="14"/>
      <c r="M405" s="144"/>
      <c r="N405" s="145" t="s">
        <v>44</v>
      </c>
      <c r="O405" s="146">
        <v>23.968</v>
      </c>
      <c r="P405" s="146">
        <f>O405*H405</f>
        <v>306.09532799999999</v>
      </c>
      <c r="Q405" s="146">
        <v>1.0606207999999999</v>
      </c>
      <c r="R405" s="146">
        <f>Q405*H405</f>
        <v>13.5451882368</v>
      </c>
      <c r="S405" s="146">
        <v>0</v>
      </c>
      <c r="T405" s="147">
        <f>S405*H405</f>
        <v>0</v>
      </c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R405" s="148" t="s">
        <v>199</v>
      </c>
      <c r="AT405" s="148" t="s">
        <v>195</v>
      </c>
      <c r="AU405" s="148" t="s">
        <v>82</v>
      </c>
      <c r="AY405" s="2" t="s">
        <v>193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2" t="s">
        <v>80</v>
      </c>
      <c r="BK405" s="149">
        <f>ROUND(I405*H405,2)</f>
        <v>0</v>
      </c>
      <c r="BL405" s="2" t="s">
        <v>199</v>
      </c>
      <c r="BM405" s="148" t="s">
        <v>485</v>
      </c>
    </row>
    <row r="406" spans="1:65" s="17" customFormat="1">
      <c r="A406" s="13"/>
      <c r="B406" s="14"/>
      <c r="C406" s="13"/>
      <c r="D406" s="150" t="s">
        <v>200</v>
      </c>
      <c r="E406" s="13"/>
      <c r="F406" s="151" t="s">
        <v>486</v>
      </c>
      <c r="G406" s="13"/>
      <c r="H406" s="13"/>
      <c r="I406" s="13"/>
      <c r="J406" s="13"/>
      <c r="K406" s="13"/>
      <c r="L406" s="14"/>
      <c r="M406" s="152"/>
      <c r="N406" s="153"/>
      <c r="O406" s="36"/>
      <c r="P406" s="36"/>
      <c r="Q406" s="36"/>
      <c r="R406" s="36"/>
      <c r="S406" s="36"/>
      <c r="T406" s="3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" t="s">
        <v>200</v>
      </c>
      <c r="AU406" s="2" t="s">
        <v>82</v>
      </c>
    </row>
    <row r="407" spans="1:65" s="154" customFormat="1">
      <c r="B407" s="155"/>
      <c r="D407" s="156" t="s">
        <v>202</v>
      </c>
      <c r="E407" s="157"/>
      <c r="F407" s="158" t="s">
        <v>233</v>
      </c>
      <c r="H407" s="157"/>
      <c r="L407" s="155"/>
      <c r="M407" s="159"/>
      <c r="N407" s="160"/>
      <c r="O407" s="160"/>
      <c r="P407" s="160"/>
      <c r="Q407" s="160"/>
      <c r="R407" s="160"/>
      <c r="S407" s="160"/>
      <c r="T407" s="161"/>
      <c r="AT407" s="157" t="s">
        <v>202</v>
      </c>
      <c r="AU407" s="157" t="s">
        <v>82</v>
      </c>
      <c r="AV407" s="154" t="s">
        <v>80</v>
      </c>
      <c r="AW407" s="154" t="s">
        <v>35</v>
      </c>
      <c r="AX407" s="154" t="s">
        <v>73</v>
      </c>
      <c r="AY407" s="157" t="s">
        <v>193</v>
      </c>
    </row>
    <row r="408" spans="1:65" s="154" customFormat="1">
      <c r="B408" s="155"/>
      <c r="D408" s="156" t="s">
        <v>202</v>
      </c>
      <c r="E408" s="157"/>
      <c r="F408" s="158" t="s">
        <v>388</v>
      </c>
      <c r="H408" s="157"/>
      <c r="L408" s="155"/>
      <c r="M408" s="159"/>
      <c r="N408" s="160"/>
      <c r="O408" s="160"/>
      <c r="P408" s="160"/>
      <c r="Q408" s="160"/>
      <c r="R408" s="160"/>
      <c r="S408" s="160"/>
      <c r="T408" s="161"/>
      <c r="AT408" s="157" t="s">
        <v>202</v>
      </c>
      <c r="AU408" s="157" t="s">
        <v>82</v>
      </c>
      <c r="AV408" s="154" t="s">
        <v>80</v>
      </c>
      <c r="AW408" s="154" t="s">
        <v>35</v>
      </c>
      <c r="AX408" s="154" t="s">
        <v>73</v>
      </c>
      <c r="AY408" s="157" t="s">
        <v>193</v>
      </c>
    </row>
    <row r="409" spans="1:65" s="162" customFormat="1">
      <c r="B409" s="163"/>
      <c r="D409" s="156" t="s">
        <v>202</v>
      </c>
      <c r="E409" s="164"/>
      <c r="F409" s="165" t="s">
        <v>487</v>
      </c>
      <c r="H409" s="166">
        <v>12.771000000000001</v>
      </c>
      <c r="L409" s="163"/>
      <c r="M409" s="167"/>
      <c r="N409" s="168"/>
      <c r="O409" s="168"/>
      <c r="P409" s="168"/>
      <c r="Q409" s="168"/>
      <c r="R409" s="168"/>
      <c r="S409" s="168"/>
      <c r="T409" s="169"/>
      <c r="AT409" s="164" t="s">
        <v>202</v>
      </c>
      <c r="AU409" s="164" t="s">
        <v>82</v>
      </c>
      <c r="AV409" s="162" t="s">
        <v>82</v>
      </c>
      <c r="AW409" s="162" t="s">
        <v>35</v>
      </c>
      <c r="AX409" s="162" t="s">
        <v>73</v>
      </c>
      <c r="AY409" s="164" t="s">
        <v>193</v>
      </c>
    </row>
    <row r="410" spans="1:65" s="170" customFormat="1">
      <c r="B410" s="171"/>
      <c r="D410" s="156" t="s">
        <v>202</v>
      </c>
      <c r="E410" s="172"/>
      <c r="F410" s="173" t="s">
        <v>206</v>
      </c>
      <c r="H410" s="174">
        <v>12.771000000000001</v>
      </c>
      <c r="L410" s="171"/>
      <c r="M410" s="175"/>
      <c r="N410" s="176"/>
      <c r="O410" s="176"/>
      <c r="P410" s="176"/>
      <c r="Q410" s="176"/>
      <c r="R410" s="176"/>
      <c r="S410" s="176"/>
      <c r="T410" s="177"/>
      <c r="AT410" s="172" t="s">
        <v>202</v>
      </c>
      <c r="AU410" s="172" t="s">
        <v>82</v>
      </c>
      <c r="AV410" s="170" t="s">
        <v>199</v>
      </c>
      <c r="AW410" s="170" t="s">
        <v>35</v>
      </c>
      <c r="AX410" s="170" t="s">
        <v>80</v>
      </c>
      <c r="AY410" s="172" t="s">
        <v>193</v>
      </c>
    </row>
    <row r="411" spans="1:65" s="17" customFormat="1" ht="44.25" customHeight="1">
      <c r="A411" s="13"/>
      <c r="B411" s="136"/>
      <c r="C411" s="137" t="s">
        <v>488</v>
      </c>
      <c r="D411" s="137" t="s">
        <v>195</v>
      </c>
      <c r="E411" s="138" t="s">
        <v>489</v>
      </c>
      <c r="F411" s="139" t="s">
        <v>490</v>
      </c>
      <c r="G411" s="140" t="s">
        <v>198</v>
      </c>
      <c r="H411" s="141">
        <v>6.6</v>
      </c>
      <c r="I411" s="142">
        <v>0</v>
      </c>
      <c r="J411" s="142">
        <f>ROUND(I411*H411,2)</f>
        <v>0</v>
      </c>
      <c r="K411" s="143"/>
      <c r="L411" s="14"/>
      <c r="M411" s="144"/>
      <c r="N411" s="145" t="s">
        <v>44</v>
      </c>
      <c r="O411" s="146">
        <v>0.94</v>
      </c>
      <c r="P411" s="146">
        <f>O411*H411</f>
        <v>6.2039999999999997</v>
      </c>
      <c r="Q411" s="146">
        <v>0.67488603999999996</v>
      </c>
      <c r="R411" s="146">
        <f>Q411*H411</f>
        <v>4.4542478639999992</v>
      </c>
      <c r="S411" s="146">
        <v>0</v>
      </c>
      <c r="T411" s="147">
        <f>S411*H411</f>
        <v>0</v>
      </c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R411" s="148" t="s">
        <v>199</v>
      </c>
      <c r="AT411" s="148" t="s">
        <v>195</v>
      </c>
      <c r="AU411" s="148" t="s">
        <v>82</v>
      </c>
      <c r="AY411" s="2" t="s">
        <v>193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2" t="s">
        <v>80</v>
      </c>
      <c r="BK411" s="149">
        <f>ROUND(I411*H411,2)</f>
        <v>0</v>
      </c>
      <c r="BL411" s="2" t="s">
        <v>199</v>
      </c>
      <c r="BM411" s="148" t="s">
        <v>491</v>
      </c>
    </row>
    <row r="412" spans="1:65" s="17" customFormat="1">
      <c r="A412" s="13"/>
      <c r="B412" s="14"/>
      <c r="C412" s="13"/>
      <c r="D412" s="150" t="s">
        <v>200</v>
      </c>
      <c r="E412" s="13"/>
      <c r="F412" s="151" t="s">
        <v>492</v>
      </c>
      <c r="G412" s="13"/>
      <c r="H412" s="13"/>
      <c r="I412" s="13"/>
      <c r="J412" s="13"/>
      <c r="K412" s="13"/>
      <c r="L412" s="14"/>
      <c r="M412" s="152"/>
      <c r="N412" s="153"/>
      <c r="O412" s="36"/>
      <c r="P412" s="36"/>
      <c r="Q412" s="36"/>
      <c r="R412" s="36"/>
      <c r="S412" s="36"/>
      <c r="T412" s="3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" t="s">
        <v>200</v>
      </c>
      <c r="AU412" s="2" t="s">
        <v>82</v>
      </c>
    </row>
    <row r="413" spans="1:65" s="154" customFormat="1">
      <c r="B413" s="155"/>
      <c r="D413" s="156" t="s">
        <v>202</v>
      </c>
      <c r="E413" s="157"/>
      <c r="F413" s="158" t="s">
        <v>421</v>
      </c>
      <c r="H413" s="157"/>
      <c r="L413" s="155"/>
      <c r="M413" s="159"/>
      <c r="N413" s="160"/>
      <c r="O413" s="160"/>
      <c r="P413" s="160"/>
      <c r="Q413" s="160"/>
      <c r="R413" s="160"/>
      <c r="S413" s="160"/>
      <c r="T413" s="161"/>
      <c r="AT413" s="157" t="s">
        <v>202</v>
      </c>
      <c r="AU413" s="157" t="s">
        <v>82</v>
      </c>
      <c r="AV413" s="154" t="s">
        <v>80</v>
      </c>
      <c r="AW413" s="154" t="s">
        <v>35</v>
      </c>
      <c r="AX413" s="154" t="s">
        <v>73</v>
      </c>
      <c r="AY413" s="157" t="s">
        <v>193</v>
      </c>
    </row>
    <row r="414" spans="1:65" s="154" customFormat="1">
      <c r="B414" s="155"/>
      <c r="D414" s="156" t="s">
        <v>202</v>
      </c>
      <c r="E414" s="157"/>
      <c r="F414" s="158" t="s">
        <v>493</v>
      </c>
      <c r="H414" s="157"/>
      <c r="L414" s="155"/>
      <c r="M414" s="159"/>
      <c r="N414" s="160"/>
      <c r="O414" s="160"/>
      <c r="P414" s="160"/>
      <c r="Q414" s="160"/>
      <c r="R414" s="160"/>
      <c r="S414" s="160"/>
      <c r="T414" s="161"/>
      <c r="AT414" s="157" t="s">
        <v>202</v>
      </c>
      <c r="AU414" s="157" t="s">
        <v>82</v>
      </c>
      <c r="AV414" s="154" t="s">
        <v>80</v>
      </c>
      <c r="AW414" s="154" t="s">
        <v>35</v>
      </c>
      <c r="AX414" s="154" t="s">
        <v>73</v>
      </c>
      <c r="AY414" s="157" t="s">
        <v>193</v>
      </c>
    </row>
    <row r="415" spans="1:65" s="162" customFormat="1">
      <c r="B415" s="163"/>
      <c r="D415" s="156" t="s">
        <v>202</v>
      </c>
      <c r="E415" s="164"/>
      <c r="F415" s="165" t="s">
        <v>494</v>
      </c>
      <c r="H415" s="166">
        <v>6.6</v>
      </c>
      <c r="L415" s="163"/>
      <c r="M415" s="167"/>
      <c r="N415" s="168"/>
      <c r="O415" s="168"/>
      <c r="P415" s="168"/>
      <c r="Q415" s="168"/>
      <c r="R415" s="168"/>
      <c r="S415" s="168"/>
      <c r="T415" s="169"/>
      <c r="AT415" s="164" t="s">
        <v>202</v>
      </c>
      <c r="AU415" s="164" t="s">
        <v>82</v>
      </c>
      <c r="AV415" s="162" t="s">
        <v>82</v>
      </c>
      <c r="AW415" s="162" t="s">
        <v>35</v>
      </c>
      <c r="AX415" s="162" t="s">
        <v>73</v>
      </c>
      <c r="AY415" s="164" t="s">
        <v>193</v>
      </c>
    </row>
    <row r="416" spans="1:65" s="170" customFormat="1">
      <c r="B416" s="171"/>
      <c r="D416" s="156" t="s">
        <v>202</v>
      </c>
      <c r="E416" s="172"/>
      <c r="F416" s="173" t="s">
        <v>206</v>
      </c>
      <c r="H416" s="174">
        <v>6.6</v>
      </c>
      <c r="L416" s="171"/>
      <c r="M416" s="175"/>
      <c r="N416" s="176"/>
      <c r="O416" s="176"/>
      <c r="P416" s="176"/>
      <c r="Q416" s="176"/>
      <c r="R416" s="176"/>
      <c r="S416" s="176"/>
      <c r="T416" s="177"/>
      <c r="AT416" s="172" t="s">
        <v>202</v>
      </c>
      <c r="AU416" s="172" t="s">
        <v>82</v>
      </c>
      <c r="AV416" s="170" t="s">
        <v>199</v>
      </c>
      <c r="AW416" s="170" t="s">
        <v>35</v>
      </c>
      <c r="AX416" s="170" t="s">
        <v>80</v>
      </c>
      <c r="AY416" s="172" t="s">
        <v>193</v>
      </c>
    </row>
    <row r="417" spans="1:65" s="17" customFormat="1" ht="24.15" customHeight="1">
      <c r="A417" s="13"/>
      <c r="B417" s="136"/>
      <c r="C417" s="137" t="s">
        <v>369</v>
      </c>
      <c r="D417" s="137" t="s">
        <v>195</v>
      </c>
      <c r="E417" s="138" t="s">
        <v>495</v>
      </c>
      <c r="F417" s="139" t="s">
        <v>496</v>
      </c>
      <c r="G417" s="140" t="s">
        <v>223</v>
      </c>
      <c r="H417" s="141">
        <v>8.8279999999999994</v>
      </c>
      <c r="I417" s="142">
        <v>0</v>
      </c>
      <c r="J417" s="142">
        <f>ROUND(I417*H417,2)</f>
        <v>0</v>
      </c>
      <c r="K417" s="143"/>
      <c r="L417" s="14"/>
      <c r="M417" s="144"/>
      <c r="N417" s="145" t="s">
        <v>44</v>
      </c>
      <c r="O417" s="146">
        <v>0.73499999999999999</v>
      </c>
      <c r="P417" s="146">
        <f>O417*H417</f>
        <v>6.4885799999999998</v>
      </c>
      <c r="Q417" s="146">
        <v>2.5018722040000001</v>
      </c>
      <c r="R417" s="146">
        <f>Q417*H417</f>
        <v>22.086527816912</v>
      </c>
      <c r="S417" s="146">
        <v>0</v>
      </c>
      <c r="T417" s="147">
        <f>S417*H417</f>
        <v>0</v>
      </c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R417" s="148" t="s">
        <v>199</v>
      </c>
      <c r="AT417" s="148" t="s">
        <v>195</v>
      </c>
      <c r="AU417" s="148" t="s">
        <v>82</v>
      </c>
      <c r="AY417" s="2" t="s">
        <v>193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2" t="s">
        <v>80</v>
      </c>
      <c r="BK417" s="149">
        <f>ROUND(I417*H417,2)</f>
        <v>0</v>
      </c>
      <c r="BL417" s="2" t="s">
        <v>199</v>
      </c>
      <c r="BM417" s="148" t="s">
        <v>497</v>
      </c>
    </row>
    <row r="418" spans="1:65" s="17" customFormat="1">
      <c r="A418" s="13"/>
      <c r="B418" s="14"/>
      <c r="C418" s="13"/>
      <c r="D418" s="150" t="s">
        <v>200</v>
      </c>
      <c r="E418" s="13"/>
      <c r="F418" s="151" t="s">
        <v>498</v>
      </c>
      <c r="G418" s="13"/>
      <c r="H418" s="13"/>
      <c r="I418" s="13"/>
      <c r="J418" s="13"/>
      <c r="K418" s="13"/>
      <c r="L418" s="14"/>
      <c r="M418" s="152"/>
      <c r="N418" s="153"/>
      <c r="O418" s="36"/>
      <c r="P418" s="36"/>
      <c r="Q418" s="36"/>
      <c r="R418" s="36"/>
      <c r="S418" s="36"/>
      <c r="T418" s="3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" t="s">
        <v>200</v>
      </c>
      <c r="AU418" s="2" t="s">
        <v>82</v>
      </c>
    </row>
    <row r="419" spans="1:65" s="154" customFormat="1">
      <c r="B419" s="155"/>
      <c r="D419" s="156" t="s">
        <v>202</v>
      </c>
      <c r="E419" s="157"/>
      <c r="F419" s="158" t="s">
        <v>233</v>
      </c>
      <c r="H419" s="157"/>
      <c r="L419" s="155"/>
      <c r="M419" s="159"/>
      <c r="N419" s="160"/>
      <c r="O419" s="160"/>
      <c r="P419" s="160"/>
      <c r="Q419" s="160"/>
      <c r="R419" s="160"/>
      <c r="S419" s="160"/>
      <c r="T419" s="161"/>
      <c r="AT419" s="157" t="s">
        <v>202</v>
      </c>
      <c r="AU419" s="157" t="s">
        <v>82</v>
      </c>
      <c r="AV419" s="154" t="s">
        <v>80</v>
      </c>
      <c r="AW419" s="154" t="s">
        <v>35</v>
      </c>
      <c r="AX419" s="154" t="s">
        <v>73</v>
      </c>
      <c r="AY419" s="157" t="s">
        <v>193</v>
      </c>
    </row>
    <row r="420" spans="1:65" s="162" customFormat="1">
      <c r="B420" s="163"/>
      <c r="D420" s="156" t="s">
        <v>202</v>
      </c>
      <c r="E420" s="164"/>
      <c r="F420" s="165" t="s">
        <v>499</v>
      </c>
      <c r="H420" s="166">
        <v>4.2519999999999998</v>
      </c>
      <c r="L420" s="163"/>
      <c r="M420" s="167"/>
      <c r="N420" s="168"/>
      <c r="O420" s="168"/>
      <c r="P420" s="168"/>
      <c r="Q420" s="168"/>
      <c r="R420" s="168"/>
      <c r="S420" s="168"/>
      <c r="T420" s="169"/>
      <c r="AT420" s="164" t="s">
        <v>202</v>
      </c>
      <c r="AU420" s="164" t="s">
        <v>82</v>
      </c>
      <c r="AV420" s="162" t="s">
        <v>82</v>
      </c>
      <c r="AW420" s="162" t="s">
        <v>35</v>
      </c>
      <c r="AX420" s="162" t="s">
        <v>73</v>
      </c>
      <c r="AY420" s="164" t="s">
        <v>193</v>
      </c>
    </row>
    <row r="421" spans="1:65" s="162" customFormat="1">
      <c r="B421" s="163"/>
      <c r="D421" s="156" t="s">
        <v>202</v>
      </c>
      <c r="E421" s="164"/>
      <c r="F421" s="165" t="s">
        <v>500</v>
      </c>
      <c r="H421" s="166">
        <v>4.5759999999999996</v>
      </c>
      <c r="L421" s="163"/>
      <c r="M421" s="167"/>
      <c r="N421" s="168"/>
      <c r="O421" s="168"/>
      <c r="P421" s="168"/>
      <c r="Q421" s="168"/>
      <c r="R421" s="168"/>
      <c r="S421" s="168"/>
      <c r="T421" s="169"/>
      <c r="AT421" s="164" t="s">
        <v>202</v>
      </c>
      <c r="AU421" s="164" t="s">
        <v>82</v>
      </c>
      <c r="AV421" s="162" t="s">
        <v>82</v>
      </c>
      <c r="AW421" s="162" t="s">
        <v>35</v>
      </c>
      <c r="AX421" s="162" t="s">
        <v>73</v>
      </c>
      <c r="AY421" s="164" t="s">
        <v>193</v>
      </c>
    </row>
    <row r="422" spans="1:65" s="170" customFormat="1">
      <c r="B422" s="171"/>
      <c r="D422" s="156" t="s">
        <v>202</v>
      </c>
      <c r="E422" s="172"/>
      <c r="F422" s="173" t="s">
        <v>206</v>
      </c>
      <c r="H422" s="174">
        <v>8.8279999999999994</v>
      </c>
      <c r="L422" s="171"/>
      <c r="M422" s="175"/>
      <c r="N422" s="176"/>
      <c r="O422" s="176"/>
      <c r="P422" s="176"/>
      <c r="Q422" s="176"/>
      <c r="R422" s="176"/>
      <c r="S422" s="176"/>
      <c r="T422" s="177"/>
      <c r="AT422" s="172" t="s">
        <v>202</v>
      </c>
      <c r="AU422" s="172" t="s">
        <v>82</v>
      </c>
      <c r="AV422" s="170" t="s">
        <v>199</v>
      </c>
      <c r="AW422" s="170" t="s">
        <v>35</v>
      </c>
      <c r="AX422" s="170" t="s">
        <v>80</v>
      </c>
      <c r="AY422" s="172" t="s">
        <v>193</v>
      </c>
    </row>
    <row r="423" spans="1:65" s="17" customFormat="1" ht="24.15" customHeight="1">
      <c r="A423" s="13"/>
      <c r="B423" s="136"/>
      <c r="C423" s="137" t="s">
        <v>501</v>
      </c>
      <c r="D423" s="137" t="s">
        <v>195</v>
      </c>
      <c r="E423" s="138" t="s">
        <v>502</v>
      </c>
      <c r="F423" s="139" t="s">
        <v>503</v>
      </c>
      <c r="G423" s="140" t="s">
        <v>198</v>
      </c>
      <c r="H423" s="141">
        <v>68.429000000000002</v>
      </c>
      <c r="I423" s="142">
        <v>0</v>
      </c>
      <c r="J423" s="142">
        <f>ROUND(I423*H423,2)</f>
        <v>0</v>
      </c>
      <c r="K423" s="143"/>
      <c r="L423" s="14"/>
      <c r="M423" s="144"/>
      <c r="N423" s="145" t="s">
        <v>44</v>
      </c>
      <c r="O423" s="146">
        <v>0.51800000000000002</v>
      </c>
      <c r="P423" s="146">
        <f>O423*H423</f>
        <v>35.446221999999999</v>
      </c>
      <c r="Q423" s="146">
        <v>2.7469E-3</v>
      </c>
      <c r="R423" s="146">
        <f>Q423*H423</f>
        <v>0.18796762010000001</v>
      </c>
      <c r="S423" s="146">
        <v>0</v>
      </c>
      <c r="T423" s="147">
        <f>S423*H423</f>
        <v>0</v>
      </c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R423" s="148" t="s">
        <v>199</v>
      </c>
      <c r="AT423" s="148" t="s">
        <v>195</v>
      </c>
      <c r="AU423" s="148" t="s">
        <v>82</v>
      </c>
      <c r="AY423" s="2" t="s">
        <v>193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2" t="s">
        <v>80</v>
      </c>
      <c r="BK423" s="149">
        <f>ROUND(I423*H423,2)</f>
        <v>0</v>
      </c>
      <c r="BL423" s="2" t="s">
        <v>199</v>
      </c>
      <c r="BM423" s="148" t="s">
        <v>504</v>
      </c>
    </row>
    <row r="424" spans="1:65" s="17" customFormat="1">
      <c r="A424" s="13"/>
      <c r="B424" s="14"/>
      <c r="C424" s="13"/>
      <c r="D424" s="150" t="s">
        <v>200</v>
      </c>
      <c r="E424" s="13"/>
      <c r="F424" s="151" t="s">
        <v>505</v>
      </c>
      <c r="G424" s="13"/>
      <c r="H424" s="13"/>
      <c r="I424" s="13"/>
      <c r="J424" s="13"/>
      <c r="K424" s="13"/>
      <c r="L424" s="14"/>
      <c r="M424" s="152"/>
      <c r="N424" s="153"/>
      <c r="O424" s="36"/>
      <c r="P424" s="36"/>
      <c r="Q424" s="36"/>
      <c r="R424" s="36"/>
      <c r="S424" s="36"/>
      <c r="T424" s="3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" t="s">
        <v>200</v>
      </c>
      <c r="AU424" s="2" t="s">
        <v>82</v>
      </c>
    </row>
    <row r="425" spans="1:65" s="154" customFormat="1">
      <c r="B425" s="155"/>
      <c r="D425" s="156" t="s">
        <v>202</v>
      </c>
      <c r="E425" s="157"/>
      <c r="F425" s="158" t="s">
        <v>233</v>
      </c>
      <c r="H425" s="157"/>
      <c r="L425" s="155"/>
      <c r="M425" s="159"/>
      <c r="N425" s="160"/>
      <c r="O425" s="160"/>
      <c r="P425" s="160"/>
      <c r="Q425" s="160"/>
      <c r="R425" s="160"/>
      <c r="S425" s="160"/>
      <c r="T425" s="161"/>
      <c r="AT425" s="157" t="s">
        <v>202</v>
      </c>
      <c r="AU425" s="157" t="s">
        <v>82</v>
      </c>
      <c r="AV425" s="154" t="s">
        <v>80</v>
      </c>
      <c r="AW425" s="154" t="s">
        <v>35</v>
      </c>
      <c r="AX425" s="154" t="s">
        <v>73</v>
      </c>
      <c r="AY425" s="157" t="s">
        <v>193</v>
      </c>
    </row>
    <row r="426" spans="1:65" s="162" customFormat="1">
      <c r="B426" s="163"/>
      <c r="D426" s="156" t="s">
        <v>202</v>
      </c>
      <c r="E426" s="164"/>
      <c r="F426" s="165" t="s">
        <v>506</v>
      </c>
      <c r="H426" s="166">
        <v>33.137</v>
      </c>
      <c r="L426" s="163"/>
      <c r="M426" s="167"/>
      <c r="N426" s="168"/>
      <c r="O426" s="168"/>
      <c r="P426" s="168"/>
      <c r="Q426" s="168"/>
      <c r="R426" s="168"/>
      <c r="S426" s="168"/>
      <c r="T426" s="169"/>
      <c r="AT426" s="164" t="s">
        <v>202</v>
      </c>
      <c r="AU426" s="164" t="s">
        <v>82</v>
      </c>
      <c r="AV426" s="162" t="s">
        <v>82</v>
      </c>
      <c r="AW426" s="162" t="s">
        <v>35</v>
      </c>
      <c r="AX426" s="162" t="s">
        <v>73</v>
      </c>
      <c r="AY426" s="164" t="s">
        <v>193</v>
      </c>
    </row>
    <row r="427" spans="1:65" s="162" customFormat="1">
      <c r="B427" s="163"/>
      <c r="D427" s="156" t="s">
        <v>202</v>
      </c>
      <c r="E427" s="164"/>
      <c r="F427" s="165" t="s">
        <v>507</v>
      </c>
      <c r="H427" s="166">
        <v>35.292000000000002</v>
      </c>
      <c r="L427" s="163"/>
      <c r="M427" s="167"/>
      <c r="N427" s="168"/>
      <c r="O427" s="168"/>
      <c r="P427" s="168"/>
      <c r="Q427" s="168"/>
      <c r="R427" s="168"/>
      <c r="S427" s="168"/>
      <c r="T427" s="169"/>
      <c r="AT427" s="164" t="s">
        <v>202</v>
      </c>
      <c r="AU427" s="164" t="s">
        <v>82</v>
      </c>
      <c r="AV427" s="162" t="s">
        <v>82</v>
      </c>
      <c r="AW427" s="162" t="s">
        <v>35</v>
      </c>
      <c r="AX427" s="162" t="s">
        <v>73</v>
      </c>
      <c r="AY427" s="164" t="s">
        <v>193</v>
      </c>
    </row>
    <row r="428" spans="1:65" s="170" customFormat="1">
      <c r="B428" s="171"/>
      <c r="D428" s="156" t="s">
        <v>202</v>
      </c>
      <c r="E428" s="172"/>
      <c r="F428" s="173" t="s">
        <v>206</v>
      </c>
      <c r="H428" s="174">
        <v>68.429000000000002</v>
      </c>
      <c r="L428" s="171"/>
      <c r="M428" s="175"/>
      <c r="N428" s="176"/>
      <c r="O428" s="176"/>
      <c r="P428" s="176"/>
      <c r="Q428" s="176"/>
      <c r="R428" s="176"/>
      <c r="S428" s="176"/>
      <c r="T428" s="177"/>
      <c r="AT428" s="172" t="s">
        <v>202</v>
      </c>
      <c r="AU428" s="172" t="s">
        <v>82</v>
      </c>
      <c r="AV428" s="170" t="s">
        <v>199</v>
      </c>
      <c r="AW428" s="170" t="s">
        <v>35</v>
      </c>
      <c r="AX428" s="170" t="s">
        <v>80</v>
      </c>
      <c r="AY428" s="172" t="s">
        <v>193</v>
      </c>
    </row>
    <row r="429" spans="1:65" s="17" customFormat="1" ht="24.15" customHeight="1">
      <c r="A429" s="13"/>
      <c r="B429" s="136"/>
      <c r="C429" s="137" t="s">
        <v>375</v>
      </c>
      <c r="D429" s="137" t="s">
        <v>195</v>
      </c>
      <c r="E429" s="138" t="s">
        <v>508</v>
      </c>
      <c r="F429" s="139" t="s">
        <v>509</v>
      </c>
      <c r="G429" s="140" t="s">
        <v>198</v>
      </c>
      <c r="H429" s="141">
        <v>68.429000000000002</v>
      </c>
      <c r="I429" s="142">
        <v>0</v>
      </c>
      <c r="J429" s="142">
        <f>ROUND(I429*H429,2)</f>
        <v>0</v>
      </c>
      <c r="K429" s="143"/>
      <c r="L429" s="14"/>
      <c r="M429" s="144"/>
      <c r="N429" s="145" t="s">
        <v>44</v>
      </c>
      <c r="O429" s="146">
        <v>0.17699999999999999</v>
      </c>
      <c r="P429" s="146">
        <f>O429*H429</f>
        <v>12.111933000000001</v>
      </c>
      <c r="Q429" s="146">
        <v>0</v>
      </c>
      <c r="R429" s="146">
        <f>Q429*H429</f>
        <v>0</v>
      </c>
      <c r="S429" s="146">
        <v>0</v>
      </c>
      <c r="T429" s="147">
        <f>S429*H429</f>
        <v>0</v>
      </c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R429" s="148" t="s">
        <v>199</v>
      </c>
      <c r="AT429" s="148" t="s">
        <v>195</v>
      </c>
      <c r="AU429" s="148" t="s">
        <v>82</v>
      </c>
      <c r="AY429" s="2" t="s">
        <v>193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2" t="s">
        <v>80</v>
      </c>
      <c r="BK429" s="149">
        <f>ROUND(I429*H429,2)</f>
        <v>0</v>
      </c>
      <c r="BL429" s="2" t="s">
        <v>199</v>
      </c>
      <c r="BM429" s="148" t="s">
        <v>510</v>
      </c>
    </row>
    <row r="430" spans="1:65" s="17" customFormat="1">
      <c r="A430" s="13"/>
      <c r="B430" s="14"/>
      <c r="C430" s="13"/>
      <c r="D430" s="150" t="s">
        <v>200</v>
      </c>
      <c r="E430" s="13"/>
      <c r="F430" s="151" t="s">
        <v>511</v>
      </c>
      <c r="G430" s="13"/>
      <c r="H430" s="13"/>
      <c r="I430" s="13"/>
      <c r="J430" s="13"/>
      <c r="K430" s="13"/>
      <c r="L430" s="14"/>
      <c r="M430" s="152"/>
      <c r="N430" s="153"/>
      <c r="O430" s="36"/>
      <c r="P430" s="36"/>
      <c r="Q430" s="36"/>
      <c r="R430" s="36"/>
      <c r="S430" s="36"/>
      <c r="T430" s="3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" t="s">
        <v>200</v>
      </c>
      <c r="AU430" s="2" t="s">
        <v>82</v>
      </c>
    </row>
    <row r="431" spans="1:65" s="17" customFormat="1" ht="55.5" customHeight="1">
      <c r="A431" s="13"/>
      <c r="B431" s="136"/>
      <c r="C431" s="137" t="s">
        <v>512</v>
      </c>
      <c r="D431" s="137" t="s">
        <v>195</v>
      </c>
      <c r="E431" s="138" t="s">
        <v>513</v>
      </c>
      <c r="F431" s="139" t="s">
        <v>514</v>
      </c>
      <c r="G431" s="140" t="s">
        <v>326</v>
      </c>
      <c r="H431" s="141">
        <v>1.1379999999999999</v>
      </c>
      <c r="I431" s="142">
        <v>0</v>
      </c>
      <c r="J431" s="142">
        <f>ROUND(I431*H431,2)</f>
        <v>0</v>
      </c>
      <c r="K431" s="143"/>
      <c r="L431" s="14"/>
      <c r="M431" s="144"/>
      <c r="N431" s="145" t="s">
        <v>44</v>
      </c>
      <c r="O431" s="146">
        <v>22.491</v>
      </c>
      <c r="P431" s="146">
        <f>O431*H431</f>
        <v>25.594757999999999</v>
      </c>
      <c r="Q431" s="146">
        <v>1.05940312</v>
      </c>
      <c r="R431" s="146">
        <f>Q431*H431</f>
        <v>1.2056007505599999</v>
      </c>
      <c r="S431" s="146">
        <v>0</v>
      </c>
      <c r="T431" s="147">
        <f>S431*H431</f>
        <v>0</v>
      </c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R431" s="148" t="s">
        <v>199</v>
      </c>
      <c r="AT431" s="148" t="s">
        <v>195</v>
      </c>
      <c r="AU431" s="148" t="s">
        <v>82</v>
      </c>
      <c r="AY431" s="2" t="s">
        <v>193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2" t="s">
        <v>80</v>
      </c>
      <c r="BK431" s="149">
        <f>ROUND(I431*H431,2)</f>
        <v>0</v>
      </c>
      <c r="BL431" s="2" t="s">
        <v>199</v>
      </c>
      <c r="BM431" s="148" t="s">
        <v>515</v>
      </c>
    </row>
    <row r="432" spans="1:65" s="17" customFormat="1">
      <c r="A432" s="13"/>
      <c r="B432" s="14"/>
      <c r="C432" s="13"/>
      <c r="D432" s="150" t="s">
        <v>200</v>
      </c>
      <c r="E432" s="13"/>
      <c r="F432" s="151" t="s">
        <v>516</v>
      </c>
      <c r="G432" s="13"/>
      <c r="H432" s="13"/>
      <c r="I432" s="13"/>
      <c r="J432" s="13"/>
      <c r="K432" s="13"/>
      <c r="L432" s="14"/>
      <c r="M432" s="152"/>
      <c r="N432" s="153"/>
      <c r="O432" s="36"/>
      <c r="P432" s="36"/>
      <c r="Q432" s="36"/>
      <c r="R432" s="36"/>
      <c r="S432" s="36"/>
      <c r="T432" s="3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" t="s">
        <v>200</v>
      </c>
      <c r="AU432" s="2" t="s">
        <v>82</v>
      </c>
    </row>
    <row r="433" spans="1:65" s="154" customFormat="1">
      <c r="B433" s="155"/>
      <c r="D433" s="156" t="s">
        <v>202</v>
      </c>
      <c r="E433" s="157"/>
      <c r="F433" s="158" t="s">
        <v>233</v>
      </c>
      <c r="H433" s="157"/>
      <c r="L433" s="155"/>
      <c r="M433" s="159"/>
      <c r="N433" s="160"/>
      <c r="O433" s="160"/>
      <c r="P433" s="160"/>
      <c r="Q433" s="160"/>
      <c r="R433" s="160"/>
      <c r="S433" s="160"/>
      <c r="T433" s="161"/>
      <c r="AT433" s="157" t="s">
        <v>202</v>
      </c>
      <c r="AU433" s="157" t="s">
        <v>82</v>
      </c>
      <c r="AV433" s="154" t="s">
        <v>80</v>
      </c>
      <c r="AW433" s="154" t="s">
        <v>35</v>
      </c>
      <c r="AX433" s="154" t="s">
        <v>73</v>
      </c>
      <c r="AY433" s="157" t="s">
        <v>193</v>
      </c>
    </row>
    <row r="434" spans="1:65" s="154" customFormat="1">
      <c r="B434" s="155"/>
      <c r="D434" s="156" t="s">
        <v>202</v>
      </c>
      <c r="E434" s="157"/>
      <c r="F434" s="158" t="s">
        <v>388</v>
      </c>
      <c r="H434" s="157"/>
      <c r="L434" s="155"/>
      <c r="M434" s="159"/>
      <c r="N434" s="160"/>
      <c r="O434" s="160"/>
      <c r="P434" s="160"/>
      <c r="Q434" s="160"/>
      <c r="R434" s="160"/>
      <c r="S434" s="160"/>
      <c r="T434" s="161"/>
      <c r="AT434" s="157" t="s">
        <v>202</v>
      </c>
      <c r="AU434" s="157" t="s">
        <v>82</v>
      </c>
      <c r="AV434" s="154" t="s">
        <v>80</v>
      </c>
      <c r="AW434" s="154" t="s">
        <v>35</v>
      </c>
      <c r="AX434" s="154" t="s">
        <v>73</v>
      </c>
      <c r="AY434" s="157" t="s">
        <v>193</v>
      </c>
    </row>
    <row r="435" spans="1:65" s="162" customFormat="1">
      <c r="B435" s="163"/>
      <c r="D435" s="156" t="s">
        <v>202</v>
      </c>
      <c r="E435" s="164"/>
      <c r="F435" s="165" t="s">
        <v>517</v>
      </c>
      <c r="H435" s="166">
        <v>1.0589999999999999</v>
      </c>
      <c r="L435" s="163"/>
      <c r="M435" s="167"/>
      <c r="N435" s="168"/>
      <c r="O435" s="168"/>
      <c r="P435" s="168"/>
      <c r="Q435" s="168"/>
      <c r="R435" s="168"/>
      <c r="S435" s="168"/>
      <c r="T435" s="169"/>
      <c r="AT435" s="164" t="s">
        <v>202</v>
      </c>
      <c r="AU435" s="164" t="s">
        <v>82</v>
      </c>
      <c r="AV435" s="162" t="s">
        <v>82</v>
      </c>
      <c r="AW435" s="162" t="s">
        <v>35</v>
      </c>
      <c r="AX435" s="162" t="s">
        <v>73</v>
      </c>
      <c r="AY435" s="164" t="s">
        <v>193</v>
      </c>
    </row>
    <row r="436" spans="1:65" s="162" customFormat="1">
      <c r="B436" s="163"/>
      <c r="D436" s="156" t="s">
        <v>202</v>
      </c>
      <c r="E436" s="164"/>
      <c r="F436" s="165" t="s">
        <v>518</v>
      </c>
      <c r="H436" s="166">
        <v>7.9000000000000001E-2</v>
      </c>
      <c r="L436" s="163"/>
      <c r="M436" s="167"/>
      <c r="N436" s="168"/>
      <c r="O436" s="168"/>
      <c r="P436" s="168"/>
      <c r="Q436" s="168"/>
      <c r="R436" s="168"/>
      <c r="S436" s="168"/>
      <c r="T436" s="169"/>
      <c r="AT436" s="164" t="s">
        <v>202</v>
      </c>
      <c r="AU436" s="164" t="s">
        <v>82</v>
      </c>
      <c r="AV436" s="162" t="s">
        <v>82</v>
      </c>
      <c r="AW436" s="162" t="s">
        <v>35</v>
      </c>
      <c r="AX436" s="162" t="s">
        <v>73</v>
      </c>
      <c r="AY436" s="164" t="s">
        <v>193</v>
      </c>
    </row>
    <row r="437" spans="1:65" s="170" customFormat="1">
      <c r="B437" s="171"/>
      <c r="D437" s="156" t="s">
        <v>202</v>
      </c>
      <c r="E437" s="172"/>
      <c r="F437" s="173" t="s">
        <v>206</v>
      </c>
      <c r="H437" s="174">
        <v>1.1379999999999999</v>
      </c>
      <c r="L437" s="171"/>
      <c r="M437" s="175"/>
      <c r="N437" s="176"/>
      <c r="O437" s="176"/>
      <c r="P437" s="176"/>
      <c r="Q437" s="176"/>
      <c r="R437" s="176"/>
      <c r="S437" s="176"/>
      <c r="T437" s="177"/>
      <c r="AT437" s="172" t="s">
        <v>202</v>
      </c>
      <c r="AU437" s="172" t="s">
        <v>82</v>
      </c>
      <c r="AV437" s="170" t="s">
        <v>199</v>
      </c>
      <c r="AW437" s="170" t="s">
        <v>35</v>
      </c>
      <c r="AX437" s="170" t="s">
        <v>80</v>
      </c>
      <c r="AY437" s="172" t="s">
        <v>193</v>
      </c>
    </row>
    <row r="438" spans="1:65" s="17" customFormat="1" ht="33" customHeight="1">
      <c r="A438" s="13"/>
      <c r="B438" s="136"/>
      <c r="C438" s="137" t="s">
        <v>378</v>
      </c>
      <c r="D438" s="137" t="s">
        <v>195</v>
      </c>
      <c r="E438" s="138" t="s">
        <v>519</v>
      </c>
      <c r="F438" s="139" t="s">
        <v>520</v>
      </c>
      <c r="G438" s="140" t="s">
        <v>223</v>
      </c>
      <c r="H438" s="141">
        <v>270</v>
      </c>
      <c r="I438" s="142">
        <v>0</v>
      </c>
      <c r="J438" s="142">
        <f>ROUND(I438*H438,2)</f>
        <v>0</v>
      </c>
      <c r="K438" s="143"/>
      <c r="L438" s="14"/>
      <c r="M438" s="144"/>
      <c r="N438" s="145" t="s">
        <v>44</v>
      </c>
      <c r="O438" s="146">
        <v>0.185</v>
      </c>
      <c r="P438" s="146">
        <f>O438*H438</f>
        <v>49.95</v>
      </c>
      <c r="Q438" s="146">
        <v>1.9312499999999999</v>
      </c>
      <c r="R438" s="146">
        <f>Q438*H438</f>
        <v>521.4375</v>
      </c>
      <c r="S438" s="146">
        <v>0</v>
      </c>
      <c r="T438" s="147">
        <f>S438*H438</f>
        <v>0</v>
      </c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R438" s="148" t="s">
        <v>199</v>
      </c>
      <c r="AT438" s="148" t="s">
        <v>195</v>
      </c>
      <c r="AU438" s="148" t="s">
        <v>82</v>
      </c>
      <c r="AY438" s="2" t="s">
        <v>193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2" t="s">
        <v>80</v>
      </c>
      <c r="BK438" s="149">
        <f>ROUND(I438*H438,2)</f>
        <v>0</v>
      </c>
      <c r="BL438" s="2" t="s">
        <v>199</v>
      </c>
      <c r="BM438" s="148" t="s">
        <v>521</v>
      </c>
    </row>
    <row r="439" spans="1:65" s="17" customFormat="1">
      <c r="A439" s="13"/>
      <c r="B439" s="14"/>
      <c r="C439" s="13"/>
      <c r="D439" s="150" t="s">
        <v>200</v>
      </c>
      <c r="E439" s="13"/>
      <c r="F439" s="151" t="s">
        <v>522</v>
      </c>
      <c r="G439" s="13"/>
      <c r="H439" s="13"/>
      <c r="I439" s="13"/>
      <c r="J439" s="13"/>
      <c r="K439" s="13"/>
      <c r="L439" s="14"/>
      <c r="M439" s="152"/>
      <c r="N439" s="153"/>
      <c r="O439" s="36"/>
      <c r="P439" s="36"/>
      <c r="Q439" s="36"/>
      <c r="R439" s="36"/>
      <c r="S439" s="36"/>
      <c r="T439" s="3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" t="s">
        <v>200</v>
      </c>
      <c r="AU439" s="2" t="s">
        <v>82</v>
      </c>
    </row>
    <row r="440" spans="1:65" s="154" customFormat="1">
      <c r="B440" s="155"/>
      <c r="D440" s="156" t="s">
        <v>202</v>
      </c>
      <c r="E440" s="157"/>
      <c r="F440" s="158" t="s">
        <v>203</v>
      </c>
      <c r="H440" s="157"/>
      <c r="L440" s="155"/>
      <c r="M440" s="159"/>
      <c r="N440" s="160"/>
      <c r="O440" s="160"/>
      <c r="P440" s="160"/>
      <c r="Q440" s="160"/>
      <c r="R440" s="160"/>
      <c r="S440" s="160"/>
      <c r="T440" s="161"/>
      <c r="AT440" s="157" t="s">
        <v>202</v>
      </c>
      <c r="AU440" s="157" t="s">
        <v>82</v>
      </c>
      <c r="AV440" s="154" t="s">
        <v>80</v>
      </c>
      <c r="AW440" s="154" t="s">
        <v>35</v>
      </c>
      <c r="AX440" s="154" t="s">
        <v>73</v>
      </c>
      <c r="AY440" s="157" t="s">
        <v>193</v>
      </c>
    </row>
    <row r="441" spans="1:65" s="154" customFormat="1" ht="20.399999999999999">
      <c r="B441" s="155"/>
      <c r="D441" s="156" t="s">
        <v>202</v>
      </c>
      <c r="E441" s="157"/>
      <c r="F441" s="158" t="s">
        <v>523</v>
      </c>
      <c r="H441" s="157"/>
      <c r="L441" s="155"/>
      <c r="M441" s="159"/>
      <c r="N441" s="160"/>
      <c r="O441" s="160"/>
      <c r="P441" s="160"/>
      <c r="Q441" s="160"/>
      <c r="R441" s="160"/>
      <c r="S441" s="160"/>
      <c r="T441" s="161"/>
      <c r="AT441" s="157" t="s">
        <v>202</v>
      </c>
      <c r="AU441" s="157" t="s">
        <v>82</v>
      </c>
      <c r="AV441" s="154" t="s">
        <v>80</v>
      </c>
      <c r="AW441" s="154" t="s">
        <v>35</v>
      </c>
      <c r="AX441" s="154" t="s">
        <v>73</v>
      </c>
      <c r="AY441" s="157" t="s">
        <v>193</v>
      </c>
    </row>
    <row r="442" spans="1:65" s="162" customFormat="1">
      <c r="B442" s="163"/>
      <c r="D442" s="156" t="s">
        <v>202</v>
      </c>
      <c r="E442" s="164"/>
      <c r="F442" s="165" t="s">
        <v>205</v>
      </c>
      <c r="H442" s="166">
        <v>270</v>
      </c>
      <c r="L442" s="163"/>
      <c r="M442" s="167"/>
      <c r="N442" s="168"/>
      <c r="O442" s="168"/>
      <c r="P442" s="168"/>
      <c r="Q442" s="168"/>
      <c r="R442" s="168"/>
      <c r="S442" s="168"/>
      <c r="T442" s="169"/>
      <c r="AT442" s="164" t="s">
        <v>202</v>
      </c>
      <c r="AU442" s="164" t="s">
        <v>82</v>
      </c>
      <c r="AV442" s="162" t="s">
        <v>82</v>
      </c>
      <c r="AW442" s="162" t="s">
        <v>35</v>
      </c>
      <c r="AX442" s="162" t="s">
        <v>73</v>
      </c>
      <c r="AY442" s="164" t="s">
        <v>193</v>
      </c>
    </row>
    <row r="443" spans="1:65" s="170" customFormat="1">
      <c r="B443" s="171"/>
      <c r="D443" s="156" t="s">
        <v>202</v>
      </c>
      <c r="E443" s="172"/>
      <c r="F443" s="173" t="s">
        <v>206</v>
      </c>
      <c r="H443" s="174">
        <v>270</v>
      </c>
      <c r="L443" s="171"/>
      <c r="M443" s="175"/>
      <c r="N443" s="176"/>
      <c r="O443" s="176"/>
      <c r="P443" s="176"/>
      <c r="Q443" s="176"/>
      <c r="R443" s="176"/>
      <c r="S443" s="176"/>
      <c r="T443" s="177"/>
      <c r="AT443" s="172" t="s">
        <v>202</v>
      </c>
      <c r="AU443" s="172" t="s">
        <v>82</v>
      </c>
      <c r="AV443" s="170" t="s">
        <v>199</v>
      </c>
      <c r="AW443" s="170" t="s">
        <v>35</v>
      </c>
      <c r="AX443" s="170" t="s">
        <v>80</v>
      </c>
      <c r="AY443" s="172" t="s">
        <v>193</v>
      </c>
    </row>
    <row r="444" spans="1:65" s="123" customFormat="1" ht="22.8" customHeight="1">
      <c r="B444" s="124"/>
      <c r="D444" s="125" t="s">
        <v>72</v>
      </c>
      <c r="E444" s="134" t="s">
        <v>213</v>
      </c>
      <c r="F444" s="134" t="s">
        <v>524</v>
      </c>
      <c r="J444" s="135">
        <f>BK444</f>
        <v>0</v>
      </c>
      <c r="L444" s="124"/>
      <c r="M444" s="128"/>
      <c r="N444" s="129"/>
      <c r="O444" s="129"/>
      <c r="P444" s="130">
        <f>SUM(P445:P500)</f>
        <v>170.10287400000001</v>
      </c>
      <c r="Q444" s="129"/>
      <c r="R444" s="130">
        <f>SUM(R445:R500)</f>
        <v>72.9841335335</v>
      </c>
      <c r="S444" s="129"/>
      <c r="T444" s="131">
        <f>SUM(T445:T500)</f>
        <v>0</v>
      </c>
      <c r="AR444" s="125" t="s">
        <v>80</v>
      </c>
      <c r="AT444" s="132" t="s">
        <v>72</v>
      </c>
      <c r="AU444" s="132" t="s">
        <v>80</v>
      </c>
      <c r="AY444" s="125" t="s">
        <v>193</v>
      </c>
      <c r="BK444" s="133">
        <f>SUM(BK445:BK500)</f>
        <v>0</v>
      </c>
    </row>
    <row r="445" spans="1:65" s="17" customFormat="1" ht="37.799999999999997" customHeight="1">
      <c r="A445" s="13"/>
      <c r="B445" s="136"/>
      <c r="C445" s="137" t="s">
        <v>525</v>
      </c>
      <c r="D445" s="137" t="s">
        <v>195</v>
      </c>
      <c r="E445" s="138" t="s">
        <v>526</v>
      </c>
      <c r="F445" s="139" t="s">
        <v>527</v>
      </c>
      <c r="G445" s="140" t="s">
        <v>223</v>
      </c>
      <c r="H445" s="141">
        <v>1.1930000000000001</v>
      </c>
      <c r="I445" s="142">
        <v>0</v>
      </c>
      <c r="J445" s="142">
        <f>ROUND(I445*H445,2)</f>
        <v>0</v>
      </c>
      <c r="K445" s="143"/>
      <c r="L445" s="14"/>
      <c r="M445" s="144"/>
      <c r="N445" s="145" t="s">
        <v>44</v>
      </c>
      <c r="O445" s="146">
        <v>4.3419999999999996</v>
      </c>
      <c r="P445" s="146">
        <f>O445*H445</f>
        <v>5.1800059999999997</v>
      </c>
      <c r="Q445" s="146">
        <v>1.3271500000000001</v>
      </c>
      <c r="R445" s="146">
        <f>Q445*H445</f>
        <v>1.5832899500000002</v>
      </c>
      <c r="S445" s="146">
        <v>0</v>
      </c>
      <c r="T445" s="147">
        <f>S445*H445</f>
        <v>0</v>
      </c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R445" s="148" t="s">
        <v>199</v>
      </c>
      <c r="AT445" s="148" t="s">
        <v>195</v>
      </c>
      <c r="AU445" s="148" t="s">
        <v>82</v>
      </c>
      <c r="AY445" s="2" t="s">
        <v>193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2" t="s">
        <v>80</v>
      </c>
      <c r="BK445" s="149">
        <f>ROUND(I445*H445,2)</f>
        <v>0</v>
      </c>
      <c r="BL445" s="2" t="s">
        <v>199</v>
      </c>
      <c r="BM445" s="148" t="s">
        <v>528</v>
      </c>
    </row>
    <row r="446" spans="1:65" s="17" customFormat="1">
      <c r="A446" s="13"/>
      <c r="B446" s="14"/>
      <c r="C446" s="13"/>
      <c r="D446" s="150" t="s">
        <v>200</v>
      </c>
      <c r="E446" s="13"/>
      <c r="F446" s="151" t="s">
        <v>529</v>
      </c>
      <c r="G446" s="13"/>
      <c r="H446" s="13"/>
      <c r="I446" s="13"/>
      <c r="J446" s="13"/>
      <c r="K446" s="13"/>
      <c r="L446" s="14"/>
      <c r="M446" s="152"/>
      <c r="N446" s="153"/>
      <c r="O446" s="36"/>
      <c r="P446" s="36"/>
      <c r="Q446" s="36"/>
      <c r="R446" s="36"/>
      <c r="S446" s="36"/>
      <c r="T446" s="3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" t="s">
        <v>200</v>
      </c>
      <c r="AU446" s="2" t="s">
        <v>82</v>
      </c>
    </row>
    <row r="447" spans="1:65" s="154" customFormat="1">
      <c r="B447" s="155"/>
      <c r="D447" s="156" t="s">
        <v>202</v>
      </c>
      <c r="E447" s="157"/>
      <c r="F447" s="158" t="s">
        <v>530</v>
      </c>
      <c r="H447" s="157"/>
      <c r="L447" s="155"/>
      <c r="M447" s="159"/>
      <c r="N447" s="160"/>
      <c r="O447" s="160"/>
      <c r="P447" s="160"/>
      <c r="Q447" s="160"/>
      <c r="R447" s="160"/>
      <c r="S447" s="160"/>
      <c r="T447" s="161"/>
      <c r="AT447" s="157" t="s">
        <v>202</v>
      </c>
      <c r="AU447" s="157" t="s">
        <v>82</v>
      </c>
      <c r="AV447" s="154" t="s">
        <v>80</v>
      </c>
      <c r="AW447" s="154" t="s">
        <v>35</v>
      </c>
      <c r="AX447" s="154" t="s">
        <v>73</v>
      </c>
      <c r="AY447" s="157" t="s">
        <v>193</v>
      </c>
    </row>
    <row r="448" spans="1:65" s="154" customFormat="1">
      <c r="B448" s="155"/>
      <c r="D448" s="156" t="s">
        <v>202</v>
      </c>
      <c r="E448" s="157"/>
      <c r="F448" s="158" t="s">
        <v>531</v>
      </c>
      <c r="H448" s="157"/>
      <c r="L448" s="155"/>
      <c r="M448" s="159"/>
      <c r="N448" s="160"/>
      <c r="O448" s="160"/>
      <c r="P448" s="160"/>
      <c r="Q448" s="160"/>
      <c r="R448" s="160"/>
      <c r="S448" s="160"/>
      <c r="T448" s="161"/>
      <c r="AT448" s="157" t="s">
        <v>202</v>
      </c>
      <c r="AU448" s="157" t="s">
        <v>82</v>
      </c>
      <c r="AV448" s="154" t="s">
        <v>80</v>
      </c>
      <c r="AW448" s="154" t="s">
        <v>35</v>
      </c>
      <c r="AX448" s="154" t="s">
        <v>73</v>
      </c>
      <c r="AY448" s="157" t="s">
        <v>193</v>
      </c>
    </row>
    <row r="449" spans="1:65" s="154" customFormat="1">
      <c r="B449" s="155"/>
      <c r="D449" s="156" t="s">
        <v>202</v>
      </c>
      <c r="E449" s="157"/>
      <c r="F449" s="158" t="s">
        <v>532</v>
      </c>
      <c r="H449" s="157"/>
      <c r="L449" s="155"/>
      <c r="M449" s="159"/>
      <c r="N449" s="160"/>
      <c r="O449" s="160"/>
      <c r="P449" s="160"/>
      <c r="Q449" s="160"/>
      <c r="R449" s="160"/>
      <c r="S449" s="160"/>
      <c r="T449" s="161"/>
      <c r="AT449" s="157" t="s">
        <v>202</v>
      </c>
      <c r="AU449" s="157" t="s">
        <v>82</v>
      </c>
      <c r="AV449" s="154" t="s">
        <v>80</v>
      </c>
      <c r="AW449" s="154" t="s">
        <v>35</v>
      </c>
      <c r="AX449" s="154" t="s">
        <v>73</v>
      </c>
      <c r="AY449" s="157" t="s">
        <v>193</v>
      </c>
    </row>
    <row r="450" spans="1:65" s="162" customFormat="1">
      <c r="B450" s="163"/>
      <c r="D450" s="156" t="s">
        <v>202</v>
      </c>
      <c r="E450" s="164"/>
      <c r="F450" s="165" t="s">
        <v>533</v>
      </c>
      <c r="H450" s="166">
        <v>0.97499999999999998</v>
      </c>
      <c r="L450" s="163"/>
      <c r="M450" s="167"/>
      <c r="N450" s="168"/>
      <c r="O450" s="168"/>
      <c r="P450" s="168"/>
      <c r="Q450" s="168"/>
      <c r="R450" s="168"/>
      <c r="S450" s="168"/>
      <c r="T450" s="169"/>
      <c r="AT450" s="164" t="s">
        <v>202</v>
      </c>
      <c r="AU450" s="164" t="s">
        <v>82</v>
      </c>
      <c r="AV450" s="162" t="s">
        <v>82</v>
      </c>
      <c r="AW450" s="162" t="s">
        <v>35</v>
      </c>
      <c r="AX450" s="162" t="s">
        <v>73</v>
      </c>
      <c r="AY450" s="164" t="s">
        <v>193</v>
      </c>
    </row>
    <row r="451" spans="1:65" s="162" customFormat="1">
      <c r="B451" s="163"/>
      <c r="D451" s="156" t="s">
        <v>202</v>
      </c>
      <c r="E451" s="164"/>
      <c r="F451" s="165" t="s">
        <v>534</v>
      </c>
      <c r="H451" s="166">
        <v>3.2000000000000001E-2</v>
      </c>
      <c r="L451" s="163"/>
      <c r="M451" s="167"/>
      <c r="N451" s="168"/>
      <c r="O451" s="168"/>
      <c r="P451" s="168"/>
      <c r="Q451" s="168"/>
      <c r="R451" s="168"/>
      <c r="S451" s="168"/>
      <c r="T451" s="169"/>
      <c r="AT451" s="164" t="s">
        <v>202</v>
      </c>
      <c r="AU451" s="164" t="s">
        <v>82</v>
      </c>
      <c r="AV451" s="162" t="s">
        <v>82</v>
      </c>
      <c r="AW451" s="162" t="s">
        <v>35</v>
      </c>
      <c r="AX451" s="162" t="s">
        <v>73</v>
      </c>
      <c r="AY451" s="164" t="s">
        <v>193</v>
      </c>
    </row>
    <row r="452" spans="1:65" s="154" customFormat="1">
      <c r="B452" s="155"/>
      <c r="D452" s="156" t="s">
        <v>202</v>
      </c>
      <c r="E452" s="157"/>
      <c r="F452" s="158" t="s">
        <v>535</v>
      </c>
      <c r="H452" s="157"/>
      <c r="L452" s="155"/>
      <c r="M452" s="159"/>
      <c r="N452" s="160"/>
      <c r="O452" s="160"/>
      <c r="P452" s="160"/>
      <c r="Q452" s="160"/>
      <c r="R452" s="160"/>
      <c r="S452" s="160"/>
      <c r="T452" s="161"/>
      <c r="AT452" s="157" t="s">
        <v>202</v>
      </c>
      <c r="AU452" s="157" t="s">
        <v>82</v>
      </c>
      <c r="AV452" s="154" t="s">
        <v>80</v>
      </c>
      <c r="AW452" s="154" t="s">
        <v>35</v>
      </c>
      <c r="AX452" s="154" t="s">
        <v>73</v>
      </c>
      <c r="AY452" s="157" t="s">
        <v>193</v>
      </c>
    </row>
    <row r="453" spans="1:65" s="162" customFormat="1">
      <c r="B453" s="163"/>
      <c r="D453" s="156" t="s">
        <v>202</v>
      </c>
      <c r="E453" s="164"/>
      <c r="F453" s="165" t="s">
        <v>536</v>
      </c>
      <c r="H453" s="166">
        <v>0.186</v>
      </c>
      <c r="L453" s="163"/>
      <c r="M453" s="167"/>
      <c r="N453" s="168"/>
      <c r="O453" s="168"/>
      <c r="P453" s="168"/>
      <c r="Q453" s="168"/>
      <c r="R453" s="168"/>
      <c r="S453" s="168"/>
      <c r="T453" s="169"/>
      <c r="AT453" s="164" t="s">
        <v>202</v>
      </c>
      <c r="AU453" s="164" t="s">
        <v>82</v>
      </c>
      <c r="AV453" s="162" t="s">
        <v>82</v>
      </c>
      <c r="AW453" s="162" t="s">
        <v>35</v>
      </c>
      <c r="AX453" s="162" t="s">
        <v>73</v>
      </c>
      <c r="AY453" s="164" t="s">
        <v>193</v>
      </c>
    </row>
    <row r="454" spans="1:65" s="170" customFormat="1">
      <c r="B454" s="171"/>
      <c r="D454" s="156" t="s">
        <v>202</v>
      </c>
      <c r="E454" s="172"/>
      <c r="F454" s="173" t="s">
        <v>206</v>
      </c>
      <c r="H454" s="174">
        <v>1.1930000000000001</v>
      </c>
      <c r="L454" s="171"/>
      <c r="M454" s="175"/>
      <c r="N454" s="176"/>
      <c r="O454" s="176"/>
      <c r="P454" s="176"/>
      <c r="Q454" s="176"/>
      <c r="R454" s="176"/>
      <c r="S454" s="176"/>
      <c r="T454" s="177"/>
      <c r="AT454" s="172" t="s">
        <v>202</v>
      </c>
      <c r="AU454" s="172" t="s">
        <v>82</v>
      </c>
      <c r="AV454" s="170" t="s">
        <v>199</v>
      </c>
      <c r="AW454" s="170" t="s">
        <v>35</v>
      </c>
      <c r="AX454" s="170" t="s">
        <v>80</v>
      </c>
      <c r="AY454" s="172" t="s">
        <v>193</v>
      </c>
    </row>
    <row r="455" spans="1:65" s="17" customFormat="1" ht="37.799999999999997" customHeight="1">
      <c r="A455" s="13"/>
      <c r="B455" s="136"/>
      <c r="C455" s="137" t="s">
        <v>382</v>
      </c>
      <c r="D455" s="137" t="s">
        <v>195</v>
      </c>
      <c r="E455" s="138" t="s">
        <v>537</v>
      </c>
      <c r="F455" s="139" t="s">
        <v>538</v>
      </c>
      <c r="G455" s="140" t="s">
        <v>223</v>
      </c>
      <c r="H455" s="141">
        <v>1.966</v>
      </c>
      <c r="I455" s="142">
        <v>0</v>
      </c>
      <c r="J455" s="142">
        <f>ROUND(I455*H455,2)</f>
        <v>0</v>
      </c>
      <c r="K455" s="143"/>
      <c r="L455" s="14"/>
      <c r="M455" s="144"/>
      <c r="N455" s="145" t="s">
        <v>44</v>
      </c>
      <c r="O455" s="146">
        <v>3.6989999999999998</v>
      </c>
      <c r="P455" s="146">
        <f>O455*H455</f>
        <v>7.2722339999999992</v>
      </c>
      <c r="Q455" s="146">
        <v>1.3271500000000001</v>
      </c>
      <c r="R455" s="146">
        <f>Q455*H455</f>
        <v>2.6091769</v>
      </c>
      <c r="S455" s="146">
        <v>0</v>
      </c>
      <c r="T455" s="147">
        <f>S455*H455</f>
        <v>0</v>
      </c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R455" s="148" t="s">
        <v>199</v>
      </c>
      <c r="AT455" s="148" t="s">
        <v>195</v>
      </c>
      <c r="AU455" s="148" t="s">
        <v>82</v>
      </c>
      <c r="AY455" s="2" t="s">
        <v>193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2" t="s">
        <v>80</v>
      </c>
      <c r="BK455" s="149">
        <f>ROUND(I455*H455,2)</f>
        <v>0</v>
      </c>
      <c r="BL455" s="2" t="s">
        <v>199</v>
      </c>
      <c r="BM455" s="148" t="s">
        <v>539</v>
      </c>
    </row>
    <row r="456" spans="1:65" s="17" customFormat="1">
      <c r="A456" s="13"/>
      <c r="B456" s="14"/>
      <c r="C456" s="13"/>
      <c r="D456" s="150" t="s">
        <v>200</v>
      </c>
      <c r="E456" s="13"/>
      <c r="F456" s="151" t="s">
        <v>540</v>
      </c>
      <c r="G456" s="13"/>
      <c r="H456" s="13"/>
      <c r="I456" s="13"/>
      <c r="J456" s="13"/>
      <c r="K456" s="13"/>
      <c r="L456" s="14"/>
      <c r="M456" s="152"/>
      <c r="N456" s="153"/>
      <c r="O456" s="36"/>
      <c r="P456" s="36"/>
      <c r="Q456" s="36"/>
      <c r="R456" s="36"/>
      <c r="S456" s="36"/>
      <c r="T456" s="3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" t="s">
        <v>200</v>
      </c>
      <c r="AU456" s="2" t="s">
        <v>82</v>
      </c>
    </row>
    <row r="457" spans="1:65" s="154" customFormat="1">
      <c r="B457" s="155"/>
      <c r="D457" s="156" t="s">
        <v>202</v>
      </c>
      <c r="E457" s="157"/>
      <c r="F457" s="158" t="s">
        <v>541</v>
      </c>
      <c r="H457" s="157"/>
      <c r="L457" s="155"/>
      <c r="M457" s="159"/>
      <c r="N457" s="160"/>
      <c r="O457" s="160"/>
      <c r="P457" s="160"/>
      <c r="Q457" s="160"/>
      <c r="R457" s="160"/>
      <c r="S457" s="160"/>
      <c r="T457" s="161"/>
      <c r="AT457" s="157" t="s">
        <v>202</v>
      </c>
      <c r="AU457" s="157" t="s">
        <v>82</v>
      </c>
      <c r="AV457" s="154" t="s">
        <v>80</v>
      </c>
      <c r="AW457" s="154" t="s">
        <v>35</v>
      </c>
      <c r="AX457" s="154" t="s">
        <v>73</v>
      </c>
      <c r="AY457" s="157" t="s">
        <v>193</v>
      </c>
    </row>
    <row r="458" spans="1:65" s="154" customFormat="1">
      <c r="B458" s="155"/>
      <c r="D458" s="156" t="s">
        <v>202</v>
      </c>
      <c r="E458" s="157"/>
      <c r="F458" s="158" t="s">
        <v>531</v>
      </c>
      <c r="H458" s="157"/>
      <c r="L458" s="155"/>
      <c r="M458" s="159"/>
      <c r="N458" s="160"/>
      <c r="O458" s="160"/>
      <c r="P458" s="160"/>
      <c r="Q458" s="160"/>
      <c r="R458" s="160"/>
      <c r="S458" s="160"/>
      <c r="T458" s="161"/>
      <c r="AT458" s="157" t="s">
        <v>202</v>
      </c>
      <c r="AU458" s="157" t="s">
        <v>82</v>
      </c>
      <c r="AV458" s="154" t="s">
        <v>80</v>
      </c>
      <c r="AW458" s="154" t="s">
        <v>35</v>
      </c>
      <c r="AX458" s="154" t="s">
        <v>73</v>
      </c>
      <c r="AY458" s="157" t="s">
        <v>193</v>
      </c>
    </row>
    <row r="459" spans="1:65" s="154" customFormat="1">
      <c r="B459" s="155"/>
      <c r="D459" s="156" t="s">
        <v>202</v>
      </c>
      <c r="E459" s="157"/>
      <c r="F459" s="158" t="s">
        <v>542</v>
      </c>
      <c r="H459" s="157"/>
      <c r="L459" s="155"/>
      <c r="M459" s="159"/>
      <c r="N459" s="160"/>
      <c r="O459" s="160"/>
      <c r="P459" s="160"/>
      <c r="Q459" s="160"/>
      <c r="R459" s="160"/>
      <c r="S459" s="160"/>
      <c r="T459" s="161"/>
      <c r="AT459" s="157" t="s">
        <v>202</v>
      </c>
      <c r="AU459" s="157" t="s">
        <v>82</v>
      </c>
      <c r="AV459" s="154" t="s">
        <v>80</v>
      </c>
      <c r="AW459" s="154" t="s">
        <v>35</v>
      </c>
      <c r="AX459" s="154" t="s">
        <v>73</v>
      </c>
      <c r="AY459" s="157" t="s">
        <v>193</v>
      </c>
    </row>
    <row r="460" spans="1:65" s="162" customFormat="1">
      <c r="B460" s="163"/>
      <c r="D460" s="156" t="s">
        <v>202</v>
      </c>
      <c r="E460" s="164"/>
      <c r="F460" s="165" t="s">
        <v>543</v>
      </c>
      <c r="H460" s="166">
        <v>1.2709999999999999</v>
      </c>
      <c r="L460" s="163"/>
      <c r="M460" s="167"/>
      <c r="N460" s="168"/>
      <c r="O460" s="168"/>
      <c r="P460" s="168"/>
      <c r="Q460" s="168"/>
      <c r="R460" s="168"/>
      <c r="S460" s="168"/>
      <c r="T460" s="169"/>
      <c r="AT460" s="164" t="s">
        <v>202</v>
      </c>
      <c r="AU460" s="164" t="s">
        <v>82</v>
      </c>
      <c r="AV460" s="162" t="s">
        <v>82</v>
      </c>
      <c r="AW460" s="162" t="s">
        <v>35</v>
      </c>
      <c r="AX460" s="162" t="s">
        <v>73</v>
      </c>
      <c r="AY460" s="164" t="s">
        <v>193</v>
      </c>
    </row>
    <row r="461" spans="1:65" s="162" customFormat="1">
      <c r="B461" s="163"/>
      <c r="D461" s="156" t="s">
        <v>202</v>
      </c>
      <c r="E461" s="164"/>
      <c r="F461" s="165" t="s">
        <v>544</v>
      </c>
      <c r="H461" s="166">
        <v>0.69499999999999995</v>
      </c>
      <c r="L461" s="163"/>
      <c r="M461" s="167"/>
      <c r="N461" s="168"/>
      <c r="O461" s="168"/>
      <c r="P461" s="168"/>
      <c r="Q461" s="168"/>
      <c r="R461" s="168"/>
      <c r="S461" s="168"/>
      <c r="T461" s="169"/>
      <c r="AT461" s="164" t="s">
        <v>202</v>
      </c>
      <c r="AU461" s="164" t="s">
        <v>82</v>
      </c>
      <c r="AV461" s="162" t="s">
        <v>82</v>
      </c>
      <c r="AW461" s="162" t="s">
        <v>35</v>
      </c>
      <c r="AX461" s="162" t="s">
        <v>73</v>
      </c>
      <c r="AY461" s="164" t="s">
        <v>193</v>
      </c>
    </row>
    <row r="462" spans="1:65" s="170" customFormat="1">
      <c r="B462" s="171"/>
      <c r="D462" s="156" t="s">
        <v>202</v>
      </c>
      <c r="E462" s="172"/>
      <c r="F462" s="173" t="s">
        <v>206</v>
      </c>
      <c r="H462" s="174">
        <v>1.966</v>
      </c>
      <c r="L462" s="171"/>
      <c r="M462" s="175"/>
      <c r="N462" s="176"/>
      <c r="O462" s="176"/>
      <c r="P462" s="176"/>
      <c r="Q462" s="176"/>
      <c r="R462" s="176"/>
      <c r="S462" s="176"/>
      <c r="T462" s="177"/>
      <c r="AT462" s="172" t="s">
        <v>202</v>
      </c>
      <c r="AU462" s="172" t="s">
        <v>82</v>
      </c>
      <c r="AV462" s="170" t="s">
        <v>199</v>
      </c>
      <c r="AW462" s="170" t="s">
        <v>35</v>
      </c>
      <c r="AX462" s="170" t="s">
        <v>80</v>
      </c>
      <c r="AY462" s="172" t="s">
        <v>193</v>
      </c>
    </row>
    <row r="463" spans="1:65" s="17" customFormat="1" ht="33" customHeight="1">
      <c r="A463" s="13"/>
      <c r="B463" s="136"/>
      <c r="C463" s="137" t="s">
        <v>545</v>
      </c>
      <c r="D463" s="137" t="s">
        <v>195</v>
      </c>
      <c r="E463" s="138" t="s">
        <v>546</v>
      </c>
      <c r="F463" s="139" t="s">
        <v>547</v>
      </c>
      <c r="G463" s="140" t="s">
        <v>223</v>
      </c>
      <c r="H463" s="141">
        <v>2.867</v>
      </c>
      <c r="I463" s="142">
        <v>0</v>
      </c>
      <c r="J463" s="142">
        <f>ROUND(I463*H463,2)</f>
        <v>0</v>
      </c>
      <c r="K463" s="143"/>
      <c r="L463" s="14"/>
      <c r="M463" s="144"/>
      <c r="N463" s="145" t="s">
        <v>44</v>
      </c>
      <c r="O463" s="146">
        <v>3.8050000000000002</v>
      </c>
      <c r="P463" s="146">
        <f>O463*H463</f>
        <v>10.908935</v>
      </c>
      <c r="Q463" s="146">
        <v>1.6285000000000001</v>
      </c>
      <c r="R463" s="146">
        <f>Q463*H463</f>
        <v>4.6689094999999998</v>
      </c>
      <c r="S463" s="146">
        <v>0</v>
      </c>
      <c r="T463" s="147">
        <f>S463*H463</f>
        <v>0</v>
      </c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R463" s="148" t="s">
        <v>199</v>
      </c>
      <c r="AT463" s="148" t="s">
        <v>195</v>
      </c>
      <c r="AU463" s="148" t="s">
        <v>82</v>
      </c>
      <c r="AY463" s="2" t="s">
        <v>193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2" t="s">
        <v>80</v>
      </c>
      <c r="BK463" s="149">
        <f>ROUND(I463*H463,2)</f>
        <v>0</v>
      </c>
      <c r="BL463" s="2" t="s">
        <v>199</v>
      </c>
      <c r="BM463" s="148" t="s">
        <v>548</v>
      </c>
    </row>
    <row r="464" spans="1:65" s="17" customFormat="1">
      <c r="A464" s="13"/>
      <c r="B464" s="14"/>
      <c r="C464" s="13"/>
      <c r="D464" s="150" t="s">
        <v>200</v>
      </c>
      <c r="E464" s="13"/>
      <c r="F464" s="151" t="s">
        <v>549</v>
      </c>
      <c r="G464" s="13"/>
      <c r="H464" s="13"/>
      <c r="I464" s="13"/>
      <c r="J464" s="13"/>
      <c r="K464" s="13"/>
      <c r="L464" s="14"/>
      <c r="M464" s="152"/>
      <c r="N464" s="153"/>
      <c r="O464" s="36"/>
      <c r="P464" s="36"/>
      <c r="Q464" s="36"/>
      <c r="R464" s="36"/>
      <c r="S464" s="36"/>
      <c r="T464" s="3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" t="s">
        <v>200</v>
      </c>
      <c r="AU464" s="2" t="s">
        <v>82</v>
      </c>
    </row>
    <row r="465" spans="1:65" s="154" customFormat="1">
      <c r="B465" s="155"/>
      <c r="D465" s="156" t="s">
        <v>202</v>
      </c>
      <c r="E465" s="157"/>
      <c r="F465" s="158" t="s">
        <v>550</v>
      </c>
      <c r="H465" s="157"/>
      <c r="L465" s="155"/>
      <c r="M465" s="159"/>
      <c r="N465" s="160"/>
      <c r="O465" s="160"/>
      <c r="P465" s="160"/>
      <c r="Q465" s="160"/>
      <c r="R465" s="160"/>
      <c r="S465" s="160"/>
      <c r="T465" s="161"/>
      <c r="AT465" s="157" t="s">
        <v>202</v>
      </c>
      <c r="AU465" s="157" t="s">
        <v>82</v>
      </c>
      <c r="AV465" s="154" t="s">
        <v>80</v>
      </c>
      <c r="AW465" s="154" t="s">
        <v>35</v>
      </c>
      <c r="AX465" s="154" t="s">
        <v>73</v>
      </c>
      <c r="AY465" s="157" t="s">
        <v>193</v>
      </c>
    </row>
    <row r="466" spans="1:65" s="154" customFormat="1">
      <c r="B466" s="155"/>
      <c r="D466" s="156" t="s">
        <v>202</v>
      </c>
      <c r="E466" s="157"/>
      <c r="F466" s="158" t="s">
        <v>551</v>
      </c>
      <c r="H466" s="157"/>
      <c r="L466" s="155"/>
      <c r="M466" s="159"/>
      <c r="N466" s="160"/>
      <c r="O466" s="160"/>
      <c r="P466" s="160"/>
      <c r="Q466" s="160"/>
      <c r="R466" s="160"/>
      <c r="S466" s="160"/>
      <c r="T466" s="161"/>
      <c r="AT466" s="157" t="s">
        <v>202</v>
      </c>
      <c r="AU466" s="157" t="s">
        <v>82</v>
      </c>
      <c r="AV466" s="154" t="s">
        <v>80</v>
      </c>
      <c r="AW466" s="154" t="s">
        <v>35</v>
      </c>
      <c r="AX466" s="154" t="s">
        <v>73</v>
      </c>
      <c r="AY466" s="157" t="s">
        <v>193</v>
      </c>
    </row>
    <row r="467" spans="1:65" s="162" customFormat="1">
      <c r="B467" s="163"/>
      <c r="D467" s="156" t="s">
        <v>202</v>
      </c>
      <c r="E467" s="164"/>
      <c r="F467" s="165" t="s">
        <v>552</v>
      </c>
      <c r="H467" s="166">
        <v>2.867</v>
      </c>
      <c r="L467" s="163"/>
      <c r="M467" s="167"/>
      <c r="N467" s="168"/>
      <c r="O467" s="168"/>
      <c r="P467" s="168"/>
      <c r="Q467" s="168"/>
      <c r="R467" s="168"/>
      <c r="S467" s="168"/>
      <c r="T467" s="169"/>
      <c r="AT467" s="164" t="s">
        <v>202</v>
      </c>
      <c r="AU467" s="164" t="s">
        <v>82</v>
      </c>
      <c r="AV467" s="162" t="s">
        <v>82</v>
      </c>
      <c r="AW467" s="162" t="s">
        <v>35</v>
      </c>
      <c r="AX467" s="162" t="s">
        <v>73</v>
      </c>
      <c r="AY467" s="164" t="s">
        <v>193</v>
      </c>
    </row>
    <row r="468" spans="1:65" s="170" customFormat="1">
      <c r="B468" s="171"/>
      <c r="D468" s="156" t="s">
        <v>202</v>
      </c>
      <c r="E468" s="172"/>
      <c r="F468" s="173" t="s">
        <v>206</v>
      </c>
      <c r="H468" s="174">
        <v>2.867</v>
      </c>
      <c r="L468" s="171"/>
      <c r="M468" s="175"/>
      <c r="N468" s="176"/>
      <c r="O468" s="176"/>
      <c r="P468" s="176"/>
      <c r="Q468" s="176"/>
      <c r="R468" s="176"/>
      <c r="S468" s="176"/>
      <c r="T468" s="177"/>
      <c r="AT468" s="172" t="s">
        <v>202</v>
      </c>
      <c r="AU468" s="172" t="s">
        <v>82</v>
      </c>
      <c r="AV468" s="170" t="s">
        <v>199</v>
      </c>
      <c r="AW468" s="170" t="s">
        <v>35</v>
      </c>
      <c r="AX468" s="170" t="s">
        <v>80</v>
      </c>
      <c r="AY468" s="172" t="s">
        <v>193</v>
      </c>
    </row>
    <row r="469" spans="1:65" s="17" customFormat="1" ht="44.25" customHeight="1">
      <c r="A469" s="13"/>
      <c r="B469" s="136"/>
      <c r="C469" s="137" t="s">
        <v>386</v>
      </c>
      <c r="D469" s="137" t="s">
        <v>195</v>
      </c>
      <c r="E469" s="138" t="s">
        <v>553</v>
      </c>
      <c r="F469" s="139" t="s">
        <v>554</v>
      </c>
      <c r="G469" s="140" t="s">
        <v>198</v>
      </c>
      <c r="H469" s="141">
        <v>22.274999999999999</v>
      </c>
      <c r="I469" s="142">
        <v>0</v>
      </c>
      <c r="J469" s="142">
        <f>ROUND(I469*H469,2)</f>
        <v>0</v>
      </c>
      <c r="K469" s="143"/>
      <c r="L469" s="14"/>
      <c r="M469" s="144"/>
      <c r="N469" s="145" t="s">
        <v>44</v>
      </c>
      <c r="O469" s="146">
        <v>0.66100000000000003</v>
      </c>
      <c r="P469" s="146">
        <f>O469*H469</f>
        <v>14.723775</v>
      </c>
      <c r="Q469" s="146">
        <v>0.17620089999999999</v>
      </c>
      <c r="R469" s="146">
        <f>Q469*H469</f>
        <v>3.9248750474999996</v>
      </c>
      <c r="S469" s="146">
        <v>0</v>
      </c>
      <c r="T469" s="147">
        <f>S469*H469</f>
        <v>0</v>
      </c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R469" s="148" t="s">
        <v>199</v>
      </c>
      <c r="AT469" s="148" t="s">
        <v>195</v>
      </c>
      <c r="AU469" s="148" t="s">
        <v>82</v>
      </c>
      <c r="AY469" s="2" t="s">
        <v>193</v>
      </c>
      <c r="BE469" s="149">
        <f>IF(N469="základní",J469,0)</f>
        <v>0</v>
      </c>
      <c r="BF469" s="149">
        <f>IF(N469="snížená",J469,0)</f>
        <v>0</v>
      </c>
      <c r="BG469" s="149">
        <f>IF(N469="zákl. přenesená",J469,0)</f>
        <v>0</v>
      </c>
      <c r="BH469" s="149">
        <f>IF(N469="sníž. přenesená",J469,0)</f>
        <v>0</v>
      </c>
      <c r="BI469" s="149">
        <f>IF(N469="nulová",J469,0)</f>
        <v>0</v>
      </c>
      <c r="BJ469" s="2" t="s">
        <v>80</v>
      </c>
      <c r="BK469" s="149">
        <f>ROUND(I469*H469,2)</f>
        <v>0</v>
      </c>
      <c r="BL469" s="2" t="s">
        <v>199</v>
      </c>
      <c r="BM469" s="148" t="s">
        <v>555</v>
      </c>
    </row>
    <row r="470" spans="1:65" s="17" customFormat="1">
      <c r="A470" s="13"/>
      <c r="B470" s="14"/>
      <c r="C470" s="13"/>
      <c r="D470" s="150" t="s">
        <v>200</v>
      </c>
      <c r="E470" s="13"/>
      <c r="F470" s="151" t="s">
        <v>556</v>
      </c>
      <c r="G470" s="13"/>
      <c r="H470" s="13"/>
      <c r="I470" s="13"/>
      <c r="J470" s="13"/>
      <c r="K470" s="13"/>
      <c r="L470" s="14"/>
      <c r="M470" s="152"/>
      <c r="N470" s="153"/>
      <c r="O470" s="36"/>
      <c r="P470" s="36"/>
      <c r="Q470" s="36"/>
      <c r="R470" s="36"/>
      <c r="S470" s="36"/>
      <c r="T470" s="3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" t="s">
        <v>200</v>
      </c>
      <c r="AU470" s="2" t="s">
        <v>82</v>
      </c>
    </row>
    <row r="471" spans="1:65" s="154" customFormat="1">
      <c r="B471" s="155"/>
      <c r="D471" s="156" t="s">
        <v>202</v>
      </c>
      <c r="E471" s="157"/>
      <c r="F471" s="158" t="s">
        <v>557</v>
      </c>
      <c r="H471" s="157"/>
      <c r="L471" s="155"/>
      <c r="M471" s="159"/>
      <c r="N471" s="160"/>
      <c r="O471" s="160"/>
      <c r="P471" s="160"/>
      <c r="Q471" s="160"/>
      <c r="R471" s="160"/>
      <c r="S471" s="160"/>
      <c r="T471" s="161"/>
      <c r="AT471" s="157" t="s">
        <v>202</v>
      </c>
      <c r="AU471" s="157" t="s">
        <v>82</v>
      </c>
      <c r="AV471" s="154" t="s">
        <v>80</v>
      </c>
      <c r="AW471" s="154" t="s">
        <v>35</v>
      </c>
      <c r="AX471" s="154" t="s">
        <v>73</v>
      </c>
      <c r="AY471" s="157" t="s">
        <v>193</v>
      </c>
    </row>
    <row r="472" spans="1:65" s="162" customFormat="1">
      <c r="B472" s="163"/>
      <c r="D472" s="156" t="s">
        <v>202</v>
      </c>
      <c r="E472" s="164"/>
      <c r="F472" s="165" t="s">
        <v>558</v>
      </c>
      <c r="H472" s="166">
        <v>12.738</v>
      </c>
      <c r="L472" s="163"/>
      <c r="M472" s="167"/>
      <c r="N472" s="168"/>
      <c r="O472" s="168"/>
      <c r="P472" s="168"/>
      <c r="Q472" s="168"/>
      <c r="R472" s="168"/>
      <c r="S472" s="168"/>
      <c r="T472" s="169"/>
      <c r="AT472" s="164" t="s">
        <v>202</v>
      </c>
      <c r="AU472" s="164" t="s">
        <v>82</v>
      </c>
      <c r="AV472" s="162" t="s">
        <v>82</v>
      </c>
      <c r="AW472" s="162" t="s">
        <v>35</v>
      </c>
      <c r="AX472" s="162" t="s">
        <v>73</v>
      </c>
      <c r="AY472" s="164" t="s">
        <v>193</v>
      </c>
    </row>
    <row r="473" spans="1:65" s="162" customFormat="1">
      <c r="B473" s="163"/>
      <c r="D473" s="156" t="s">
        <v>202</v>
      </c>
      <c r="E473" s="164"/>
      <c r="F473" s="165" t="s">
        <v>559</v>
      </c>
      <c r="H473" s="166">
        <v>9.5370000000000008</v>
      </c>
      <c r="L473" s="163"/>
      <c r="M473" s="167"/>
      <c r="N473" s="168"/>
      <c r="O473" s="168"/>
      <c r="P473" s="168"/>
      <c r="Q473" s="168"/>
      <c r="R473" s="168"/>
      <c r="S473" s="168"/>
      <c r="T473" s="169"/>
      <c r="AT473" s="164" t="s">
        <v>202</v>
      </c>
      <c r="AU473" s="164" t="s">
        <v>82</v>
      </c>
      <c r="AV473" s="162" t="s">
        <v>82</v>
      </c>
      <c r="AW473" s="162" t="s">
        <v>35</v>
      </c>
      <c r="AX473" s="162" t="s">
        <v>73</v>
      </c>
      <c r="AY473" s="164" t="s">
        <v>193</v>
      </c>
    </row>
    <row r="474" spans="1:65" s="170" customFormat="1">
      <c r="B474" s="171"/>
      <c r="D474" s="156" t="s">
        <v>202</v>
      </c>
      <c r="E474" s="172"/>
      <c r="F474" s="173" t="s">
        <v>206</v>
      </c>
      <c r="H474" s="174">
        <v>22.274999999999999</v>
      </c>
      <c r="L474" s="171"/>
      <c r="M474" s="175"/>
      <c r="N474" s="176"/>
      <c r="O474" s="176"/>
      <c r="P474" s="176"/>
      <c r="Q474" s="176"/>
      <c r="R474" s="176"/>
      <c r="S474" s="176"/>
      <c r="T474" s="177"/>
      <c r="AT474" s="172" t="s">
        <v>202</v>
      </c>
      <c r="AU474" s="172" t="s">
        <v>82</v>
      </c>
      <c r="AV474" s="170" t="s">
        <v>199</v>
      </c>
      <c r="AW474" s="170" t="s">
        <v>35</v>
      </c>
      <c r="AX474" s="170" t="s">
        <v>80</v>
      </c>
      <c r="AY474" s="172" t="s">
        <v>193</v>
      </c>
    </row>
    <row r="475" spans="1:65" s="17" customFormat="1" ht="24.15" customHeight="1">
      <c r="A475" s="13"/>
      <c r="B475" s="136"/>
      <c r="C475" s="137" t="s">
        <v>560</v>
      </c>
      <c r="D475" s="137" t="s">
        <v>195</v>
      </c>
      <c r="E475" s="138" t="s">
        <v>561</v>
      </c>
      <c r="F475" s="139" t="s">
        <v>562</v>
      </c>
      <c r="G475" s="140" t="s">
        <v>563</v>
      </c>
      <c r="H475" s="141">
        <v>1</v>
      </c>
      <c r="I475" s="142">
        <v>0</v>
      </c>
      <c r="J475" s="142">
        <f>ROUND(I475*H475,2)</f>
        <v>0</v>
      </c>
      <c r="K475" s="143"/>
      <c r="L475" s="14"/>
      <c r="M475" s="144"/>
      <c r="N475" s="145" t="s">
        <v>44</v>
      </c>
      <c r="O475" s="146">
        <v>0</v>
      </c>
      <c r="P475" s="146">
        <f>O475*H475</f>
        <v>0</v>
      </c>
      <c r="Q475" s="146">
        <v>0</v>
      </c>
      <c r="R475" s="146">
        <f>Q475*H475</f>
        <v>0</v>
      </c>
      <c r="S475" s="146">
        <v>0</v>
      </c>
      <c r="T475" s="147">
        <f>S475*H475</f>
        <v>0</v>
      </c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R475" s="148" t="s">
        <v>199</v>
      </c>
      <c r="AT475" s="148" t="s">
        <v>195</v>
      </c>
      <c r="AU475" s="148" t="s">
        <v>82</v>
      </c>
      <c r="AY475" s="2" t="s">
        <v>193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2" t="s">
        <v>80</v>
      </c>
      <c r="BK475" s="149">
        <f>ROUND(I475*H475,2)</f>
        <v>0</v>
      </c>
      <c r="BL475" s="2" t="s">
        <v>199</v>
      </c>
      <c r="BM475" s="148" t="s">
        <v>564</v>
      </c>
    </row>
    <row r="476" spans="1:65" s="154" customFormat="1" ht="20.399999999999999">
      <c r="B476" s="155"/>
      <c r="D476" s="156" t="s">
        <v>202</v>
      </c>
      <c r="E476" s="157"/>
      <c r="F476" s="158" t="s">
        <v>565</v>
      </c>
      <c r="H476" s="157"/>
      <c r="L476" s="155"/>
      <c r="M476" s="159"/>
      <c r="N476" s="160"/>
      <c r="O476" s="160"/>
      <c r="P476" s="160"/>
      <c r="Q476" s="160"/>
      <c r="R476" s="160"/>
      <c r="S476" s="160"/>
      <c r="T476" s="161"/>
      <c r="AT476" s="157" t="s">
        <v>202</v>
      </c>
      <c r="AU476" s="157" t="s">
        <v>82</v>
      </c>
      <c r="AV476" s="154" t="s">
        <v>80</v>
      </c>
      <c r="AW476" s="154" t="s">
        <v>35</v>
      </c>
      <c r="AX476" s="154" t="s">
        <v>73</v>
      </c>
      <c r="AY476" s="157" t="s">
        <v>193</v>
      </c>
    </row>
    <row r="477" spans="1:65" s="154" customFormat="1" ht="20.399999999999999">
      <c r="B477" s="155"/>
      <c r="D477" s="156" t="s">
        <v>202</v>
      </c>
      <c r="E477" s="157"/>
      <c r="F477" s="158" t="s">
        <v>566</v>
      </c>
      <c r="H477" s="157"/>
      <c r="L477" s="155"/>
      <c r="M477" s="159"/>
      <c r="N477" s="160"/>
      <c r="O477" s="160"/>
      <c r="P477" s="160"/>
      <c r="Q477" s="160"/>
      <c r="R477" s="160"/>
      <c r="S477" s="160"/>
      <c r="T477" s="161"/>
      <c r="AT477" s="157" t="s">
        <v>202</v>
      </c>
      <c r="AU477" s="157" t="s">
        <v>82</v>
      </c>
      <c r="AV477" s="154" t="s">
        <v>80</v>
      </c>
      <c r="AW477" s="154" t="s">
        <v>35</v>
      </c>
      <c r="AX477" s="154" t="s">
        <v>73</v>
      </c>
      <c r="AY477" s="157" t="s">
        <v>193</v>
      </c>
    </row>
    <row r="478" spans="1:65" s="154" customFormat="1" ht="30.6">
      <c r="B478" s="155"/>
      <c r="D478" s="156" t="s">
        <v>202</v>
      </c>
      <c r="E478" s="157"/>
      <c r="F478" s="158" t="s">
        <v>567</v>
      </c>
      <c r="H478" s="157"/>
      <c r="L478" s="155"/>
      <c r="M478" s="159"/>
      <c r="N478" s="160"/>
      <c r="O478" s="160"/>
      <c r="P478" s="160"/>
      <c r="Q478" s="160"/>
      <c r="R478" s="160"/>
      <c r="S478" s="160"/>
      <c r="T478" s="161"/>
      <c r="AT478" s="157" t="s">
        <v>202</v>
      </c>
      <c r="AU478" s="157" t="s">
        <v>82</v>
      </c>
      <c r="AV478" s="154" t="s">
        <v>80</v>
      </c>
      <c r="AW478" s="154" t="s">
        <v>35</v>
      </c>
      <c r="AX478" s="154" t="s">
        <v>73</v>
      </c>
      <c r="AY478" s="157" t="s">
        <v>193</v>
      </c>
    </row>
    <row r="479" spans="1:65" s="154" customFormat="1" ht="20.399999999999999">
      <c r="B479" s="155"/>
      <c r="D479" s="156" t="s">
        <v>202</v>
      </c>
      <c r="E479" s="157"/>
      <c r="F479" s="158" t="s">
        <v>568</v>
      </c>
      <c r="H479" s="157"/>
      <c r="L479" s="155"/>
      <c r="M479" s="159"/>
      <c r="N479" s="160"/>
      <c r="O479" s="160"/>
      <c r="P479" s="160"/>
      <c r="Q479" s="160"/>
      <c r="R479" s="160"/>
      <c r="S479" s="160"/>
      <c r="T479" s="161"/>
      <c r="AT479" s="157" t="s">
        <v>202</v>
      </c>
      <c r="AU479" s="157" t="s">
        <v>82</v>
      </c>
      <c r="AV479" s="154" t="s">
        <v>80</v>
      </c>
      <c r="AW479" s="154" t="s">
        <v>35</v>
      </c>
      <c r="AX479" s="154" t="s">
        <v>73</v>
      </c>
      <c r="AY479" s="157" t="s">
        <v>193</v>
      </c>
    </row>
    <row r="480" spans="1:65" s="154" customFormat="1" ht="20.399999999999999">
      <c r="B480" s="155"/>
      <c r="D480" s="156" t="s">
        <v>202</v>
      </c>
      <c r="E480" s="157"/>
      <c r="F480" s="158" t="s">
        <v>569</v>
      </c>
      <c r="H480" s="157"/>
      <c r="L480" s="155"/>
      <c r="M480" s="159"/>
      <c r="N480" s="160"/>
      <c r="O480" s="160"/>
      <c r="P480" s="160"/>
      <c r="Q480" s="160"/>
      <c r="R480" s="160"/>
      <c r="S480" s="160"/>
      <c r="T480" s="161"/>
      <c r="AT480" s="157" t="s">
        <v>202</v>
      </c>
      <c r="AU480" s="157" t="s">
        <v>82</v>
      </c>
      <c r="AV480" s="154" t="s">
        <v>80</v>
      </c>
      <c r="AW480" s="154" t="s">
        <v>35</v>
      </c>
      <c r="AX480" s="154" t="s">
        <v>73</v>
      </c>
      <c r="AY480" s="157" t="s">
        <v>193</v>
      </c>
    </row>
    <row r="481" spans="1:65" s="154" customFormat="1" ht="20.399999999999999">
      <c r="B481" s="155"/>
      <c r="D481" s="156" t="s">
        <v>202</v>
      </c>
      <c r="E481" s="157"/>
      <c r="F481" s="158" t="s">
        <v>570</v>
      </c>
      <c r="H481" s="157"/>
      <c r="L481" s="155"/>
      <c r="M481" s="159"/>
      <c r="N481" s="160"/>
      <c r="O481" s="160"/>
      <c r="P481" s="160"/>
      <c r="Q481" s="160"/>
      <c r="R481" s="160"/>
      <c r="S481" s="160"/>
      <c r="T481" s="161"/>
      <c r="AT481" s="157" t="s">
        <v>202</v>
      </c>
      <c r="AU481" s="157" t="s">
        <v>82</v>
      </c>
      <c r="AV481" s="154" t="s">
        <v>80</v>
      </c>
      <c r="AW481" s="154" t="s">
        <v>35</v>
      </c>
      <c r="AX481" s="154" t="s">
        <v>73</v>
      </c>
      <c r="AY481" s="157" t="s">
        <v>193</v>
      </c>
    </row>
    <row r="482" spans="1:65" s="154" customFormat="1">
      <c r="B482" s="155"/>
      <c r="D482" s="156" t="s">
        <v>202</v>
      </c>
      <c r="E482" s="157"/>
      <c r="F482" s="158" t="s">
        <v>571</v>
      </c>
      <c r="H482" s="157"/>
      <c r="L482" s="155"/>
      <c r="M482" s="159"/>
      <c r="N482" s="160"/>
      <c r="O482" s="160"/>
      <c r="P482" s="160"/>
      <c r="Q482" s="160"/>
      <c r="R482" s="160"/>
      <c r="S482" s="160"/>
      <c r="T482" s="161"/>
      <c r="AT482" s="157" t="s">
        <v>202</v>
      </c>
      <c r="AU482" s="157" t="s">
        <v>82</v>
      </c>
      <c r="AV482" s="154" t="s">
        <v>80</v>
      </c>
      <c r="AW482" s="154" t="s">
        <v>35</v>
      </c>
      <c r="AX482" s="154" t="s">
        <v>73</v>
      </c>
      <c r="AY482" s="157" t="s">
        <v>193</v>
      </c>
    </row>
    <row r="483" spans="1:65" s="154" customFormat="1" ht="30.6">
      <c r="B483" s="155"/>
      <c r="D483" s="156" t="s">
        <v>202</v>
      </c>
      <c r="E483" s="157"/>
      <c r="F483" s="158" t="s">
        <v>572</v>
      </c>
      <c r="H483" s="157"/>
      <c r="L483" s="155"/>
      <c r="M483" s="159"/>
      <c r="N483" s="160"/>
      <c r="O483" s="160"/>
      <c r="P483" s="160"/>
      <c r="Q483" s="160"/>
      <c r="R483" s="160"/>
      <c r="S483" s="160"/>
      <c r="T483" s="161"/>
      <c r="AT483" s="157" t="s">
        <v>202</v>
      </c>
      <c r="AU483" s="157" t="s">
        <v>82</v>
      </c>
      <c r="AV483" s="154" t="s">
        <v>80</v>
      </c>
      <c r="AW483" s="154" t="s">
        <v>35</v>
      </c>
      <c r="AX483" s="154" t="s">
        <v>73</v>
      </c>
      <c r="AY483" s="157" t="s">
        <v>193</v>
      </c>
    </row>
    <row r="484" spans="1:65" s="154" customFormat="1" ht="20.399999999999999">
      <c r="B484" s="155"/>
      <c r="D484" s="156" t="s">
        <v>202</v>
      </c>
      <c r="E484" s="157"/>
      <c r="F484" s="158" t="s">
        <v>573</v>
      </c>
      <c r="H484" s="157"/>
      <c r="L484" s="155"/>
      <c r="M484" s="159"/>
      <c r="N484" s="160"/>
      <c r="O484" s="160"/>
      <c r="P484" s="160"/>
      <c r="Q484" s="160"/>
      <c r="R484" s="160"/>
      <c r="S484" s="160"/>
      <c r="T484" s="161"/>
      <c r="AT484" s="157" t="s">
        <v>202</v>
      </c>
      <c r="AU484" s="157" t="s">
        <v>82</v>
      </c>
      <c r="AV484" s="154" t="s">
        <v>80</v>
      </c>
      <c r="AW484" s="154" t="s">
        <v>35</v>
      </c>
      <c r="AX484" s="154" t="s">
        <v>73</v>
      </c>
      <c r="AY484" s="157" t="s">
        <v>193</v>
      </c>
    </row>
    <row r="485" spans="1:65" s="162" customFormat="1">
      <c r="B485" s="163"/>
      <c r="D485" s="156" t="s">
        <v>202</v>
      </c>
      <c r="E485" s="164"/>
      <c r="F485" s="165" t="s">
        <v>80</v>
      </c>
      <c r="H485" s="166">
        <v>1</v>
      </c>
      <c r="L485" s="163"/>
      <c r="M485" s="167"/>
      <c r="N485" s="168"/>
      <c r="O485" s="168"/>
      <c r="P485" s="168"/>
      <c r="Q485" s="168"/>
      <c r="R485" s="168"/>
      <c r="S485" s="168"/>
      <c r="T485" s="169"/>
      <c r="AT485" s="164" t="s">
        <v>202</v>
      </c>
      <c r="AU485" s="164" t="s">
        <v>82</v>
      </c>
      <c r="AV485" s="162" t="s">
        <v>82</v>
      </c>
      <c r="AW485" s="162" t="s">
        <v>35</v>
      </c>
      <c r="AX485" s="162" t="s">
        <v>73</v>
      </c>
      <c r="AY485" s="164" t="s">
        <v>193</v>
      </c>
    </row>
    <row r="486" spans="1:65" s="170" customFormat="1">
      <c r="B486" s="171"/>
      <c r="D486" s="156" t="s">
        <v>202</v>
      </c>
      <c r="E486" s="172"/>
      <c r="F486" s="173" t="s">
        <v>206</v>
      </c>
      <c r="H486" s="174">
        <v>1</v>
      </c>
      <c r="L486" s="171"/>
      <c r="M486" s="175"/>
      <c r="N486" s="176"/>
      <c r="O486" s="176"/>
      <c r="P486" s="176"/>
      <c r="Q486" s="176"/>
      <c r="R486" s="176"/>
      <c r="S486" s="176"/>
      <c r="T486" s="177"/>
      <c r="AT486" s="172" t="s">
        <v>202</v>
      </c>
      <c r="AU486" s="172" t="s">
        <v>82</v>
      </c>
      <c r="AV486" s="170" t="s">
        <v>199</v>
      </c>
      <c r="AW486" s="170" t="s">
        <v>35</v>
      </c>
      <c r="AX486" s="170" t="s">
        <v>80</v>
      </c>
      <c r="AY486" s="172" t="s">
        <v>193</v>
      </c>
    </row>
    <row r="487" spans="1:65" s="17" customFormat="1" ht="24.15" customHeight="1">
      <c r="A487" s="13"/>
      <c r="B487" s="136"/>
      <c r="C487" s="137" t="s">
        <v>392</v>
      </c>
      <c r="D487" s="137" t="s">
        <v>195</v>
      </c>
      <c r="E487" s="138" t="s">
        <v>574</v>
      </c>
      <c r="F487" s="139" t="s">
        <v>575</v>
      </c>
      <c r="G487" s="140" t="s">
        <v>326</v>
      </c>
      <c r="H487" s="141">
        <v>0.23400000000000001</v>
      </c>
      <c r="I487" s="142">
        <v>0</v>
      </c>
      <c r="J487" s="142">
        <f>ROUND(I487*H487,2)</f>
        <v>0</v>
      </c>
      <c r="K487" s="143"/>
      <c r="L487" s="14"/>
      <c r="M487" s="144"/>
      <c r="N487" s="145" t="s">
        <v>44</v>
      </c>
      <c r="O487" s="146">
        <v>19.420999999999999</v>
      </c>
      <c r="P487" s="146">
        <f>O487*H487</f>
        <v>4.5445140000000004</v>
      </c>
      <c r="Q487" s="146">
        <v>1.0384040000000001</v>
      </c>
      <c r="R487" s="146">
        <f>Q487*H487</f>
        <v>0.24298653600000003</v>
      </c>
      <c r="S487" s="146">
        <v>0</v>
      </c>
      <c r="T487" s="147">
        <f>S487*H487</f>
        <v>0</v>
      </c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R487" s="148" t="s">
        <v>199</v>
      </c>
      <c r="AT487" s="148" t="s">
        <v>195</v>
      </c>
      <c r="AU487" s="148" t="s">
        <v>82</v>
      </c>
      <c r="AY487" s="2" t="s">
        <v>193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2" t="s">
        <v>80</v>
      </c>
      <c r="BK487" s="149">
        <f>ROUND(I487*H487,2)</f>
        <v>0</v>
      </c>
      <c r="BL487" s="2" t="s">
        <v>199</v>
      </c>
      <c r="BM487" s="148" t="s">
        <v>576</v>
      </c>
    </row>
    <row r="488" spans="1:65" s="17" customFormat="1">
      <c r="A488" s="13"/>
      <c r="B488" s="14"/>
      <c r="C488" s="13"/>
      <c r="D488" s="150" t="s">
        <v>200</v>
      </c>
      <c r="E488" s="13"/>
      <c r="F488" s="151" t="s">
        <v>577</v>
      </c>
      <c r="G488" s="13"/>
      <c r="H488" s="13"/>
      <c r="I488" s="13"/>
      <c r="J488" s="13"/>
      <c r="K488" s="13"/>
      <c r="L488" s="14"/>
      <c r="M488" s="152"/>
      <c r="N488" s="153"/>
      <c r="O488" s="36"/>
      <c r="P488" s="36"/>
      <c r="Q488" s="36"/>
      <c r="R488" s="36"/>
      <c r="S488" s="36"/>
      <c r="T488" s="3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" t="s">
        <v>200</v>
      </c>
      <c r="AU488" s="2" t="s">
        <v>82</v>
      </c>
    </row>
    <row r="489" spans="1:65" s="154" customFormat="1">
      <c r="B489" s="155"/>
      <c r="D489" s="156" t="s">
        <v>202</v>
      </c>
      <c r="E489" s="157"/>
      <c r="F489" s="158" t="s">
        <v>578</v>
      </c>
      <c r="H489" s="157"/>
      <c r="L489" s="155"/>
      <c r="M489" s="159"/>
      <c r="N489" s="160"/>
      <c r="O489" s="160"/>
      <c r="P489" s="160"/>
      <c r="Q489" s="160"/>
      <c r="R489" s="160"/>
      <c r="S489" s="160"/>
      <c r="T489" s="161"/>
      <c r="AT489" s="157" t="s">
        <v>202</v>
      </c>
      <c r="AU489" s="157" t="s">
        <v>82</v>
      </c>
      <c r="AV489" s="154" t="s">
        <v>80</v>
      </c>
      <c r="AW489" s="154" t="s">
        <v>35</v>
      </c>
      <c r="AX489" s="154" t="s">
        <v>73</v>
      </c>
      <c r="AY489" s="157" t="s">
        <v>193</v>
      </c>
    </row>
    <row r="490" spans="1:65" s="154" customFormat="1" ht="20.399999999999999">
      <c r="B490" s="155"/>
      <c r="D490" s="156" t="s">
        <v>202</v>
      </c>
      <c r="E490" s="157"/>
      <c r="F490" s="158" t="s">
        <v>579</v>
      </c>
      <c r="H490" s="157"/>
      <c r="L490" s="155"/>
      <c r="M490" s="159"/>
      <c r="N490" s="160"/>
      <c r="O490" s="160"/>
      <c r="P490" s="160"/>
      <c r="Q490" s="160"/>
      <c r="R490" s="160"/>
      <c r="S490" s="160"/>
      <c r="T490" s="161"/>
      <c r="AT490" s="157" t="s">
        <v>202</v>
      </c>
      <c r="AU490" s="157" t="s">
        <v>82</v>
      </c>
      <c r="AV490" s="154" t="s">
        <v>80</v>
      </c>
      <c r="AW490" s="154" t="s">
        <v>35</v>
      </c>
      <c r="AX490" s="154" t="s">
        <v>73</v>
      </c>
      <c r="AY490" s="157" t="s">
        <v>193</v>
      </c>
    </row>
    <row r="491" spans="1:65" s="162" customFormat="1">
      <c r="B491" s="163"/>
      <c r="D491" s="156" t="s">
        <v>202</v>
      </c>
      <c r="E491" s="164"/>
      <c r="F491" s="165" t="s">
        <v>580</v>
      </c>
      <c r="H491" s="166">
        <v>0.23400000000000001</v>
      </c>
      <c r="L491" s="163"/>
      <c r="M491" s="167"/>
      <c r="N491" s="168"/>
      <c r="O491" s="168"/>
      <c r="P491" s="168"/>
      <c r="Q491" s="168"/>
      <c r="R491" s="168"/>
      <c r="S491" s="168"/>
      <c r="T491" s="169"/>
      <c r="AT491" s="164" t="s">
        <v>202</v>
      </c>
      <c r="AU491" s="164" t="s">
        <v>82</v>
      </c>
      <c r="AV491" s="162" t="s">
        <v>82</v>
      </c>
      <c r="AW491" s="162" t="s">
        <v>35</v>
      </c>
      <c r="AX491" s="162" t="s">
        <v>73</v>
      </c>
      <c r="AY491" s="164" t="s">
        <v>193</v>
      </c>
    </row>
    <row r="492" spans="1:65" s="170" customFormat="1">
      <c r="B492" s="171"/>
      <c r="D492" s="156" t="s">
        <v>202</v>
      </c>
      <c r="E492" s="172"/>
      <c r="F492" s="173" t="s">
        <v>206</v>
      </c>
      <c r="H492" s="174">
        <v>0.23400000000000001</v>
      </c>
      <c r="L492" s="171"/>
      <c r="M492" s="175"/>
      <c r="N492" s="176"/>
      <c r="O492" s="176"/>
      <c r="P492" s="176"/>
      <c r="Q492" s="176"/>
      <c r="R492" s="176"/>
      <c r="S492" s="176"/>
      <c r="T492" s="177"/>
      <c r="AT492" s="172" t="s">
        <v>202</v>
      </c>
      <c r="AU492" s="172" t="s">
        <v>82</v>
      </c>
      <c r="AV492" s="170" t="s">
        <v>199</v>
      </c>
      <c r="AW492" s="170" t="s">
        <v>35</v>
      </c>
      <c r="AX492" s="170" t="s">
        <v>80</v>
      </c>
      <c r="AY492" s="172" t="s">
        <v>193</v>
      </c>
    </row>
    <row r="493" spans="1:65" s="17" customFormat="1" ht="16.5" customHeight="1">
      <c r="A493" s="13"/>
      <c r="B493" s="136"/>
      <c r="C493" s="137" t="s">
        <v>581</v>
      </c>
      <c r="D493" s="137" t="s">
        <v>195</v>
      </c>
      <c r="E493" s="138" t="s">
        <v>582</v>
      </c>
      <c r="F493" s="139" t="s">
        <v>583</v>
      </c>
      <c r="G493" s="140" t="s">
        <v>223</v>
      </c>
      <c r="H493" s="141">
        <v>22.67</v>
      </c>
      <c r="I493" s="142">
        <v>0</v>
      </c>
      <c r="J493" s="142">
        <f>ROUND(I493*H493,2)</f>
        <v>0</v>
      </c>
      <c r="K493" s="143"/>
      <c r="L493" s="14"/>
      <c r="M493" s="144"/>
      <c r="N493" s="145" t="s">
        <v>44</v>
      </c>
      <c r="O493" s="146">
        <v>5.6230000000000002</v>
      </c>
      <c r="P493" s="146">
        <f>O493*H493</f>
        <v>127.47341000000002</v>
      </c>
      <c r="Q493" s="146">
        <v>2.6446800000000001</v>
      </c>
      <c r="R493" s="146">
        <f>Q493*H493</f>
        <v>59.954895600000008</v>
      </c>
      <c r="S493" s="146">
        <v>0</v>
      </c>
      <c r="T493" s="147">
        <f>S493*H493</f>
        <v>0</v>
      </c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R493" s="148" t="s">
        <v>199</v>
      </c>
      <c r="AT493" s="148" t="s">
        <v>195</v>
      </c>
      <c r="AU493" s="148" t="s">
        <v>82</v>
      </c>
      <c r="AY493" s="2" t="s">
        <v>193</v>
      </c>
      <c r="BE493" s="149">
        <f>IF(N493="základní",J493,0)</f>
        <v>0</v>
      </c>
      <c r="BF493" s="149">
        <f>IF(N493="snížená",J493,0)</f>
        <v>0</v>
      </c>
      <c r="BG493" s="149">
        <f>IF(N493="zákl. přenesená",J493,0)</f>
        <v>0</v>
      </c>
      <c r="BH493" s="149">
        <f>IF(N493="sníž. přenesená",J493,0)</f>
        <v>0</v>
      </c>
      <c r="BI493" s="149">
        <f>IF(N493="nulová",J493,0)</f>
        <v>0</v>
      </c>
      <c r="BJ493" s="2" t="s">
        <v>80</v>
      </c>
      <c r="BK493" s="149">
        <f>ROUND(I493*H493,2)</f>
        <v>0</v>
      </c>
      <c r="BL493" s="2" t="s">
        <v>199</v>
      </c>
      <c r="BM493" s="148" t="s">
        <v>584</v>
      </c>
    </row>
    <row r="494" spans="1:65" s="17" customFormat="1">
      <c r="A494" s="13"/>
      <c r="B494" s="14"/>
      <c r="C494" s="13"/>
      <c r="D494" s="150" t="s">
        <v>200</v>
      </c>
      <c r="E494" s="13"/>
      <c r="F494" s="151" t="s">
        <v>585</v>
      </c>
      <c r="G494" s="13"/>
      <c r="H494" s="13"/>
      <c r="I494" s="13"/>
      <c r="J494" s="13"/>
      <c r="K494" s="13"/>
      <c r="L494" s="14"/>
      <c r="M494" s="152"/>
      <c r="N494" s="153"/>
      <c r="O494" s="36"/>
      <c r="P494" s="36"/>
      <c r="Q494" s="36"/>
      <c r="R494" s="36"/>
      <c r="S494" s="36"/>
      <c r="T494" s="3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" t="s">
        <v>200</v>
      </c>
      <c r="AU494" s="2" t="s">
        <v>82</v>
      </c>
    </row>
    <row r="495" spans="1:65" s="154" customFormat="1" ht="20.399999999999999">
      <c r="B495" s="155"/>
      <c r="D495" s="156" t="s">
        <v>202</v>
      </c>
      <c r="E495" s="157"/>
      <c r="F495" s="158" t="s">
        <v>586</v>
      </c>
      <c r="H495" s="157"/>
      <c r="L495" s="155"/>
      <c r="M495" s="159"/>
      <c r="N495" s="160"/>
      <c r="O495" s="160"/>
      <c r="P495" s="160"/>
      <c r="Q495" s="160"/>
      <c r="R495" s="160"/>
      <c r="S495" s="160"/>
      <c r="T495" s="161"/>
      <c r="AT495" s="157" t="s">
        <v>202</v>
      </c>
      <c r="AU495" s="157" t="s">
        <v>82</v>
      </c>
      <c r="AV495" s="154" t="s">
        <v>80</v>
      </c>
      <c r="AW495" s="154" t="s">
        <v>35</v>
      </c>
      <c r="AX495" s="154" t="s">
        <v>73</v>
      </c>
      <c r="AY495" s="157" t="s">
        <v>193</v>
      </c>
    </row>
    <row r="496" spans="1:65" s="154" customFormat="1">
      <c r="B496" s="155"/>
      <c r="D496" s="156" t="s">
        <v>202</v>
      </c>
      <c r="E496" s="157"/>
      <c r="F496" s="158" t="s">
        <v>587</v>
      </c>
      <c r="H496" s="157"/>
      <c r="L496" s="155"/>
      <c r="M496" s="159"/>
      <c r="N496" s="160"/>
      <c r="O496" s="160"/>
      <c r="P496" s="160"/>
      <c r="Q496" s="160"/>
      <c r="R496" s="160"/>
      <c r="S496" s="160"/>
      <c r="T496" s="161"/>
      <c r="AT496" s="157" t="s">
        <v>202</v>
      </c>
      <c r="AU496" s="157" t="s">
        <v>82</v>
      </c>
      <c r="AV496" s="154" t="s">
        <v>80</v>
      </c>
      <c r="AW496" s="154" t="s">
        <v>35</v>
      </c>
      <c r="AX496" s="154" t="s">
        <v>73</v>
      </c>
      <c r="AY496" s="157" t="s">
        <v>193</v>
      </c>
    </row>
    <row r="497" spans="1:65" s="162" customFormat="1">
      <c r="B497" s="163"/>
      <c r="D497" s="156" t="s">
        <v>202</v>
      </c>
      <c r="E497" s="164"/>
      <c r="F497" s="165" t="s">
        <v>588</v>
      </c>
      <c r="H497" s="166">
        <v>6.7720000000000002</v>
      </c>
      <c r="L497" s="163"/>
      <c r="M497" s="167"/>
      <c r="N497" s="168"/>
      <c r="O497" s="168"/>
      <c r="P497" s="168"/>
      <c r="Q497" s="168"/>
      <c r="R497" s="168"/>
      <c r="S497" s="168"/>
      <c r="T497" s="169"/>
      <c r="AT497" s="164" t="s">
        <v>202</v>
      </c>
      <c r="AU497" s="164" t="s">
        <v>82</v>
      </c>
      <c r="AV497" s="162" t="s">
        <v>82</v>
      </c>
      <c r="AW497" s="162" t="s">
        <v>35</v>
      </c>
      <c r="AX497" s="162" t="s">
        <v>73</v>
      </c>
      <c r="AY497" s="164" t="s">
        <v>193</v>
      </c>
    </row>
    <row r="498" spans="1:65" s="162" customFormat="1">
      <c r="B498" s="163"/>
      <c r="D498" s="156" t="s">
        <v>202</v>
      </c>
      <c r="E498" s="164"/>
      <c r="F498" s="165" t="s">
        <v>589</v>
      </c>
      <c r="H498" s="166">
        <v>6.1779999999999999</v>
      </c>
      <c r="L498" s="163"/>
      <c r="M498" s="167"/>
      <c r="N498" s="168"/>
      <c r="O498" s="168"/>
      <c r="P498" s="168"/>
      <c r="Q498" s="168"/>
      <c r="R498" s="168"/>
      <c r="S498" s="168"/>
      <c r="T498" s="169"/>
      <c r="AT498" s="164" t="s">
        <v>202</v>
      </c>
      <c r="AU498" s="164" t="s">
        <v>82</v>
      </c>
      <c r="AV498" s="162" t="s">
        <v>82</v>
      </c>
      <c r="AW498" s="162" t="s">
        <v>35</v>
      </c>
      <c r="AX498" s="162" t="s">
        <v>73</v>
      </c>
      <c r="AY498" s="164" t="s">
        <v>193</v>
      </c>
    </row>
    <row r="499" spans="1:65" s="162" customFormat="1">
      <c r="B499" s="163"/>
      <c r="D499" s="156" t="s">
        <v>202</v>
      </c>
      <c r="E499" s="164"/>
      <c r="F499" s="165" t="s">
        <v>590</v>
      </c>
      <c r="H499" s="166">
        <v>9.7200000000000006</v>
      </c>
      <c r="L499" s="163"/>
      <c r="M499" s="167"/>
      <c r="N499" s="168"/>
      <c r="O499" s="168"/>
      <c r="P499" s="168"/>
      <c r="Q499" s="168"/>
      <c r="R499" s="168"/>
      <c r="S499" s="168"/>
      <c r="T499" s="169"/>
      <c r="AT499" s="164" t="s">
        <v>202</v>
      </c>
      <c r="AU499" s="164" t="s">
        <v>82</v>
      </c>
      <c r="AV499" s="162" t="s">
        <v>82</v>
      </c>
      <c r="AW499" s="162" t="s">
        <v>35</v>
      </c>
      <c r="AX499" s="162" t="s">
        <v>73</v>
      </c>
      <c r="AY499" s="164" t="s">
        <v>193</v>
      </c>
    </row>
    <row r="500" spans="1:65" s="170" customFormat="1">
      <c r="B500" s="171"/>
      <c r="D500" s="156" t="s">
        <v>202</v>
      </c>
      <c r="E500" s="172"/>
      <c r="F500" s="173" t="s">
        <v>206</v>
      </c>
      <c r="H500" s="174">
        <v>22.67</v>
      </c>
      <c r="L500" s="171"/>
      <c r="M500" s="175"/>
      <c r="N500" s="176"/>
      <c r="O500" s="176"/>
      <c r="P500" s="176"/>
      <c r="Q500" s="176"/>
      <c r="R500" s="176"/>
      <c r="S500" s="176"/>
      <c r="T500" s="177"/>
      <c r="AT500" s="172" t="s">
        <v>202</v>
      </c>
      <c r="AU500" s="172" t="s">
        <v>82</v>
      </c>
      <c r="AV500" s="170" t="s">
        <v>199</v>
      </c>
      <c r="AW500" s="170" t="s">
        <v>35</v>
      </c>
      <c r="AX500" s="170" t="s">
        <v>80</v>
      </c>
      <c r="AY500" s="172" t="s">
        <v>193</v>
      </c>
    </row>
    <row r="501" spans="1:65" s="123" customFormat="1" ht="22.8" customHeight="1">
      <c r="B501" s="124"/>
      <c r="D501" s="125" t="s">
        <v>72</v>
      </c>
      <c r="E501" s="134" t="s">
        <v>199</v>
      </c>
      <c r="F501" s="134" t="s">
        <v>591</v>
      </c>
      <c r="J501" s="135">
        <f>BK501</f>
        <v>0</v>
      </c>
      <c r="L501" s="124"/>
      <c r="M501" s="128"/>
      <c r="N501" s="129"/>
      <c r="O501" s="129"/>
      <c r="P501" s="130">
        <f>SUM(P502:P543)</f>
        <v>18.303657000000001</v>
      </c>
      <c r="Q501" s="129"/>
      <c r="R501" s="130">
        <f>SUM(R502:R543)</f>
        <v>0.78867500505790011</v>
      </c>
      <c r="S501" s="129"/>
      <c r="T501" s="131">
        <f>SUM(T502:T543)</f>
        <v>0</v>
      </c>
      <c r="AR501" s="125" t="s">
        <v>80</v>
      </c>
      <c r="AT501" s="132" t="s">
        <v>72</v>
      </c>
      <c r="AU501" s="132" t="s">
        <v>80</v>
      </c>
      <c r="AY501" s="125" t="s">
        <v>193</v>
      </c>
      <c r="BK501" s="133">
        <f>SUM(BK502:BK543)</f>
        <v>0</v>
      </c>
    </row>
    <row r="502" spans="1:65" s="17" customFormat="1" ht="37.799999999999997" customHeight="1">
      <c r="A502" s="13"/>
      <c r="B502" s="136"/>
      <c r="C502" s="137" t="s">
        <v>399</v>
      </c>
      <c r="D502" s="137" t="s">
        <v>195</v>
      </c>
      <c r="E502" s="138" t="s">
        <v>592</v>
      </c>
      <c r="F502" s="139" t="s">
        <v>593</v>
      </c>
      <c r="G502" s="140" t="s">
        <v>198</v>
      </c>
      <c r="H502" s="141">
        <v>29.43</v>
      </c>
      <c r="I502" s="142">
        <v>0</v>
      </c>
      <c r="J502" s="142">
        <f>ROUND(I502*H502,2)</f>
        <v>0</v>
      </c>
      <c r="K502" s="143"/>
      <c r="L502" s="14"/>
      <c r="M502" s="144"/>
      <c r="N502" s="145" t="s">
        <v>44</v>
      </c>
      <c r="O502" s="146">
        <v>0.26200000000000001</v>
      </c>
      <c r="P502" s="146">
        <f>O502*H502</f>
        <v>7.7106599999999998</v>
      </c>
      <c r="Q502" s="146">
        <v>1.1891600000000001E-3</v>
      </c>
      <c r="R502" s="146">
        <f>Q502*H502</f>
        <v>3.4996978800000002E-2</v>
      </c>
      <c r="S502" s="146">
        <v>0</v>
      </c>
      <c r="T502" s="147">
        <f>S502*H502</f>
        <v>0</v>
      </c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R502" s="148" t="s">
        <v>199</v>
      </c>
      <c r="AT502" s="148" t="s">
        <v>195</v>
      </c>
      <c r="AU502" s="148" t="s">
        <v>82</v>
      </c>
      <c r="AY502" s="2" t="s">
        <v>193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2" t="s">
        <v>80</v>
      </c>
      <c r="BK502" s="149">
        <f>ROUND(I502*H502,2)</f>
        <v>0</v>
      </c>
      <c r="BL502" s="2" t="s">
        <v>199</v>
      </c>
      <c r="BM502" s="148" t="s">
        <v>594</v>
      </c>
    </row>
    <row r="503" spans="1:65" s="17" customFormat="1">
      <c r="A503" s="13"/>
      <c r="B503" s="14"/>
      <c r="C503" s="13"/>
      <c r="D503" s="150" t="s">
        <v>200</v>
      </c>
      <c r="E503" s="13"/>
      <c r="F503" s="151" t="s">
        <v>595</v>
      </c>
      <c r="G503" s="13"/>
      <c r="H503" s="13"/>
      <c r="I503" s="13"/>
      <c r="J503" s="13"/>
      <c r="K503" s="13"/>
      <c r="L503" s="14"/>
      <c r="M503" s="152"/>
      <c r="N503" s="153"/>
      <c r="O503" s="36"/>
      <c r="P503" s="36"/>
      <c r="Q503" s="36"/>
      <c r="R503" s="36"/>
      <c r="S503" s="36"/>
      <c r="T503" s="3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" t="s">
        <v>200</v>
      </c>
      <c r="AU503" s="2" t="s">
        <v>82</v>
      </c>
    </row>
    <row r="504" spans="1:65" s="154" customFormat="1" ht="20.399999999999999">
      <c r="B504" s="155"/>
      <c r="D504" s="156" t="s">
        <v>202</v>
      </c>
      <c r="E504" s="157"/>
      <c r="F504" s="158" t="s">
        <v>586</v>
      </c>
      <c r="H504" s="157"/>
      <c r="L504" s="155"/>
      <c r="M504" s="159"/>
      <c r="N504" s="160"/>
      <c r="O504" s="160"/>
      <c r="P504" s="160"/>
      <c r="Q504" s="160"/>
      <c r="R504" s="160"/>
      <c r="S504" s="160"/>
      <c r="T504" s="161"/>
      <c r="AT504" s="157" t="s">
        <v>202</v>
      </c>
      <c r="AU504" s="157" t="s">
        <v>82</v>
      </c>
      <c r="AV504" s="154" t="s">
        <v>80</v>
      </c>
      <c r="AW504" s="154" t="s">
        <v>35</v>
      </c>
      <c r="AX504" s="154" t="s">
        <v>73</v>
      </c>
      <c r="AY504" s="157" t="s">
        <v>193</v>
      </c>
    </row>
    <row r="505" spans="1:65" s="154" customFormat="1">
      <c r="B505" s="155"/>
      <c r="D505" s="156" t="s">
        <v>202</v>
      </c>
      <c r="E505" s="157"/>
      <c r="F505" s="158" t="s">
        <v>587</v>
      </c>
      <c r="H505" s="157"/>
      <c r="L505" s="155"/>
      <c r="M505" s="159"/>
      <c r="N505" s="160"/>
      <c r="O505" s="160"/>
      <c r="P505" s="160"/>
      <c r="Q505" s="160"/>
      <c r="R505" s="160"/>
      <c r="S505" s="160"/>
      <c r="T505" s="161"/>
      <c r="AT505" s="157" t="s">
        <v>202</v>
      </c>
      <c r="AU505" s="157" t="s">
        <v>82</v>
      </c>
      <c r="AV505" s="154" t="s">
        <v>80</v>
      </c>
      <c r="AW505" s="154" t="s">
        <v>35</v>
      </c>
      <c r="AX505" s="154" t="s">
        <v>73</v>
      </c>
      <c r="AY505" s="157" t="s">
        <v>193</v>
      </c>
    </row>
    <row r="506" spans="1:65" s="162" customFormat="1">
      <c r="B506" s="163"/>
      <c r="D506" s="156" t="s">
        <v>202</v>
      </c>
      <c r="E506" s="164"/>
      <c r="F506" s="165" t="s">
        <v>596</v>
      </c>
      <c r="H506" s="166">
        <v>15.39</v>
      </c>
      <c r="L506" s="163"/>
      <c r="M506" s="167"/>
      <c r="N506" s="168"/>
      <c r="O506" s="168"/>
      <c r="P506" s="168"/>
      <c r="Q506" s="168"/>
      <c r="R506" s="168"/>
      <c r="S506" s="168"/>
      <c r="T506" s="169"/>
      <c r="AT506" s="164" t="s">
        <v>202</v>
      </c>
      <c r="AU506" s="164" t="s">
        <v>82</v>
      </c>
      <c r="AV506" s="162" t="s">
        <v>82</v>
      </c>
      <c r="AW506" s="162" t="s">
        <v>35</v>
      </c>
      <c r="AX506" s="162" t="s">
        <v>73</v>
      </c>
      <c r="AY506" s="164" t="s">
        <v>193</v>
      </c>
    </row>
    <row r="507" spans="1:65" s="162" customFormat="1">
      <c r="B507" s="163"/>
      <c r="D507" s="156" t="s">
        <v>202</v>
      </c>
      <c r="E507" s="164"/>
      <c r="F507" s="165" t="s">
        <v>597</v>
      </c>
      <c r="H507" s="166">
        <v>14.04</v>
      </c>
      <c r="L507" s="163"/>
      <c r="M507" s="167"/>
      <c r="N507" s="168"/>
      <c r="O507" s="168"/>
      <c r="P507" s="168"/>
      <c r="Q507" s="168"/>
      <c r="R507" s="168"/>
      <c r="S507" s="168"/>
      <c r="T507" s="169"/>
      <c r="AT507" s="164" t="s">
        <v>202</v>
      </c>
      <c r="AU507" s="164" t="s">
        <v>82</v>
      </c>
      <c r="AV507" s="162" t="s">
        <v>82</v>
      </c>
      <c r="AW507" s="162" t="s">
        <v>35</v>
      </c>
      <c r="AX507" s="162" t="s">
        <v>73</v>
      </c>
      <c r="AY507" s="164" t="s">
        <v>193</v>
      </c>
    </row>
    <row r="508" spans="1:65" s="170" customFormat="1">
      <c r="B508" s="171"/>
      <c r="D508" s="156" t="s">
        <v>202</v>
      </c>
      <c r="E508" s="172"/>
      <c r="F508" s="173" t="s">
        <v>206</v>
      </c>
      <c r="H508" s="174">
        <v>29.43</v>
      </c>
      <c r="L508" s="171"/>
      <c r="M508" s="175"/>
      <c r="N508" s="176"/>
      <c r="O508" s="176"/>
      <c r="P508" s="176"/>
      <c r="Q508" s="176"/>
      <c r="R508" s="176"/>
      <c r="S508" s="176"/>
      <c r="T508" s="177"/>
      <c r="AT508" s="172" t="s">
        <v>202</v>
      </c>
      <c r="AU508" s="172" t="s">
        <v>82</v>
      </c>
      <c r="AV508" s="170" t="s">
        <v>199</v>
      </c>
      <c r="AW508" s="170" t="s">
        <v>35</v>
      </c>
      <c r="AX508" s="170" t="s">
        <v>80</v>
      </c>
      <c r="AY508" s="172" t="s">
        <v>193</v>
      </c>
    </row>
    <row r="509" spans="1:65" s="17" customFormat="1" ht="37.799999999999997" customHeight="1">
      <c r="A509" s="13"/>
      <c r="B509" s="136"/>
      <c r="C509" s="137" t="s">
        <v>598</v>
      </c>
      <c r="D509" s="137" t="s">
        <v>195</v>
      </c>
      <c r="E509" s="138" t="s">
        <v>599</v>
      </c>
      <c r="F509" s="139" t="s">
        <v>600</v>
      </c>
      <c r="G509" s="140" t="s">
        <v>198</v>
      </c>
      <c r="H509" s="141">
        <v>29.43</v>
      </c>
      <c r="I509" s="142">
        <v>0</v>
      </c>
      <c r="J509" s="142">
        <f>ROUND(I509*H509,2)</f>
        <v>0</v>
      </c>
      <c r="K509" s="143"/>
      <c r="L509" s="14"/>
      <c r="M509" s="144"/>
      <c r="N509" s="145" t="s">
        <v>44</v>
      </c>
      <c r="O509" s="146">
        <v>0.16400000000000001</v>
      </c>
      <c r="P509" s="146">
        <f>O509*H509</f>
        <v>4.8265200000000004</v>
      </c>
      <c r="Q509" s="146">
        <v>0</v>
      </c>
      <c r="R509" s="146">
        <f>Q509*H509</f>
        <v>0</v>
      </c>
      <c r="S509" s="146">
        <v>0</v>
      </c>
      <c r="T509" s="147">
        <f>S509*H509</f>
        <v>0</v>
      </c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R509" s="148" t="s">
        <v>199</v>
      </c>
      <c r="AT509" s="148" t="s">
        <v>195</v>
      </c>
      <c r="AU509" s="148" t="s">
        <v>82</v>
      </c>
      <c r="AY509" s="2" t="s">
        <v>193</v>
      </c>
      <c r="BE509" s="149">
        <f>IF(N509="základní",J509,0)</f>
        <v>0</v>
      </c>
      <c r="BF509" s="149">
        <f>IF(N509="snížená",J509,0)</f>
        <v>0</v>
      </c>
      <c r="BG509" s="149">
        <f>IF(N509="zákl. přenesená",J509,0)</f>
        <v>0</v>
      </c>
      <c r="BH509" s="149">
        <f>IF(N509="sníž. přenesená",J509,0)</f>
        <v>0</v>
      </c>
      <c r="BI509" s="149">
        <f>IF(N509="nulová",J509,0)</f>
        <v>0</v>
      </c>
      <c r="BJ509" s="2" t="s">
        <v>80</v>
      </c>
      <c r="BK509" s="149">
        <f>ROUND(I509*H509,2)</f>
        <v>0</v>
      </c>
      <c r="BL509" s="2" t="s">
        <v>199</v>
      </c>
      <c r="BM509" s="148" t="s">
        <v>601</v>
      </c>
    </row>
    <row r="510" spans="1:65" s="17" customFormat="1">
      <c r="A510" s="13"/>
      <c r="B510" s="14"/>
      <c r="C510" s="13"/>
      <c r="D510" s="150" t="s">
        <v>200</v>
      </c>
      <c r="E510" s="13"/>
      <c r="F510" s="151" t="s">
        <v>602</v>
      </c>
      <c r="G510" s="13"/>
      <c r="H510" s="13"/>
      <c r="I510" s="13"/>
      <c r="J510" s="13"/>
      <c r="K510" s="13"/>
      <c r="L510" s="14"/>
      <c r="M510" s="152"/>
      <c r="N510" s="153"/>
      <c r="O510" s="36"/>
      <c r="P510" s="36"/>
      <c r="Q510" s="36"/>
      <c r="R510" s="36"/>
      <c r="S510" s="36"/>
      <c r="T510" s="3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" t="s">
        <v>200</v>
      </c>
      <c r="AU510" s="2" t="s">
        <v>82</v>
      </c>
    </row>
    <row r="511" spans="1:65" s="17" customFormat="1" ht="37.799999999999997" customHeight="1">
      <c r="A511" s="13"/>
      <c r="B511" s="136"/>
      <c r="C511" s="137" t="s">
        <v>406</v>
      </c>
      <c r="D511" s="137" t="s">
        <v>195</v>
      </c>
      <c r="E511" s="138" t="s">
        <v>603</v>
      </c>
      <c r="F511" s="139" t="s">
        <v>604</v>
      </c>
      <c r="G511" s="140" t="s">
        <v>605</v>
      </c>
      <c r="H511" s="141">
        <v>2</v>
      </c>
      <c r="I511" s="142">
        <v>0</v>
      </c>
      <c r="J511" s="142">
        <f>ROUND(I511*H511,2)</f>
        <v>0</v>
      </c>
      <c r="K511" s="143"/>
      <c r="L511" s="14"/>
      <c r="M511" s="144"/>
      <c r="N511" s="145" t="s">
        <v>44</v>
      </c>
      <c r="O511" s="146">
        <v>0.4</v>
      </c>
      <c r="P511" s="146">
        <f>O511*H511</f>
        <v>0.8</v>
      </c>
      <c r="Q511" s="146">
        <v>0.1416</v>
      </c>
      <c r="R511" s="146">
        <f>Q511*H511</f>
        <v>0.28320000000000001</v>
      </c>
      <c r="S511" s="146">
        <v>0</v>
      </c>
      <c r="T511" s="147">
        <f>S511*H511</f>
        <v>0</v>
      </c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R511" s="148" t="s">
        <v>199</v>
      </c>
      <c r="AT511" s="148" t="s">
        <v>195</v>
      </c>
      <c r="AU511" s="148" t="s">
        <v>82</v>
      </c>
      <c r="AY511" s="2" t="s">
        <v>193</v>
      </c>
      <c r="BE511" s="149">
        <f>IF(N511="základní",J511,0)</f>
        <v>0</v>
      </c>
      <c r="BF511" s="149">
        <f>IF(N511="snížená",J511,0)</f>
        <v>0</v>
      </c>
      <c r="BG511" s="149">
        <f>IF(N511="zákl. přenesená",J511,0)</f>
        <v>0</v>
      </c>
      <c r="BH511" s="149">
        <f>IF(N511="sníž. přenesená",J511,0)</f>
        <v>0</v>
      </c>
      <c r="BI511" s="149">
        <f>IF(N511="nulová",J511,0)</f>
        <v>0</v>
      </c>
      <c r="BJ511" s="2" t="s">
        <v>80</v>
      </c>
      <c r="BK511" s="149">
        <f>ROUND(I511*H511,2)</f>
        <v>0</v>
      </c>
      <c r="BL511" s="2" t="s">
        <v>199</v>
      </c>
      <c r="BM511" s="148" t="s">
        <v>606</v>
      </c>
    </row>
    <row r="512" spans="1:65" s="17" customFormat="1">
      <c r="A512" s="13"/>
      <c r="B512" s="14"/>
      <c r="C512" s="13"/>
      <c r="D512" s="150" t="s">
        <v>200</v>
      </c>
      <c r="E512" s="13"/>
      <c r="F512" s="151" t="s">
        <v>607</v>
      </c>
      <c r="G512" s="13"/>
      <c r="H512" s="13"/>
      <c r="I512" s="13"/>
      <c r="J512" s="13"/>
      <c r="K512" s="13"/>
      <c r="L512" s="14"/>
      <c r="M512" s="152"/>
      <c r="N512" s="153"/>
      <c r="O512" s="36"/>
      <c r="P512" s="36"/>
      <c r="Q512" s="36"/>
      <c r="R512" s="36"/>
      <c r="S512" s="36"/>
      <c r="T512" s="3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" t="s">
        <v>200</v>
      </c>
      <c r="AU512" s="2" t="s">
        <v>82</v>
      </c>
    </row>
    <row r="513" spans="1:65" s="154" customFormat="1">
      <c r="B513" s="155"/>
      <c r="D513" s="156" t="s">
        <v>202</v>
      </c>
      <c r="E513" s="157"/>
      <c r="F513" s="158" t="s">
        <v>608</v>
      </c>
      <c r="H513" s="157"/>
      <c r="L513" s="155"/>
      <c r="M513" s="159"/>
      <c r="N513" s="160"/>
      <c r="O513" s="160"/>
      <c r="P513" s="160"/>
      <c r="Q513" s="160"/>
      <c r="R513" s="160"/>
      <c r="S513" s="160"/>
      <c r="T513" s="161"/>
      <c r="AT513" s="157" t="s">
        <v>202</v>
      </c>
      <c r="AU513" s="157" t="s">
        <v>82</v>
      </c>
      <c r="AV513" s="154" t="s">
        <v>80</v>
      </c>
      <c r="AW513" s="154" t="s">
        <v>35</v>
      </c>
      <c r="AX513" s="154" t="s">
        <v>73</v>
      </c>
      <c r="AY513" s="157" t="s">
        <v>193</v>
      </c>
    </row>
    <row r="514" spans="1:65" s="154" customFormat="1" ht="20.399999999999999">
      <c r="B514" s="155"/>
      <c r="D514" s="156" t="s">
        <v>202</v>
      </c>
      <c r="E514" s="157"/>
      <c r="F514" s="158" t="s">
        <v>609</v>
      </c>
      <c r="H514" s="157"/>
      <c r="L514" s="155"/>
      <c r="M514" s="159"/>
      <c r="N514" s="160"/>
      <c r="O514" s="160"/>
      <c r="P514" s="160"/>
      <c r="Q514" s="160"/>
      <c r="R514" s="160"/>
      <c r="S514" s="160"/>
      <c r="T514" s="161"/>
      <c r="AT514" s="157" t="s">
        <v>202</v>
      </c>
      <c r="AU514" s="157" t="s">
        <v>82</v>
      </c>
      <c r="AV514" s="154" t="s">
        <v>80</v>
      </c>
      <c r="AW514" s="154" t="s">
        <v>35</v>
      </c>
      <c r="AX514" s="154" t="s">
        <v>73</v>
      </c>
      <c r="AY514" s="157" t="s">
        <v>193</v>
      </c>
    </row>
    <row r="515" spans="1:65" s="162" customFormat="1">
      <c r="B515" s="163"/>
      <c r="D515" s="156" t="s">
        <v>202</v>
      </c>
      <c r="E515" s="164"/>
      <c r="F515" s="165" t="s">
        <v>82</v>
      </c>
      <c r="H515" s="166">
        <v>2</v>
      </c>
      <c r="L515" s="163"/>
      <c r="M515" s="167"/>
      <c r="N515" s="168"/>
      <c r="O515" s="168"/>
      <c r="P515" s="168"/>
      <c r="Q515" s="168"/>
      <c r="R515" s="168"/>
      <c r="S515" s="168"/>
      <c r="T515" s="169"/>
      <c r="AT515" s="164" t="s">
        <v>202</v>
      </c>
      <c r="AU515" s="164" t="s">
        <v>82</v>
      </c>
      <c r="AV515" s="162" t="s">
        <v>82</v>
      </c>
      <c r="AW515" s="162" t="s">
        <v>35</v>
      </c>
      <c r="AX515" s="162" t="s">
        <v>73</v>
      </c>
      <c r="AY515" s="164" t="s">
        <v>193</v>
      </c>
    </row>
    <row r="516" spans="1:65" s="170" customFormat="1">
      <c r="B516" s="171"/>
      <c r="D516" s="156" t="s">
        <v>202</v>
      </c>
      <c r="E516" s="172"/>
      <c r="F516" s="173" t="s">
        <v>206</v>
      </c>
      <c r="H516" s="174">
        <v>2</v>
      </c>
      <c r="L516" s="171"/>
      <c r="M516" s="175"/>
      <c r="N516" s="176"/>
      <c r="O516" s="176"/>
      <c r="P516" s="176"/>
      <c r="Q516" s="176"/>
      <c r="R516" s="176"/>
      <c r="S516" s="176"/>
      <c r="T516" s="177"/>
      <c r="AT516" s="172" t="s">
        <v>202</v>
      </c>
      <c r="AU516" s="172" t="s">
        <v>82</v>
      </c>
      <c r="AV516" s="170" t="s">
        <v>199</v>
      </c>
      <c r="AW516" s="170" t="s">
        <v>35</v>
      </c>
      <c r="AX516" s="170" t="s">
        <v>80</v>
      </c>
      <c r="AY516" s="172" t="s">
        <v>193</v>
      </c>
    </row>
    <row r="517" spans="1:65" s="17" customFormat="1" ht="37.799999999999997" customHeight="1">
      <c r="A517" s="13"/>
      <c r="B517" s="136"/>
      <c r="C517" s="137" t="s">
        <v>610</v>
      </c>
      <c r="D517" s="137" t="s">
        <v>195</v>
      </c>
      <c r="E517" s="138" t="s">
        <v>611</v>
      </c>
      <c r="F517" s="139" t="s">
        <v>612</v>
      </c>
      <c r="G517" s="140" t="s">
        <v>223</v>
      </c>
      <c r="H517" s="141">
        <v>0.14399999999999999</v>
      </c>
      <c r="I517" s="142">
        <v>0</v>
      </c>
      <c r="J517" s="142">
        <f>ROUND(I517*H517,2)</f>
        <v>0</v>
      </c>
      <c r="K517" s="143"/>
      <c r="L517" s="14"/>
      <c r="M517" s="144"/>
      <c r="N517" s="145" t="s">
        <v>44</v>
      </c>
      <c r="O517" s="146">
        <v>2.4500000000000002</v>
      </c>
      <c r="P517" s="146">
        <f>O517*H517</f>
        <v>0.3528</v>
      </c>
      <c r="Q517" s="146">
        <v>2.3010957400000001</v>
      </c>
      <c r="R517" s="146">
        <f>Q517*H517</f>
        <v>0.33135778655999998</v>
      </c>
      <c r="S517" s="146">
        <v>0</v>
      </c>
      <c r="T517" s="147">
        <f>S517*H517</f>
        <v>0</v>
      </c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R517" s="148" t="s">
        <v>199</v>
      </c>
      <c r="AT517" s="148" t="s">
        <v>195</v>
      </c>
      <c r="AU517" s="148" t="s">
        <v>82</v>
      </c>
      <c r="AY517" s="2" t="s">
        <v>193</v>
      </c>
      <c r="BE517" s="149">
        <f>IF(N517="základní",J517,0)</f>
        <v>0</v>
      </c>
      <c r="BF517" s="149">
        <f>IF(N517="snížená",J517,0)</f>
        <v>0</v>
      </c>
      <c r="BG517" s="149">
        <f>IF(N517="zákl. přenesená",J517,0)</f>
        <v>0</v>
      </c>
      <c r="BH517" s="149">
        <f>IF(N517="sníž. přenesená",J517,0)</f>
        <v>0</v>
      </c>
      <c r="BI517" s="149">
        <f>IF(N517="nulová",J517,0)</f>
        <v>0</v>
      </c>
      <c r="BJ517" s="2" t="s">
        <v>80</v>
      </c>
      <c r="BK517" s="149">
        <f>ROUND(I517*H517,2)</f>
        <v>0</v>
      </c>
      <c r="BL517" s="2" t="s">
        <v>199</v>
      </c>
      <c r="BM517" s="148" t="s">
        <v>613</v>
      </c>
    </row>
    <row r="518" spans="1:65" s="17" customFormat="1">
      <c r="A518" s="13"/>
      <c r="B518" s="14"/>
      <c r="C518" s="13"/>
      <c r="D518" s="150" t="s">
        <v>200</v>
      </c>
      <c r="E518" s="13"/>
      <c r="F518" s="151" t="s">
        <v>614</v>
      </c>
      <c r="G518" s="13"/>
      <c r="H518" s="13"/>
      <c r="I518" s="13"/>
      <c r="J518" s="13"/>
      <c r="K518" s="13"/>
      <c r="L518" s="14"/>
      <c r="M518" s="152"/>
      <c r="N518" s="153"/>
      <c r="O518" s="36"/>
      <c r="P518" s="36"/>
      <c r="Q518" s="36"/>
      <c r="R518" s="36"/>
      <c r="S518" s="36"/>
      <c r="T518" s="3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" t="s">
        <v>200</v>
      </c>
      <c r="AU518" s="2" t="s">
        <v>82</v>
      </c>
    </row>
    <row r="519" spans="1:65" s="154" customFormat="1">
      <c r="B519" s="155"/>
      <c r="D519" s="156" t="s">
        <v>202</v>
      </c>
      <c r="E519" s="157"/>
      <c r="F519" s="158" t="s">
        <v>421</v>
      </c>
      <c r="H519" s="157"/>
      <c r="L519" s="155"/>
      <c r="M519" s="159"/>
      <c r="N519" s="160"/>
      <c r="O519" s="160"/>
      <c r="P519" s="160"/>
      <c r="Q519" s="160"/>
      <c r="R519" s="160"/>
      <c r="S519" s="160"/>
      <c r="T519" s="161"/>
      <c r="AT519" s="157" t="s">
        <v>202</v>
      </c>
      <c r="AU519" s="157" t="s">
        <v>82</v>
      </c>
      <c r="AV519" s="154" t="s">
        <v>80</v>
      </c>
      <c r="AW519" s="154" t="s">
        <v>35</v>
      </c>
      <c r="AX519" s="154" t="s">
        <v>73</v>
      </c>
      <c r="AY519" s="157" t="s">
        <v>193</v>
      </c>
    </row>
    <row r="520" spans="1:65" s="154" customFormat="1">
      <c r="B520" s="155"/>
      <c r="D520" s="156" t="s">
        <v>202</v>
      </c>
      <c r="E520" s="157"/>
      <c r="F520" s="158" t="s">
        <v>422</v>
      </c>
      <c r="H520" s="157"/>
      <c r="L520" s="155"/>
      <c r="M520" s="159"/>
      <c r="N520" s="160"/>
      <c r="O520" s="160"/>
      <c r="P520" s="160"/>
      <c r="Q520" s="160"/>
      <c r="R520" s="160"/>
      <c r="S520" s="160"/>
      <c r="T520" s="161"/>
      <c r="AT520" s="157" t="s">
        <v>202</v>
      </c>
      <c r="AU520" s="157" t="s">
        <v>82</v>
      </c>
      <c r="AV520" s="154" t="s">
        <v>80</v>
      </c>
      <c r="AW520" s="154" t="s">
        <v>35</v>
      </c>
      <c r="AX520" s="154" t="s">
        <v>73</v>
      </c>
      <c r="AY520" s="157" t="s">
        <v>193</v>
      </c>
    </row>
    <row r="521" spans="1:65" s="162" customFormat="1">
      <c r="B521" s="163"/>
      <c r="D521" s="156" t="s">
        <v>202</v>
      </c>
      <c r="E521" s="164"/>
      <c r="F521" s="165" t="s">
        <v>615</v>
      </c>
      <c r="H521" s="166">
        <v>0.14399999999999999</v>
      </c>
      <c r="L521" s="163"/>
      <c r="M521" s="167"/>
      <c r="N521" s="168"/>
      <c r="O521" s="168"/>
      <c r="P521" s="168"/>
      <c r="Q521" s="168"/>
      <c r="R521" s="168"/>
      <c r="S521" s="168"/>
      <c r="T521" s="169"/>
      <c r="AT521" s="164" t="s">
        <v>202</v>
      </c>
      <c r="AU521" s="164" t="s">
        <v>82</v>
      </c>
      <c r="AV521" s="162" t="s">
        <v>82</v>
      </c>
      <c r="AW521" s="162" t="s">
        <v>35</v>
      </c>
      <c r="AX521" s="162" t="s">
        <v>73</v>
      </c>
      <c r="AY521" s="164" t="s">
        <v>193</v>
      </c>
    </row>
    <row r="522" spans="1:65" s="170" customFormat="1">
      <c r="B522" s="171"/>
      <c r="D522" s="156" t="s">
        <v>202</v>
      </c>
      <c r="E522" s="172"/>
      <c r="F522" s="173" t="s">
        <v>206</v>
      </c>
      <c r="H522" s="174">
        <v>0.14399999999999999</v>
      </c>
      <c r="L522" s="171"/>
      <c r="M522" s="175"/>
      <c r="N522" s="176"/>
      <c r="O522" s="176"/>
      <c r="P522" s="176"/>
      <c r="Q522" s="176"/>
      <c r="R522" s="176"/>
      <c r="S522" s="176"/>
      <c r="T522" s="177"/>
      <c r="AT522" s="172" t="s">
        <v>202</v>
      </c>
      <c r="AU522" s="172" t="s">
        <v>82</v>
      </c>
      <c r="AV522" s="170" t="s">
        <v>199</v>
      </c>
      <c r="AW522" s="170" t="s">
        <v>35</v>
      </c>
      <c r="AX522" s="170" t="s">
        <v>80</v>
      </c>
      <c r="AY522" s="172" t="s">
        <v>193</v>
      </c>
    </row>
    <row r="523" spans="1:65" s="17" customFormat="1" ht="37.799999999999997" customHeight="1">
      <c r="A523" s="13"/>
      <c r="B523" s="136"/>
      <c r="C523" s="137" t="s">
        <v>419</v>
      </c>
      <c r="D523" s="137" t="s">
        <v>195</v>
      </c>
      <c r="E523" s="138" t="s">
        <v>616</v>
      </c>
      <c r="F523" s="139" t="s">
        <v>617</v>
      </c>
      <c r="G523" s="140" t="s">
        <v>326</v>
      </c>
      <c r="H523" s="141">
        <v>7.0000000000000001E-3</v>
      </c>
      <c r="I523" s="142">
        <v>0</v>
      </c>
      <c r="J523" s="142">
        <f>ROUND(I523*H523,2)</f>
        <v>0</v>
      </c>
      <c r="K523" s="143"/>
      <c r="L523" s="14"/>
      <c r="M523" s="144"/>
      <c r="N523" s="145" t="s">
        <v>44</v>
      </c>
      <c r="O523" s="146">
        <v>15.211</v>
      </c>
      <c r="P523" s="146">
        <f>O523*H523</f>
        <v>0.106477</v>
      </c>
      <c r="Q523" s="146">
        <v>1.0627727796999999</v>
      </c>
      <c r="R523" s="146">
        <f>Q523*H523</f>
        <v>7.4394094579000002E-3</v>
      </c>
      <c r="S523" s="146">
        <v>0</v>
      </c>
      <c r="T523" s="147">
        <f>S523*H523</f>
        <v>0</v>
      </c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R523" s="148" t="s">
        <v>199</v>
      </c>
      <c r="AT523" s="148" t="s">
        <v>195</v>
      </c>
      <c r="AU523" s="148" t="s">
        <v>82</v>
      </c>
      <c r="AY523" s="2" t="s">
        <v>193</v>
      </c>
      <c r="BE523" s="149">
        <f>IF(N523="základní",J523,0)</f>
        <v>0</v>
      </c>
      <c r="BF523" s="149">
        <f>IF(N523="snížená",J523,0)</f>
        <v>0</v>
      </c>
      <c r="BG523" s="149">
        <f>IF(N523="zákl. přenesená",J523,0)</f>
        <v>0</v>
      </c>
      <c r="BH523" s="149">
        <f>IF(N523="sníž. přenesená",J523,0)</f>
        <v>0</v>
      </c>
      <c r="BI523" s="149">
        <f>IF(N523="nulová",J523,0)</f>
        <v>0</v>
      </c>
      <c r="BJ523" s="2" t="s">
        <v>80</v>
      </c>
      <c r="BK523" s="149">
        <f>ROUND(I523*H523,2)</f>
        <v>0</v>
      </c>
      <c r="BL523" s="2" t="s">
        <v>199</v>
      </c>
      <c r="BM523" s="148" t="s">
        <v>618</v>
      </c>
    </row>
    <row r="524" spans="1:65" s="17" customFormat="1">
      <c r="A524" s="13"/>
      <c r="B524" s="14"/>
      <c r="C524" s="13"/>
      <c r="D524" s="150" t="s">
        <v>200</v>
      </c>
      <c r="E524" s="13"/>
      <c r="F524" s="151" t="s">
        <v>619</v>
      </c>
      <c r="G524" s="13"/>
      <c r="H524" s="13"/>
      <c r="I524" s="13"/>
      <c r="J524" s="13"/>
      <c r="K524" s="13"/>
      <c r="L524" s="14"/>
      <c r="M524" s="152"/>
      <c r="N524" s="153"/>
      <c r="O524" s="36"/>
      <c r="P524" s="36"/>
      <c r="Q524" s="36"/>
      <c r="R524" s="36"/>
      <c r="S524" s="36"/>
      <c r="T524" s="3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" t="s">
        <v>200</v>
      </c>
      <c r="AU524" s="2" t="s">
        <v>82</v>
      </c>
    </row>
    <row r="525" spans="1:65" s="154" customFormat="1">
      <c r="B525" s="155"/>
      <c r="D525" s="156" t="s">
        <v>202</v>
      </c>
      <c r="E525" s="157"/>
      <c r="F525" s="158" t="s">
        <v>421</v>
      </c>
      <c r="H525" s="157"/>
      <c r="L525" s="155"/>
      <c r="M525" s="159"/>
      <c r="N525" s="160"/>
      <c r="O525" s="160"/>
      <c r="P525" s="160"/>
      <c r="Q525" s="160"/>
      <c r="R525" s="160"/>
      <c r="S525" s="160"/>
      <c r="T525" s="161"/>
      <c r="AT525" s="157" t="s">
        <v>202</v>
      </c>
      <c r="AU525" s="157" t="s">
        <v>82</v>
      </c>
      <c r="AV525" s="154" t="s">
        <v>80</v>
      </c>
      <c r="AW525" s="154" t="s">
        <v>35</v>
      </c>
      <c r="AX525" s="154" t="s">
        <v>73</v>
      </c>
      <c r="AY525" s="157" t="s">
        <v>193</v>
      </c>
    </row>
    <row r="526" spans="1:65" s="154" customFormat="1">
      <c r="B526" s="155"/>
      <c r="D526" s="156" t="s">
        <v>202</v>
      </c>
      <c r="E526" s="157"/>
      <c r="F526" s="158" t="s">
        <v>422</v>
      </c>
      <c r="H526" s="157"/>
      <c r="L526" s="155"/>
      <c r="M526" s="159"/>
      <c r="N526" s="160"/>
      <c r="O526" s="160"/>
      <c r="P526" s="160"/>
      <c r="Q526" s="160"/>
      <c r="R526" s="160"/>
      <c r="S526" s="160"/>
      <c r="T526" s="161"/>
      <c r="AT526" s="157" t="s">
        <v>202</v>
      </c>
      <c r="AU526" s="157" t="s">
        <v>82</v>
      </c>
      <c r="AV526" s="154" t="s">
        <v>80</v>
      </c>
      <c r="AW526" s="154" t="s">
        <v>35</v>
      </c>
      <c r="AX526" s="154" t="s">
        <v>73</v>
      </c>
      <c r="AY526" s="157" t="s">
        <v>193</v>
      </c>
    </row>
    <row r="527" spans="1:65" s="162" customFormat="1">
      <c r="B527" s="163"/>
      <c r="D527" s="156" t="s">
        <v>202</v>
      </c>
      <c r="E527" s="164"/>
      <c r="F527" s="165" t="s">
        <v>620</v>
      </c>
      <c r="H527" s="166">
        <v>7.0000000000000001E-3</v>
      </c>
      <c r="L527" s="163"/>
      <c r="M527" s="167"/>
      <c r="N527" s="168"/>
      <c r="O527" s="168"/>
      <c r="P527" s="168"/>
      <c r="Q527" s="168"/>
      <c r="R527" s="168"/>
      <c r="S527" s="168"/>
      <c r="T527" s="169"/>
      <c r="AT527" s="164" t="s">
        <v>202</v>
      </c>
      <c r="AU527" s="164" t="s">
        <v>82</v>
      </c>
      <c r="AV527" s="162" t="s">
        <v>82</v>
      </c>
      <c r="AW527" s="162" t="s">
        <v>35</v>
      </c>
      <c r="AX527" s="162" t="s">
        <v>73</v>
      </c>
      <c r="AY527" s="164" t="s">
        <v>193</v>
      </c>
    </row>
    <row r="528" spans="1:65" s="170" customFormat="1">
      <c r="B528" s="171"/>
      <c r="D528" s="156" t="s">
        <v>202</v>
      </c>
      <c r="E528" s="172"/>
      <c r="F528" s="173" t="s">
        <v>206</v>
      </c>
      <c r="H528" s="174">
        <v>7.0000000000000001E-3</v>
      </c>
      <c r="L528" s="171"/>
      <c r="M528" s="175"/>
      <c r="N528" s="176"/>
      <c r="O528" s="176"/>
      <c r="P528" s="176"/>
      <c r="Q528" s="176"/>
      <c r="R528" s="176"/>
      <c r="S528" s="176"/>
      <c r="T528" s="177"/>
      <c r="AT528" s="172" t="s">
        <v>202</v>
      </c>
      <c r="AU528" s="172" t="s">
        <v>82</v>
      </c>
      <c r="AV528" s="170" t="s">
        <v>199</v>
      </c>
      <c r="AW528" s="170" t="s">
        <v>35</v>
      </c>
      <c r="AX528" s="170" t="s">
        <v>80</v>
      </c>
      <c r="AY528" s="172" t="s">
        <v>193</v>
      </c>
    </row>
    <row r="529" spans="1:65" s="17" customFormat="1" ht="37.799999999999997" customHeight="1">
      <c r="A529" s="13"/>
      <c r="B529" s="136"/>
      <c r="C529" s="137" t="s">
        <v>621</v>
      </c>
      <c r="D529" s="137" t="s">
        <v>195</v>
      </c>
      <c r="E529" s="138" t="s">
        <v>622</v>
      </c>
      <c r="F529" s="139" t="s">
        <v>623</v>
      </c>
      <c r="G529" s="140" t="s">
        <v>198</v>
      </c>
      <c r="H529" s="141">
        <v>0.54</v>
      </c>
      <c r="I529" s="142">
        <v>0</v>
      </c>
      <c r="J529" s="142">
        <f>ROUND(I529*H529,2)</f>
        <v>0</v>
      </c>
      <c r="K529" s="143"/>
      <c r="L529" s="14"/>
      <c r="M529" s="144"/>
      <c r="N529" s="145" t="s">
        <v>44</v>
      </c>
      <c r="O529" s="146">
        <v>1.3420000000000001</v>
      </c>
      <c r="P529" s="146">
        <f>O529*H529</f>
        <v>0.7246800000000001</v>
      </c>
      <c r="Q529" s="146">
        <v>1.2824856000000001E-2</v>
      </c>
      <c r="R529" s="146">
        <f>Q529*H529</f>
        <v>6.9254222400000013E-3</v>
      </c>
      <c r="S529" s="146">
        <v>0</v>
      </c>
      <c r="T529" s="147">
        <f>S529*H529</f>
        <v>0</v>
      </c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R529" s="148" t="s">
        <v>199</v>
      </c>
      <c r="AT529" s="148" t="s">
        <v>195</v>
      </c>
      <c r="AU529" s="148" t="s">
        <v>82</v>
      </c>
      <c r="AY529" s="2" t="s">
        <v>193</v>
      </c>
      <c r="BE529" s="149">
        <f>IF(N529="základní",J529,0)</f>
        <v>0</v>
      </c>
      <c r="BF529" s="149">
        <f>IF(N529="snížená",J529,0)</f>
        <v>0</v>
      </c>
      <c r="BG529" s="149">
        <f>IF(N529="zákl. přenesená",J529,0)</f>
        <v>0</v>
      </c>
      <c r="BH529" s="149">
        <f>IF(N529="sníž. přenesená",J529,0)</f>
        <v>0</v>
      </c>
      <c r="BI529" s="149">
        <f>IF(N529="nulová",J529,0)</f>
        <v>0</v>
      </c>
      <c r="BJ529" s="2" t="s">
        <v>80</v>
      </c>
      <c r="BK529" s="149">
        <f>ROUND(I529*H529,2)</f>
        <v>0</v>
      </c>
      <c r="BL529" s="2" t="s">
        <v>199</v>
      </c>
      <c r="BM529" s="148" t="s">
        <v>624</v>
      </c>
    </row>
    <row r="530" spans="1:65" s="17" customFormat="1">
      <c r="A530" s="13"/>
      <c r="B530" s="14"/>
      <c r="C530" s="13"/>
      <c r="D530" s="150" t="s">
        <v>200</v>
      </c>
      <c r="E530" s="13"/>
      <c r="F530" s="151" t="s">
        <v>625</v>
      </c>
      <c r="G530" s="13"/>
      <c r="H530" s="13"/>
      <c r="I530" s="13"/>
      <c r="J530" s="13"/>
      <c r="K530" s="13"/>
      <c r="L530" s="14"/>
      <c r="M530" s="152"/>
      <c r="N530" s="153"/>
      <c r="O530" s="36"/>
      <c r="P530" s="36"/>
      <c r="Q530" s="36"/>
      <c r="R530" s="36"/>
      <c r="S530" s="36"/>
      <c r="T530" s="3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" t="s">
        <v>200</v>
      </c>
      <c r="AU530" s="2" t="s">
        <v>82</v>
      </c>
    </row>
    <row r="531" spans="1:65" s="154" customFormat="1">
      <c r="B531" s="155"/>
      <c r="D531" s="156" t="s">
        <v>202</v>
      </c>
      <c r="E531" s="157"/>
      <c r="F531" s="158" t="s">
        <v>421</v>
      </c>
      <c r="H531" s="157"/>
      <c r="L531" s="155"/>
      <c r="M531" s="159"/>
      <c r="N531" s="160"/>
      <c r="O531" s="160"/>
      <c r="P531" s="160"/>
      <c r="Q531" s="160"/>
      <c r="R531" s="160"/>
      <c r="S531" s="160"/>
      <c r="T531" s="161"/>
      <c r="AT531" s="157" t="s">
        <v>202</v>
      </c>
      <c r="AU531" s="157" t="s">
        <v>82</v>
      </c>
      <c r="AV531" s="154" t="s">
        <v>80</v>
      </c>
      <c r="AW531" s="154" t="s">
        <v>35</v>
      </c>
      <c r="AX531" s="154" t="s">
        <v>73</v>
      </c>
      <c r="AY531" s="157" t="s">
        <v>193</v>
      </c>
    </row>
    <row r="532" spans="1:65" s="154" customFormat="1">
      <c r="B532" s="155"/>
      <c r="D532" s="156" t="s">
        <v>202</v>
      </c>
      <c r="E532" s="157"/>
      <c r="F532" s="158" t="s">
        <v>422</v>
      </c>
      <c r="H532" s="157"/>
      <c r="L532" s="155"/>
      <c r="M532" s="159"/>
      <c r="N532" s="160"/>
      <c r="O532" s="160"/>
      <c r="P532" s="160"/>
      <c r="Q532" s="160"/>
      <c r="R532" s="160"/>
      <c r="S532" s="160"/>
      <c r="T532" s="161"/>
      <c r="AT532" s="157" t="s">
        <v>202</v>
      </c>
      <c r="AU532" s="157" t="s">
        <v>82</v>
      </c>
      <c r="AV532" s="154" t="s">
        <v>80</v>
      </c>
      <c r="AW532" s="154" t="s">
        <v>35</v>
      </c>
      <c r="AX532" s="154" t="s">
        <v>73</v>
      </c>
      <c r="AY532" s="157" t="s">
        <v>193</v>
      </c>
    </row>
    <row r="533" spans="1:65" s="162" customFormat="1">
      <c r="B533" s="163"/>
      <c r="D533" s="156" t="s">
        <v>202</v>
      </c>
      <c r="E533" s="164"/>
      <c r="F533" s="165" t="s">
        <v>626</v>
      </c>
      <c r="H533" s="166">
        <v>0.54</v>
      </c>
      <c r="L533" s="163"/>
      <c r="M533" s="167"/>
      <c r="N533" s="168"/>
      <c r="O533" s="168"/>
      <c r="P533" s="168"/>
      <c r="Q533" s="168"/>
      <c r="R533" s="168"/>
      <c r="S533" s="168"/>
      <c r="T533" s="169"/>
      <c r="AT533" s="164" t="s">
        <v>202</v>
      </c>
      <c r="AU533" s="164" t="s">
        <v>82</v>
      </c>
      <c r="AV533" s="162" t="s">
        <v>82</v>
      </c>
      <c r="AW533" s="162" t="s">
        <v>35</v>
      </c>
      <c r="AX533" s="162" t="s">
        <v>73</v>
      </c>
      <c r="AY533" s="164" t="s">
        <v>193</v>
      </c>
    </row>
    <row r="534" spans="1:65" s="170" customFormat="1">
      <c r="B534" s="171"/>
      <c r="D534" s="156" t="s">
        <v>202</v>
      </c>
      <c r="E534" s="172"/>
      <c r="F534" s="173" t="s">
        <v>206</v>
      </c>
      <c r="H534" s="174">
        <v>0.54</v>
      </c>
      <c r="L534" s="171"/>
      <c r="M534" s="175"/>
      <c r="N534" s="176"/>
      <c r="O534" s="176"/>
      <c r="P534" s="176"/>
      <c r="Q534" s="176"/>
      <c r="R534" s="176"/>
      <c r="S534" s="176"/>
      <c r="T534" s="177"/>
      <c r="AT534" s="172" t="s">
        <v>202</v>
      </c>
      <c r="AU534" s="172" t="s">
        <v>82</v>
      </c>
      <c r="AV534" s="170" t="s">
        <v>199</v>
      </c>
      <c r="AW534" s="170" t="s">
        <v>35</v>
      </c>
      <c r="AX534" s="170" t="s">
        <v>80</v>
      </c>
      <c r="AY534" s="172" t="s">
        <v>193</v>
      </c>
    </row>
    <row r="535" spans="1:65" s="17" customFormat="1" ht="37.799999999999997" customHeight="1">
      <c r="A535" s="13"/>
      <c r="B535" s="136"/>
      <c r="C535" s="137" t="s">
        <v>427</v>
      </c>
      <c r="D535" s="137" t="s">
        <v>195</v>
      </c>
      <c r="E535" s="138" t="s">
        <v>627</v>
      </c>
      <c r="F535" s="139" t="s">
        <v>628</v>
      </c>
      <c r="G535" s="140" t="s">
        <v>198</v>
      </c>
      <c r="H535" s="141">
        <v>0.54</v>
      </c>
      <c r="I535" s="142">
        <v>0</v>
      </c>
      <c r="J535" s="142">
        <f>ROUND(I535*H535,2)</f>
        <v>0</v>
      </c>
      <c r="K535" s="143"/>
      <c r="L535" s="14"/>
      <c r="M535" s="144"/>
      <c r="N535" s="145" t="s">
        <v>44</v>
      </c>
      <c r="O535" s="146">
        <v>0.33800000000000002</v>
      </c>
      <c r="P535" s="146">
        <f>O535*H535</f>
        <v>0.18252000000000002</v>
      </c>
      <c r="Q535" s="146">
        <v>0</v>
      </c>
      <c r="R535" s="146">
        <f>Q535*H535</f>
        <v>0</v>
      </c>
      <c r="S535" s="146">
        <v>0</v>
      </c>
      <c r="T535" s="147">
        <f>S535*H535</f>
        <v>0</v>
      </c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R535" s="148" t="s">
        <v>199</v>
      </c>
      <c r="AT535" s="148" t="s">
        <v>195</v>
      </c>
      <c r="AU535" s="148" t="s">
        <v>82</v>
      </c>
      <c r="AY535" s="2" t="s">
        <v>193</v>
      </c>
      <c r="BE535" s="149">
        <f>IF(N535="základní",J535,0)</f>
        <v>0</v>
      </c>
      <c r="BF535" s="149">
        <f>IF(N535="snížená",J535,0)</f>
        <v>0</v>
      </c>
      <c r="BG535" s="149">
        <f>IF(N535="zákl. přenesená",J535,0)</f>
        <v>0</v>
      </c>
      <c r="BH535" s="149">
        <f>IF(N535="sníž. přenesená",J535,0)</f>
        <v>0</v>
      </c>
      <c r="BI535" s="149">
        <f>IF(N535="nulová",J535,0)</f>
        <v>0</v>
      </c>
      <c r="BJ535" s="2" t="s">
        <v>80</v>
      </c>
      <c r="BK535" s="149">
        <f>ROUND(I535*H535,2)</f>
        <v>0</v>
      </c>
      <c r="BL535" s="2" t="s">
        <v>199</v>
      </c>
      <c r="BM535" s="148" t="s">
        <v>629</v>
      </c>
    </row>
    <row r="536" spans="1:65" s="17" customFormat="1">
      <c r="A536" s="13"/>
      <c r="B536" s="14"/>
      <c r="C536" s="13"/>
      <c r="D536" s="150" t="s">
        <v>200</v>
      </c>
      <c r="E536" s="13"/>
      <c r="F536" s="151" t="s">
        <v>630</v>
      </c>
      <c r="G536" s="13"/>
      <c r="H536" s="13"/>
      <c r="I536" s="13"/>
      <c r="J536" s="13"/>
      <c r="K536" s="13"/>
      <c r="L536" s="14"/>
      <c r="M536" s="152"/>
      <c r="N536" s="153"/>
      <c r="O536" s="36"/>
      <c r="P536" s="36"/>
      <c r="Q536" s="36"/>
      <c r="R536" s="36"/>
      <c r="S536" s="36"/>
      <c r="T536" s="37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" t="s">
        <v>200</v>
      </c>
      <c r="AU536" s="2" t="s">
        <v>82</v>
      </c>
    </row>
    <row r="537" spans="1:65" s="17" customFormat="1" ht="49.05" customHeight="1">
      <c r="A537" s="13"/>
      <c r="B537" s="136"/>
      <c r="C537" s="137" t="s">
        <v>631</v>
      </c>
      <c r="D537" s="137" t="s">
        <v>195</v>
      </c>
      <c r="E537" s="138" t="s">
        <v>632</v>
      </c>
      <c r="F537" s="139" t="s">
        <v>633</v>
      </c>
      <c r="G537" s="140" t="s">
        <v>353</v>
      </c>
      <c r="H537" s="141">
        <v>3.6</v>
      </c>
      <c r="I537" s="142">
        <v>0</v>
      </c>
      <c r="J537" s="142">
        <f>ROUND(I537*H537,2)</f>
        <v>0</v>
      </c>
      <c r="K537" s="143"/>
      <c r="L537" s="14"/>
      <c r="M537" s="144"/>
      <c r="N537" s="145" t="s">
        <v>44</v>
      </c>
      <c r="O537" s="146">
        <v>1</v>
      </c>
      <c r="P537" s="146">
        <f>O537*H537</f>
        <v>3.6</v>
      </c>
      <c r="Q537" s="146">
        <v>3.4654280000000003E-2</v>
      </c>
      <c r="R537" s="146">
        <f>Q537*H537</f>
        <v>0.12475540800000001</v>
      </c>
      <c r="S537" s="146">
        <v>0</v>
      </c>
      <c r="T537" s="147">
        <f>S537*H537</f>
        <v>0</v>
      </c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R537" s="148" t="s">
        <v>199</v>
      </c>
      <c r="AT537" s="148" t="s">
        <v>195</v>
      </c>
      <c r="AU537" s="148" t="s">
        <v>82</v>
      </c>
      <c r="AY537" s="2" t="s">
        <v>193</v>
      </c>
      <c r="BE537" s="149">
        <f>IF(N537="základní",J537,0)</f>
        <v>0</v>
      </c>
      <c r="BF537" s="149">
        <f>IF(N537="snížená",J537,0)</f>
        <v>0</v>
      </c>
      <c r="BG537" s="149">
        <f>IF(N537="zákl. přenesená",J537,0)</f>
        <v>0</v>
      </c>
      <c r="BH537" s="149">
        <f>IF(N537="sníž. přenesená",J537,0)</f>
        <v>0</v>
      </c>
      <c r="BI537" s="149">
        <f>IF(N537="nulová",J537,0)</f>
        <v>0</v>
      </c>
      <c r="BJ537" s="2" t="s">
        <v>80</v>
      </c>
      <c r="BK537" s="149">
        <f>ROUND(I537*H537,2)</f>
        <v>0</v>
      </c>
      <c r="BL537" s="2" t="s">
        <v>199</v>
      </c>
      <c r="BM537" s="148" t="s">
        <v>634</v>
      </c>
    </row>
    <row r="538" spans="1:65" s="17" customFormat="1">
      <c r="A538" s="13"/>
      <c r="B538" s="14"/>
      <c r="C538" s="13"/>
      <c r="D538" s="150" t="s">
        <v>200</v>
      </c>
      <c r="E538" s="13"/>
      <c r="F538" s="151" t="s">
        <v>635</v>
      </c>
      <c r="G538" s="13"/>
      <c r="H538" s="13"/>
      <c r="I538" s="13"/>
      <c r="J538" s="13"/>
      <c r="K538" s="13"/>
      <c r="L538" s="14"/>
      <c r="M538" s="152"/>
      <c r="N538" s="153"/>
      <c r="O538" s="36"/>
      <c r="P538" s="36"/>
      <c r="Q538" s="36"/>
      <c r="R538" s="36"/>
      <c r="S538" s="36"/>
      <c r="T538" s="3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" t="s">
        <v>200</v>
      </c>
      <c r="AU538" s="2" t="s">
        <v>82</v>
      </c>
    </row>
    <row r="539" spans="1:65" s="154" customFormat="1">
      <c r="B539" s="155"/>
      <c r="D539" s="156" t="s">
        <v>202</v>
      </c>
      <c r="E539" s="157"/>
      <c r="F539" s="158" t="s">
        <v>421</v>
      </c>
      <c r="H539" s="157"/>
      <c r="L539" s="155"/>
      <c r="M539" s="159"/>
      <c r="N539" s="160"/>
      <c r="O539" s="160"/>
      <c r="P539" s="160"/>
      <c r="Q539" s="160"/>
      <c r="R539" s="160"/>
      <c r="S539" s="160"/>
      <c r="T539" s="161"/>
      <c r="AT539" s="157" t="s">
        <v>202</v>
      </c>
      <c r="AU539" s="157" t="s">
        <v>82</v>
      </c>
      <c r="AV539" s="154" t="s">
        <v>80</v>
      </c>
      <c r="AW539" s="154" t="s">
        <v>35</v>
      </c>
      <c r="AX539" s="154" t="s">
        <v>73</v>
      </c>
      <c r="AY539" s="157" t="s">
        <v>193</v>
      </c>
    </row>
    <row r="540" spans="1:65" s="154" customFormat="1">
      <c r="B540" s="155"/>
      <c r="D540" s="156" t="s">
        <v>202</v>
      </c>
      <c r="E540" s="157"/>
      <c r="F540" s="158" t="s">
        <v>422</v>
      </c>
      <c r="H540" s="157"/>
      <c r="L540" s="155"/>
      <c r="M540" s="159"/>
      <c r="N540" s="160"/>
      <c r="O540" s="160"/>
      <c r="P540" s="160"/>
      <c r="Q540" s="160"/>
      <c r="R540" s="160"/>
      <c r="S540" s="160"/>
      <c r="T540" s="161"/>
      <c r="AT540" s="157" t="s">
        <v>202</v>
      </c>
      <c r="AU540" s="157" t="s">
        <v>82</v>
      </c>
      <c r="AV540" s="154" t="s">
        <v>80</v>
      </c>
      <c r="AW540" s="154" t="s">
        <v>35</v>
      </c>
      <c r="AX540" s="154" t="s">
        <v>73</v>
      </c>
      <c r="AY540" s="157" t="s">
        <v>193</v>
      </c>
    </row>
    <row r="541" spans="1:65" s="162" customFormat="1">
      <c r="B541" s="163"/>
      <c r="D541" s="156" t="s">
        <v>202</v>
      </c>
      <c r="E541" s="164"/>
      <c r="F541" s="165" t="s">
        <v>636</v>
      </c>
      <c r="H541" s="166">
        <v>3.6</v>
      </c>
      <c r="L541" s="163"/>
      <c r="M541" s="167"/>
      <c r="N541" s="168"/>
      <c r="O541" s="168"/>
      <c r="P541" s="168"/>
      <c r="Q541" s="168"/>
      <c r="R541" s="168"/>
      <c r="S541" s="168"/>
      <c r="T541" s="169"/>
      <c r="AT541" s="164" t="s">
        <v>202</v>
      </c>
      <c r="AU541" s="164" t="s">
        <v>82</v>
      </c>
      <c r="AV541" s="162" t="s">
        <v>82</v>
      </c>
      <c r="AW541" s="162" t="s">
        <v>35</v>
      </c>
      <c r="AX541" s="162" t="s">
        <v>73</v>
      </c>
      <c r="AY541" s="164" t="s">
        <v>193</v>
      </c>
    </row>
    <row r="542" spans="1:65" s="170" customFormat="1">
      <c r="B542" s="171"/>
      <c r="D542" s="156" t="s">
        <v>202</v>
      </c>
      <c r="E542" s="172"/>
      <c r="F542" s="173" t="s">
        <v>206</v>
      </c>
      <c r="H542" s="174">
        <v>3.6</v>
      </c>
      <c r="L542" s="171"/>
      <c r="M542" s="175"/>
      <c r="N542" s="176"/>
      <c r="O542" s="176"/>
      <c r="P542" s="176"/>
      <c r="Q542" s="176"/>
      <c r="R542" s="176"/>
      <c r="S542" s="176"/>
      <c r="T542" s="177"/>
      <c r="AT542" s="172" t="s">
        <v>202</v>
      </c>
      <c r="AU542" s="172" t="s">
        <v>82</v>
      </c>
      <c r="AV542" s="170" t="s">
        <v>199</v>
      </c>
      <c r="AW542" s="170" t="s">
        <v>35</v>
      </c>
      <c r="AX542" s="170" t="s">
        <v>80</v>
      </c>
      <c r="AY542" s="172" t="s">
        <v>193</v>
      </c>
    </row>
    <row r="543" spans="1:65" s="17" customFormat="1" ht="16.5" customHeight="1">
      <c r="A543" s="13"/>
      <c r="B543" s="136"/>
      <c r="C543" s="186" t="s">
        <v>432</v>
      </c>
      <c r="D543" s="186" t="s">
        <v>372</v>
      </c>
      <c r="E543" s="187" t="s">
        <v>637</v>
      </c>
      <c r="F543" s="188" t="s">
        <v>638</v>
      </c>
      <c r="G543" s="189" t="s">
        <v>605</v>
      </c>
      <c r="H543" s="190">
        <v>3</v>
      </c>
      <c r="I543" s="191">
        <v>0</v>
      </c>
      <c r="J543" s="191">
        <f>ROUND(I543*H543,2)</f>
        <v>0</v>
      </c>
      <c r="K543" s="192"/>
      <c r="L543" s="193"/>
      <c r="M543" s="194"/>
      <c r="N543" s="195" t="s">
        <v>44</v>
      </c>
      <c r="O543" s="146">
        <v>0</v>
      </c>
      <c r="P543" s="146">
        <f>O543*H543</f>
        <v>0</v>
      </c>
      <c r="Q543" s="146">
        <v>0</v>
      </c>
      <c r="R543" s="146">
        <f>Q543*H543</f>
        <v>0</v>
      </c>
      <c r="S543" s="146">
        <v>0</v>
      </c>
      <c r="T543" s="147">
        <f>S543*H543</f>
        <v>0</v>
      </c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R543" s="148" t="s">
        <v>224</v>
      </c>
      <c r="AT543" s="148" t="s">
        <v>372</v>
      </c>
      <c r="AU543" s="148" t="s">
        <v>82</v>
      </c>
      <c r="AY543" s="2" t="s">
        <v>193</v>
      </c>
      <c r="BE543" s="149">
        <f>IF(N543="základní",J543,0)</f>
        <v>0</v>
      </c>
      <c r="BF543" s="149">
        <f>IF(N543="snížená",J543,0)</f>
        <v>0</v>
      </c>
      <c r="BG543" s="149">
        <f>IF(N543="zákl. přenesená",J543,0)</f>
        <v>0</v>
      </c>
      <c r="BH543" s="149">
        <f>IF(N543="sníž. přenesená",J543,0)</f>
        <v>0</v>
      </c>
      <c r="BI543" s="149">
        <f>IF(N543="nulová",J543,0)</f>
        <v>0</v>
      </c>
      <c r="BJ543" s="2" t="s">
        <v>80</v>
      </c>
      <c r="BK543" s="149">
        <f>ROUND(I543*H543,2)</f>
        <v>0</v>
      </c>
      <c r="BL543" s="2" t="s">
        <v>199</v>
      </c>
      <c r="BM543" s="148" t="s">
        <v>639</v>
      </c>
    </row>
    <row r="544" spans="1:65" s="123" customFormat="1" ht="22.8" customHeight="1">
      <c r="B544" s="124"/>
      <c r="D544" s="125" t="s">
        <v>72</v>
      </c>
      <c r="E544" s="134" t="s">
        <v>216</v>
      </c>
      <c r="F544" s="134" t="s">
        <v>640</v>
      </c>
      <c r="J544" s="135">
        <f>BK544</f>
        <v>0</v>
      </c>
      <c r="L544" s="124"/>
      <c r="M544" s="128"/>
      <c r="N544" s="129"/>
      <c r="O544" s="129"/>
      <c r="P544" s="130">
        <f>SUM(P545:P937)</f>
        <v>483.31849300000005</v>
      </c>
      <c r="Q544" s="129"/>
      <c r="R544" s="130">
        <f>SUM(R545:R937)</f>
        <v>117.41985620926999</v>
      </c>
      <c r="S544" s="129"/>
      <c r="T544" s="131">
        <f>SUM(T545:T937)</f>
        <v>0</v>
      </c>
      <c r="AR544" s="125" t="s">
        <v>80</v>
      </c>
      <c r="AT544" s="132" t="s">
        <v>72</v>
      </c>
      <c r="AU544" s="132" t="s">
        <v>80</v>
      </c>
      <c r="AY544" s="125" t="s">
        <v>193</v>
      </c>
      <c r="BK544" s="133">
        <f>SUM(BK545:BK937)</f>
        <v>0</v>
      </c>
    </row>
    <row r="545" spans="1:65" s="17" customFormat="1" ht="24.15" customHeight="1">
      <c r="A545" s="13"/>
      <c r="B545" s="136"/>
      <c r="C545" s="137" t="s">
        <v>641</v>
      </c>
      <c r="D545" s="137" t="s">
        <v>195</v>
      </c>
      <c r="E545" s="138" t="s">
        <v>642</v>
      </c>
      <c r="F545" s="139" t="s">
        <v>643</v>
      </c>
      <c r="G545" s="140" t="s">
        <v>198</v>
      </c>
      <c r="H545" s="141">
        <v>20.399999999999999</v>
      </c>
      <c r="I545" s="142">
        <v>0</v>
      </c>
      <c r="J545" s="142">
        <f>ROUND(I545*H545,2)</f>
        <v>0</v>
      </c>
      <c r="K545" s="143"/>
      <c r="L545" s="14"/>
      <c r="M545" s="144"/>
      <c r="N545" s="145" t="s">
        <v>44</v>
      </c>
      <c r="O545" s="146">
        <v>0</v>
      </c>
      <c r="P545" s="146">
        <f>O545*H545</f>
        <v>0</v>
      </c>
      <c r="Q545" s="146">
        <v>0</v>
      </c>
      <c r="R545" s="146">
        <f>Q545*H545</f>
        <v>0</v>
      </c>
      <c r="S545" s="146">
        <v>0</v>
      </c>
      <c r="T545" s="147">
        <f>S545*H545</f>
        <v>0</v>
      </c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R545" s="148" t="s">
        <v>199</v>
      </c>
      <c r="AT545" s="148" t="s">
        <v>195</v>
      </c>
      <c r="AU545" s="148" t="s">
        <v>82</v>
      </c>
      <c r="AY545" s="2" t="s">
        <v>193</v>
      </c>
      <c r="BE545" s="149">
        <f>IF(N545="základní",J545,0)</f>
        <v>0</v>
      </c>
      <c r="BF545" s="149">
        <f>IF(N545="snížená",J545,0)</f>
        <v>0</v>
      </c>
      <c r="BG545" s="149">
        <f>IF(N545="zákl. přenesená",J545,0)</f>
        <v>0</v>
      </c>
      <c r="BH545" s="149">
        <f>IF(N545="sníž. přenesená",J545,0)</f>
        <v>0</v>
      </c>
      <c r="BI545" s="149">
        <f>IF(N545="nulová",J545,0)</f>
        <v>0</v>
      </c>
      <c r="BJ545" s="2" t="s">
        <v>80</v>
      </c>
      <c r="BK545" s="149">
        <f>ROUND(I545*H545,2)</f>
        <v>0</v>
      </c>
      <c r="BL545" s="2" t="s">
        <v>199</v>
      </c>
      <c r="BM545" s="148" t="s">
        <v>644</v>
      </c>
    </row>
    <row r="546" spans="1:65" s="154" customFormat="1">
      <c r="B546" s="155"/>
      <c r="D546" s="156" t="s">
        <v>202</v>
      </c>
      <c r="E546" s="157"/>
      <c r="F546" s="158" t="s">
        <v>645</v>
      </c>
      <c r="H546" s="157"/>
      <c r="L546" s="155"/>
      <c r="M546" s="159"/>
      <c r="N546" s="160"/>
      <c r="O546" s="160"/>
      <c r="P546" s="160"/>
      <c r="Q546" s="160"/>
      <c r="R546" s="160"/>
      <c r="S546" s="160"/>
      <c r="T546" s="161"/>
      <c r="AT546" s="157" t="s">
        <v>202</v>
      </c>
      <c r="AU546" s="157" t="s">
        <v>82</v>
      </c>
      <c r="AV546" s="154" t="s">
        <v>80</v>
      </c>
      <c r="AW546" s="154" t="s">
        <v>35</v>
      </c>
      <c r="AX546" s="154" t="s">
        <v>73</v>
      </c>
      <c r="AY546" s="157" t="s">
        <v>193</v>
      </c>
    </row>
    <row r="547" spans="1:65" s="154" customFormat="1">
      <c r="B547" s="155"/>
      <c r="D547" s="156" t="s">
        <v>202</v>
      </c>
      <c r="E547" s="157"/>
      <c r="F547" s="158" t="s">
        <v>646</v>
      </c>
      <c r="H547" s="157"/>
      <c r="L547" s="155"/>
      <c r="M547" s="159"/>
      <c r="N547" s="160"/>
      <c r="O547" s="160"/>
      <c r="P547" s="160"/>
      <c r="Q547" s="160"/>
      <c r="R547" s="160"/>
      <c r="S547" s="160"/>
      <c r="T547" s="161"/>
      <c r="AT547" s="157" t="s">
        <v>202</v>
      </c>
      <c r="AU547" s="157" t="s">
        <v>82</v>
      </c>
      <c r="AV547" s="154" t="s">
        <v>80</v>
      </c>
      <c r="AW547" s="154" t="s">
        <v>35</v>
      </c>
      <c r="AX547" s="154" t="s">
        <v>73</v>
      </c>
      <c r="AY547" s="157" t="s">
        <v>193</v>
      </c>
    </row>
    <row r="548" spans="1:65" s="162" customFormat="1">
      <c r="B548" s="163"/>
      <c r="D548" s="156" t="s">
        <v>202</v>
      </c>
      <c r="E548" s="164"/>
      <c r="F548" s="165" t="s">
        <v>647</v>
      </c>
      <c r="H548" s="166">
        <v>20.399999999999999</v>
      </c>
      <c r="L548" s="163"/>
      <c r="M548" s="167"/>
      <c r="N548" s="168"/>
      <c r="O548" s="168"/>
      <c r="P548" s="168"/>
      <c r="Q548" s="168"/>
      <c r="R548" s="168"/>
      <c r="S548" s="168"/>
      <c r="T548" s="169"/>
      <c r="AT548" s="164" t="s">
        <v>202</v>
      </c>
      <c r="AU548" s="164" t="s">
        <v>82</v>
      </c>
      <c r="AV548" s="162" t="s">
        <v>82</v>
      </c>
      <c r="AW548" s="162" t="s">
        <v>35</v>
      </c>
      <c r="AX548" s="162" t="s">
        <v>73</v>
      </c>
      <c r="AY548" s="164" t="s">
        <v>193</v>
      </c>
    </row>
    <row r="549" spans="1:65" s="170" customFormat="1">
      <c r="B549" s="171"/>
      <c r="D549" s="156" t="s">
        <v>202</v>
      </c>
      <c r="E549" s="172"/>
      <c r="F549" s="173" t="s">
        <v>206</v>
      </c>
      <c r="H549" s="174">
        <v>20.399999999999999</v>
      </c>
      <c r="L549" s="171"/>
      <c r="M549" s="175"/>
      <c r="N549" s="176"/>
      <c r="O549" s="176"/>
      <c r="P549" s="176"/>
      <c r="Q549" s="176"/>
      <c r="R549" s="176"/>
      <c r="S549" s="176"/>
      <c r="T549" s="177"/>
      <c r="AT549" s="172" t="s">
        <v>202</v>
      </c>
      <c r="AU549" s="172" t="s">
        <v>82</v>
      </c>
      <c r="AV549" s="170" t="s">
        <v>199</v>
      </c>
      <c r="AW549" s="170" t="s">
        <v>35</v>
      </c>
      <c r="AX549" s="170" t="s">
        <v>80</v>
      </c>
      <c r="AY549" s="172" t="s">
        <v>193</v>
      </c>
    </row>
    <row r="550" spans="1:65" s="17" customFormat="1" ht="37.799999999999997" customHeight="1">
      <c r="A550" s="13"/>
      <c r="B550" s="136"/>
      <c r="C550" s="137" t="s">
        <v>439</v>
      </c>
      <c r="D550" s="137" t="s">
        <v>195</v>
      </c>
      <c r="E550" s="138" t="s">
        <v>648</v>
      </c>
      <c r="F550" s="139" t="s">
        <v>649</v>
      </c>
      <c r="G550" s="140" t="s">
        <v>198</v>
      </c>
      <c r="H550" s="141">
        <v>25.065000000000001</v>
      </c>
      <c r="I550" s="142">
        <v>0</v>
      </c>
      <c r="J550" s="142">
        <f>ROUND(I550*H550,2)</f>
        <v>0</v>
      </c>
      <c r="K550" s="143"/>
      <c r="L550" s="14"/>
      <c r="M550" s="144"/>
      <c r="N550" s="145" t="s">
        <v>44</v>
      </c>
      <c r="O550" s="146">
        <v>0.36</v>
      </c>
      <c r="P550" s="146">
        <f>O550*H550</f>
        <v>9.0234000000000005</v>
      </c>
      <c r="Q550" s="146">
        <v>4.3839999999999999E-3</v>
      </c>
      <c r="R550" s="146">
        <f>Q550*H550</f>
        <v>0.10988496</v>
      </c>
      <c r="S550" s="146">
        <v>0</v>
      </c>
      <c r="T550" s="147">
        <f>S550*H550</f>
        <v>0</v>
      </c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R550" s="148" t="s">
        <v>199</v>
      </c>
      <c r="AT550" s="148" t="s">
        <v>195</v>
      </c>
      <c r="AU550" s="148" t="s">
        <v>82</v>
      </c>
      <c r="AY550" s="2" t="s">
        <v>193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2" t="s">
        <v>80</v>
      </c>
      <c r="BK550" s="149">
        <f>ROUND(I550*H550,2)</f>
        <v>0</v>
      </c>
      <c r="BL550" s="2" t="s">
        <v>199</v>
      </c>
      <c r="BM550" s="148" t="s">
        <v>650</v>
      </c>
    </row>
    <row r="551" spans="1:65" s="17" customFormat="1">
      <c r="A551" s="13"/>
      <c r="B551" s="14"/>
      <c r="C551" s="13"/>
      <c r="D551" s="150" t="s">
        <v>200</v>
      </c>
      <c r="E551" s="13"/>
      <c r="F551" s="151" t="s">
        <v>651</v>
      </c>
      <c r="G551" s="13"/>
      <c r="H551" s="13"/>
      <c r="I551" s="13"/>
      <c r="J551" s="13"/>
      <c r="K551" s="13"/>
      <c r="L551" s="14"/>
      <c r="M551" s="152"/>
      <c r="N551" s="153"/>
      <c r="O551" s="36"/>
      <c r="P551" s="36"/>
      <c r="Q551" s="36"/>
      <c r="R551" s="36"/>
      <c r="S551" s="36"/>
      <c r="T551" s="37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" t="s">
        <v>200</v>
      </c>
      <c r="AU551" s="2" t="s">
        <v>82</v>
      </c>
    </row>
    <row r="552" spans="1:65" s="154" customFormat="1">
      <c r="B552" s="155"/>
      <c r="D552" s="156" t="s">
        <v>202</v>
      </c>
      <c r="E552" s="157"/>
      <c r="F552" s="158" t="s">
        <v>203</v>
      </c>
      <c r="H552" s="157"/>
      <c r="L552" s="155"/>
      <c r="M552" s="159"/>
      <c r="N552" s="160"/>
      <c r="O552" s="160"/>
      <c r="P552" s="160"/>
      <c r="Q552" s="160"/>
      <c r="R552" s="160"/>
      <c r="S552" s="160"/>
      <c r="T552" s="161"/>
      <c r="AT552" s="157" t="s">
        <v>202</v>
      </c>
      <c r="AU552" s="157" t="s">
        <v>82</v>
      </c>
      <c r="AV552" s="154" t="s">
        <v>80</v>
      </c>
      <c r="AW552" s="154" t="s">
        <v>35</v>
      </c>
      <c r="AX552" s="154" t="s">
        <v>73</v>
      </c>
      <c r="AY552" s="157" t="s">
        <v>193</v>
      </c>
    </row>
    <row r="553" spans="1:65" s="154" customFormat="1">
      <c r="B553" s="155"/>
      <c r="D553" s="156" t="s">
        <v>202</v>
      </c>
      <c r="E553" s="157"/>
      <c r="F553" s="158" t="s">
        <v>652</v>
      </c>
      <c r="H553" s="157"/>
      <c r="L553" s="155"/>
      <c r="M553" s="159"/>
      <c r="N553" s="160"/>
      <c r="O553" s="160"/>
      <c r="P553" s="160"/>
      <c r="Q553" s="160"/>
      <c r="R553" s="160"/>
      <c r="S553" s="160"/>
      <c r="T553" s="161"/>
      <c r="AT553" s="157" t="s">
        <v>202</v>
      </c>
      <c r="AU553" s="157" t="s">
        <v>82</v>
      </c>
      <c r="AV553" s="154" t="s">
        <v>80</v>
      </c>
      <c r="AW553" s="154" t="s">
        <v>35</v>
      </c>
      <c r="AX553" s="154" t="s">
        <v>73</v>
      </c>
      <c r="AY553" s="157" t="s">
        <v>193</v>
      </c>
    </row>
    <row r="554" spans="1:65" s="162" customFormat="1">
      <c r="B554" s="163"/>
      <c r="D554" s="156" t="s">
        <v>202</v>
      </c>
      <c r="E554" s="164"/>
      <c r="F554" s="165" t="s">
        <v>653</v>
      </c>
      <c r="H554" s="166">
        <v>22.274999999999999</v>
      </c>
      <c r="L554" s="163"/>
      <c r="M554" s="167"/>
      <c r="N554" s="168"/>
      <c r="O554" s="168"/>
      <c r="P554" s="168"/>
      <c r="Q554" s="168"/>
      <c r="R554" s="168"/>
      <c r="S554" s="168"/>
      <c r="T554" s="169"/>
      <c r="AT554" s="164" t="s">
        <v>202</v>
      </c>
      <c r="AU554" s="164" t="s">
        <v>82</v>
      </c>
      <c r="AV554" s="162" t="s">
        <v>82</v>
      </c>
      <c r="AW554" s="162" t="s">
        <v>35</v>
      </c>
      <c r="AX554" s="162" t="s">
        <v>73</v>
      </c>
      <c r="AY554" s="164" t="s">
        <v>193</v>
      </c>
    </row>
    <row r="555" spans="1:65" s="154" customFormat="1">
      <c r="B555" s="155"/>
      <c r="D555" s="156" t="s">
        <v>202</v>
      </c>
      <c r="E555" s="157"/>
      <c r="F555" s="158" t="s">
        <v>654</v>
      </c>
      <c r="H555" s="157"/>
      <c r="L555" s="155"/>
      <c r="M555" s="159"/>
      <c r="N555" s="160"/>
      <c r="O555" s="160"/>
      <c r="P555" s="160"/>
      <c r="Q555" s="160"/>
      <c r="R555" s="160"/>
      <c r="S555" s="160"/>
      <c r="T555" s="161"/>
      <c r="AT555" s="157" t="s">
        <v>202</v>
      </c>
      <c r="AU555" s="157" t="s">
        <v>82</v>
      </c>
      <c r="AV555" s="154" t="s">
        <v>80</v>
      </c>
      <c r="AW555" s="154" t="s">
        <v>35</v>
      </c>
      <c r="AX555" s="154" t="s">
        <v>73</v>
      </c>
      <c r="AY555" s="157" t="s">
        <v>193</v>
      </c>
    </row>
    <row r="556" spans="1:65" s="162" customFormat="1">
      <c r="B556" s="163"/>
      <c r="D556" s="156" t="s">
        <v>202</v>
      </c>
      <c r="E556" s="164"/>
      <c r="F556" s="165" t="s">
        <v>655</v>
      </c>
      <c r="H556" s="166">
        <v>2.79</v>
      </c>
      <c r="L556" s="163"/>
      <c r="M556" s="167"/>
      <c r="N556" s="168"/>
      <c r="O556" s="168"/>
      <c r="P556" s="168"/>
      <c r="Q556" s="168"/>
      <c r="R556" s="168"/>
      <c r="S556" s="168"/>
      <c r="T556" s="169"/>
      <c r="AT556" s="164" t="s">
        <v>202</v>
      </c>
      <c r="AU556" s="164" t="s">
        <v>82</v>
      </c>
      <c r="AV556" s="162" t="s">
        <v>82</v>
      </c>
      <c r="AW556" s="162" t="s">
        <v>35</v>
      </c>
      <c r="AX556" s="162" t="s">
        <v>73</v>
      </c>
      <c r="AY556" s="164" t="s">
        <v>193</v>
      </c>
    </row>
    <row r="557" spans="1:65" s="170" customFormat="1">
      <c r="B557" s="171"/>
      <c r="D557" s="156" t="s">
        <v>202</v>
      </c>
      <c r="E557" s="172"/>
      <c r="F557" s="173" t="s">
        <v>206</v>
      </c>
      <c r="H557" s="174">
        <v>25.065000000000001</v>
      </c>
      <c r="L557" s="171"/>
      <c r="M557" s="175"/>
      <c r="N557" s="176"/>
      <c r="O557" s="176"/>
      <c r="P557" s="176"/>
      <c r="Q557" s="176"/>
      <c r="R557" s="176"/>
      <c r="S557" s="176"/>
      <c r="T557" s="177"/>
      <c r="AT557" s="172" t="s">
        <v>202</v>
      </c>
      <c r="AU557" s="172" t="s">
        <v>82</v>
      </c>
      <c r="AV557" s="170" t="s">
        <v>199</v>
      </c>
      <c r="AW557" s="170" t="s">
        <v>35</v>
      </c>
      <c r="AX557" s="170" t="s">
        <v>80</v>
      </c>
      <c r="AY557" s="172" t="s">
        <v>193</v>
      </c>
    </row>
    <row r="558" spans="1:65" s="17" customFormat="1" ht="24.15" customHeight="1">
      <c r="A558" s="13"/>
      <c r="B558" s="136"/>
      <c r="C558" s="137" t="s">
        <v>656</v>
      </c>
      <c r="D558" s="137" t="s">
        <v>195</v>
      </c>
      <c r="E558" s="138" t="s">
        <v>657</v>
      </c>
      <c r="F558" s="139" t="s">
        <v>658</v>
      </c>
      <c r="G558" s="140" t="s">
        <v>198</v>
      </c>
      <c r="H558" s="141">
        <v>25.065000000000001</v>
      </c>
      <c r="I558" s="142">
        <v>0</v>
      </c>
      <c r="J558" s="142">
        <f>ROUND(I558*H558,2)</f>
        <v>0</v>
      </c>
      <c r="K558" s="143"/>
      <c r="L558" s="14"/>
      <c r="M558" s="144"/>
      <c r="N558" s="145" t="s">
        <v>44</v>
      </c>
      <c r="O558" s="146">
        <v>0.27200000000000002</v>
      </c>
      <c r="P558" s="146">
        <f>O558*H558</f>
        <v>6.8176800000000011</v>
      </c>
      <c r="Q558" s="146">
        <v>4.0000000000000001E-3</v>
      </c>
      <c r="R558" s="146">
        <f>Q558*H558</f>
        <v>0.10026</v>
      </c>
      <c r="S558" s="146">
        <v>0</v>
      </c>
      <c r="T558" s="147">
        <f>S558*H558</f>
        <v>0</v>
      </c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R558" s="148" t="s">
        <v>199</v>
      </c>
      <c r="AT558" s="148" t="s">
        <v>195</v>
      </c>
      <c r="AU558" s="148" t="s">
        <v>82</v>
      </c>
      <c r="AY558" s="2" t="s">
        <v>193</v>
      </c>
      <c r="BE558" s="149">
        <f>IF(N558="základní",J558,0)</f>
        <v>0</v>
      </c>
      <c r="BF558" s="149">
        <f>IF(N558="snížená",J558,0)</f>
        <v>0</v>
      </c>
      <c r="BG558" s="149">
        <f>IF(N558="zákl. přenesená",J558,0)</f>
        <v>0</v>
      </c>
      <c r="BH558" s="149">
        <f>IF(N558="sníž. přenesená",J558,0)</f>
        <v>0</v>
      </c>
      <c r="BI558" s="149">
        <f>IF(N558="nulová",J558,0)</f>
        <v>0</v>
      </c>
      <c r="BJ558" s="2" t="s">
        <v>80</v>
      </c>
      <c r="BK558" s="149">
        <f>ROUND(I558*H558,2)</f>
        <v>0</v>
      </c>
      <c r="BL558" s="2" t="s">
        <v>199</v>
      </c>
      <c r="BM558" s="148" t="s">
        <v>659</v>
      </c>
    </row>
    <row r="559" spans="1:65" s="17" customFormat="1">
      <c r="A559" s="13"/>
      <c r="B559" s="14"/>
      <c r="C559" s="13"/>
      <c r="D559" s="150" t="s">
        <v>200</v>
      </c>
      <c r="E559" s="13"/>
      <c r="F559" s="151" t="s">
        <v>660</v>
      </c>
      <c r="G559" s="13"/>
      <c r="H559" s="13"/>
      <c r="I559" s="13"/>
      <c r="J559" s="13"/>
      <c r="K559" s="13"/>
      <c r="L559" s="14"/>
      <c r="M559" s="152"/>
      <c r="N559" s="153"/>
      <c r="O559" s="36"/>
      <c r="P559" s="36"/>
      <c r="Q559" s="36"/>
      <c r="R559" s="36"/>
      <c r="S559" s="36"/>
      <c r="T559" s="3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" t="s">
        <v>200</v>
      </c>
      <c r="AU559" s="2" t="s">
        <v>82</v>
      </c>
    </row>
    <row r="560" spans="1:65" s="17" customFormat="1" ht="37.799999999999997" customHeight="1">
      <c r="A560" s="13"/>
      <c r="B560" s="136"/>
      <c r="C560" s="137" t="s">
        <v>445</v>
      </c>
      <c r="D560" s="137" t="s">
        <v>195</v>
      </c>
      <c r="E560" s="138" t="s">
        <v>661</v>
      </c>
      <c r="F560" s="139" t="s">
        <v>662</v>
      </c>
      <c r="G560" s="140" t="s">
        <v>605</v>
      </c>
      <c r="H560" s="141">
        <v>12</v>
      </c>
      <c r="I560" s="142">
        <v>0</v>
      </c>
      <c r="J560" s="142">
        <f>ROUND(I560*H560,2)</f>
        <v>0</v>
      </c>
      <c r="K560" s="143"/>
      <c r="L560" s="14"/>
      <c r="M560" s="144"/>
      <c r="N560" s="145" t="s">
        <v>44</v>
      </c>
      <c r="O560" s="146">
        <v>0.72499999999999998</v>
      </c>
      <c r="P560" s="146">
        <f>O560*H560</f>
        <v>8.6999999999999993</v>
      </c>
      <c r="Q560" s="146">
        <v>4.1500000000000002E-2</v>
      </c>
      <c r="R560" s="146">
        <f>Q560*H560</f>
        <v>0.498</v>
      </c>
      <c r="S560" s="146">
        <v>0</v>
      </c>
      <c r="T560" s="147">
        <f>S560*H560</f>
        <v>0</v>
      </c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R560" s="148" t="s">
        <v>199</v>
      </c>
      <c r="AT560" s="148" t="s">
        <v>195</v>
      </c>
      <c r="AU560" s="148" t="s">
        <v>82</v>
      </c>
      <c r="AY560" s="2" t="s">
        <v>193</v>
      </c>
      <c r="BE560" s="149">
        <f>IF(N560="základní",J560,0)</f>
        <v>0</v>
      </c>
      <c r="BF560" s="149">
        <f>IF(N560="snížená",J560,0)</f>
        <v>0</v>
      </c>
      <c r="BG560" s="149">
        <f>IF(N560="zákl. přenesená",J560,0)</f>
        <v>0</v>
      </c>
      <c r="BH560" s="149">
        <f>IF(N560="sníž. přenesená",J560,0)</f>
        <v>0</v>
      </c>
      <c r="BI560" s="149">
        <f>IF(N560="nulová",J560,0)</f>
        <v>0</v>
      </c>
      <c r="BJ560" s="2" t="s">
        <v>80</v>
      </c>
      <c r="BK560" s="149">
        <f>ROUND(I560*H560,2)</f>
        <v>0</v>
      </c>
      <c r="BL560" s="2" t="s">
        <v>199</v>
      </c>
      <c r="BM560" s="148" t="s">
        <v>663</v>
      </c>
    </row>
    <row r="561" spans="1:65" s="17" customFormat="1">
      <c r="A561" s="13"/>
      <c r="B561" s="14"/>
      <c r="C561" s="13"/>
      <c r="D561" s="150" t="s">
        <v>200</v>
      </c>
      <c r="E561" s="13"/>
      <c r="F561" s="151" t="s">
        <v>664</v>
      </c>
      <c r="G561" s="13"/>
      <c r="H561" s="13"/>
      <c r="I561" s="13"/>
      <c r="J561" s="13"/>
      <c r="K561" s="13"/>
      <c r="L561" s="14"/>
      <c r="M561" s="152"/>
      <c r="N561" s="153"/>
      <c r="O561" s="36"/>
      <c r="P561" s="36"/>
      <c r="Q561" s="36"/>
      <c r="R561" s="36"/>
      <c r="S561" s="36"/>
      <c r="T561" s="3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" t="s">
        <v>200</v>
      </c>
      <c r="AU561" s="2" t="s">
        <v>82</v>
      </c>
    </row>
    <row r="562" spans="1:65" s="154" customFormat="1">
      <c r="B562" s="155"/>
      <c r="D562" s="156" t="s">
        <v>202</v>
      </c>
      <c r="E562" s="157"/>
      <c r="F562" s="158" t="s">
        <v>530</v>
      </c>
      <c r="H562" s="157"/>
      <c r="L562" s="155"/>
      <c r="M562" s="159"/>
      <c r="N562" s="160"/>
      <c r="O562" s="160"/>
      <c r="P562" s="160"/>
      <c r="Q562" s="160"/>
      <c r="R562" s="160"/>
      <c r="S562" s="160"/>
      <c r="T562" s="161"/>
      <c r="AT562" s="157" t="s">
        <v>202</v>
      </c>
      <c r="AU562" s="157" t="s">
        <v>82</v>
      </c>
      <c r="AV562" s="154" t="s">
        <v>80</v>
      </c>
      <c r="AW562" s="154" t="s">
        <v>35</v>
      </c>
      <c r="AX562" s="154" t="s">
        <v>73</v>
      </c>
      <c r="AY562" s="157" t="s">
        <v>193</v>
      </c>
    </row>
    <row r="563" spans="1:65" s="154" customFormat="1">
      <c r="B563" s="155"/>
      <c r="D563" s="156" t="s">
        <v>202</v>
      </c>
      <c r="E563" s="157"/>
      <c r="F563" s="158" t="s">
        <v>531</v>
      </c>
      <c r="H563" s="157"/>
      <c r="L563" s="155"/>
      <c r="M563" s="159"/>
      <c r="N563" s="160"/>
      <c r="O563" s="160"/>
      <c r="P563" s="160"/>
      <c r="Q563" s="160"/>
      <c r="R563" s="160"/>
      <c r="S563" s="160"/>
      <c r="T563" s="161"/>
      <c r="AT563" s="157" t="s">
        <v>202</v>
      </c>
      <c r="AU563" s="157" t="s">
        <v>82</v>
      </c>
      <c r="AV563" s="154" t="s">
        <v>80</v>
      </c>
      <c r="AW563" s="154" t="s">
        <v>35</v>
      </c>
      <c r="AX563" s="154" t="s">
        <v>73</v>
      </c>
      <c r="AY563" s="157" t="s">
        <v>193</v>
      </c>
    </row>
    <row r="564" spans="1:65" s="154" customFormat="1">
      <c r="B564" s="155"/>
      <c r="D564" s="156" t="s">
        <v>202</v>
      </c>
      <c r="E564" s="157"/>
      <c r="F564" s="158" t="s">
        <v>532</v>
      </c>
      <c r="H564" s="157"/>
      <c r="L564" s="155"/>
      <c r="M564" s="159"/>
      <c r="N564" s="160"/>
      <c r="O564" s="160"/>
      <c r="P564" s="160"/>
      <c r="Q564" s="160"/>
      <c r="R564" s="160"/>
      <c r="S564" s="160"/>
      <c r="T564" s="161"/>
      <c r="AT564" s="157" t="s">
        <v>202</v>
      </c>
      <c r="AU564" s="157" t="s">
        <v>82</v>
      </c>
      <c r="AV564" s="154" t="s">
        <v>80</v>
      </c>
      <c r="AW564" s="154" t="s">
        <v>35</v>
      </c>
      <c r="AX564" s="154" t="s">
        <v>73</v>
      </c>
      <c r="AY564" s="157" t="s">
        <v>193</v>
      </c>
    </row>
    <row r="565" spans="1:65" s="162" customFormat="1">
      <c r="B565" s="163"/>
      <c r="D565" s="156" t="s">
        <v>202</v>
      </c>
      <c r="E565" s="164"/>
      <c r="F565" s="165" t="s">
        <v>213</v>
      </c>
      <c r="H565" s="166">
        <v>3</v>
      </c>
      <c r="L565" s="163"/>
      <c r="M565" s="167"/>
      <c r="N565" s="168"/>
      <c r="O565" s="168"/>
      <c r="P565" s="168"/>
      <c r="Q565" s="168"/>
      <c r="R565" s="168"/>
      <c r="S565" s="168"/>
      <c r="T565" s="169"/>
      <c r="AT565" s="164" t="s">
        <v>202</v>
      </c>
      <c r="AU565" s="164" t="s">
        <v>82</v>
      </c>
      <c r="AV565" s="162" t="s">
        <v>82</v>
      </c>
      <c r="AW565" s="162" t="s">
        <v>35</v>
      </c>
      <c r="AX565" s="162" t="s">
        <v>73</v>
      </c>
      <c r="AY565" s="164" t="s">
        <v>193</v>
      </c>
    </row>
    <row r="566" spans="1:65" s="154" customFormat="1">
      <c r="B566" s="155"/>
      <c r="D566" s="156" t="s">
        <v>202</v>
      </c>
      <c r="E566" s="157"/>
      <c r="F566" s="158" t="s">
        <v>535</v>
      </c>
      <c r="H566" s="157"/>
      <c r="L566" s="155"/>
      <c r="M566" s="159"/>
      <c r="N566" s="160"/>
      <c r="O566" s="160"/>
      <c r="P566" s="160"/>
      <c r="Q566" s="160"/>
      <c r="R566" s="160"/>
      <c r="S566" s="160"/>
      <c r="T566" s="161"/>
      <c r="AT566" s="157" t="s">
        <v>202</v>
      </c>
      <c r="AU566" s="157" t="s">
        <v>82</v>
      </c>
      <c r="AV566" s="154" t="s">
        <v>80</v>
      </c>
      <c r="AW566" s="154" t="s">
        <v>35</v>
      </c>
      <c r="AX566" s="154" t="s">
        <v>73</v>
      </c>
      <c r="AY566" s="157" t="s">
        <v>193</v>
      </c>
    </row>
    <row r="567" spans="1:65" s="162" customFormat="1">
      <c r="B567" s="163"/>
      <c r="D567" s="156" t="s">
        <v>202</v>
      </c>
      <c r="E567" s="164"/>
      <c r="F567" s="165" t="s">
        <v>82</v>
      </c>
      <c r="H567" s="166">
        <v>2</v>
      </c>
      <c r="L567" s="163"/>
      <c r="M567" s="167"/>
      <c r="N567" s="168"/>
      <c r="O567" s="168"/>
      <c r="P567" s="168"/>
      <c r="Q567" s="168"/>
      <c r="R567" s="168"/>
      <c r="S567" s="168"/>
      <c r="T567" s="169"/>
      <c r="AT567" s="164" t="s">
        <v>202</v>
      </c>
      <c r="AU567" s="164" t="s">
        <v>82</v>
      </c>
      <c r="AV567" s="162" t="s">
        <v>82</v>
      </c>
      <c r="AW567" s="162" t="s">
        <v>35</v>
      </c>
      <c r="AX567" s="162" t="s">
        <v>73</v>
      </c>
      <c r="AY567" s="164" t="s">
        <v>193</v>
      </c>
    </row>
    <row r="568" spans="1:65" s="154" customFormat="1">
      <c r="B568" s="155"/>
      <c r="D568" s="156" t="s">
        <v>202</v>
      </c>
      <c r="E568" s="157"/>
      <c r="F568" s="158" t="s">
        <v>665</v>
      </c>
      <c r="H568" s="157"/>
      <c r="L568" s="155"/>
      <c r="M568" s="159"/>
      <c r="N568" s="160"/>
      <c r="O568" s="160"/>
      <c r="P568" s="160"/>
      <c r="Q568" s="160"/>
      <c r="R568" s="160"/>
      <c r="S568" s="160"/>
      <c r="T568" s="161"/>
      <c r="AT568" s="157" t="s">
        <v>202</v>
      </c>
      <c r="AU568" s="157" t="s">
        <v>82</v>
      </c>
      <c r="AV568" s="154" t="s">
        <v>80</v>
      </c>
      <c r="AW568" s="154" t="s">
        <v>35</v>
      </c>
      <c r="AX568" s="154" t="s">
        <v>73</v>
      </c>
      <c r="AY568" s="157" t="s">
        <v>193</v>
      </c>
    </row>
    <row r="569" spans="1:65" s="162" customFormat="1">
      <c r="B569" s="163"/>
      <c r="D569" s="156" t="s">
        <v>202</v>
      </c>
      <c r="E569" s="164"/>
      <c r="F569" s="165" t="s">
        <v>228</v>
      </c>
      <c r="H569" s="166">
        <v>5</v>
      </c>
      <c r="L569" s="163"/>
      <c r="M569" s="167"/>
      <c r="N569" s="168"/>
      <c r="O569" s="168"/>
      <c r="P569" s="168"/>
      <c r="Q569" s="168"/>
      <c r="R569" s="168"/>
      <c r="S569" s="168"/>
      <c r="T569" s="169"/>
      <c r="AT569" s="164" t="s">
        <v>202</v>
      </c>
      <c r="AU569" s="164" t="s">
        <v>82</v>
      </c>
      <c r="AV569" s="162" t="s">
        <v>82</v>
      </c>
      <c r="AW569" s="162" t="s">
        <v>35</v>
      </c>
      <c r="AX569" s="162" t="s">
        <v>73</v>
      </c>
      <c r="AY569" s="164" t="s">
        <v>193</v>
      </c>
    </row>
    <row r="570" spans="1:65" s="154" customFormat="1">
      <c r="B570" s="155"/>
      <c r="D570" s="156" t="s">
        <v>202</v>
      </c>
      <c r="E570" s="157"/>
      <c r="F570" s="158" t="s">
        <v>666</v>
      </c>
      <c r="H570" s="157"/>
      <c r="L570" s="155"/>
      <c r="M570" s="159"/>
      <c r="N570" s="160"/>
      <c r="O570" s="160"/>
      <c r="P570" s="160"/>
      <c r="Q570" s="160"/>
      <c r="R570" s="160"/>
      <c r="S570" s="160"/>
      <c r="T570" s="161"/>
      <c r="AT570" s="157" t="s">
        <v>202</v>
      </c>
      <c r="AU570" s="157" t="s">
        <v>82</v>
      </c>
      <c r="AV570" s="154" t="s">
        <v>80</v>
      </c>
      <c r="AW570" s="154" t="s">
        <v>35</v>
      </c>
      <c r="AX570" s="154" t="s">
        <v>73</v>
      </c>
      <c r="AY570" s="157" t="s">
        <v>193</v>
      </c>
    </row>
    <row r="571" spans="1:65" s="154" customFormat="1" ht="20.399999999999999">
      <c r="B571" s="155"/>
      <c r="D571" s="156" t="s">
        <v>202</v>
      </c>
      <c r="E571" s="157"/>
      <c r="F571" s="158" t="s">
        <v>609</v>
      </c>
      <c r="H571" s="157"/>
      <c r="L571" s="155"/>
      <c r="M571" s="159"/>
      <c r="N571" s="160"/>
      <c r="O571" s="160"/>
      <c r="P571" s="160"/>
      <c r="Q571" s="160"/>
      <c r="R571" s="160"/>
      <c r="S571" s="160"/>
      <c r="T571" s="161"/>
      <c r="AT571" s="157" t="s">
        <v>202</v>
      </c>
      <c r="AU571" s="157" t="s">
        <v>82</v>
      </c>
      <c r="AV571" s="154" t="s">
        <v>80</v>
      </c>
      <c r="AW571" s="154" t="s">
        <v>35</v>
      </c>
      <c r="AX571" s="154" t="s">
        <v>73</v>
      </c>
      <c r="AY571" s="157" t="s">
        <v>193</v>
      </c>
    </row>
    <row r="572" spans="1:65" s="162" customFormat="1">
      <c r="B572" s="163"/>
      <c r="D572" s="156" t="s">
        <v>202</v>
      </c>
      <c r="E572" s="164"/>
      <c r="F572" s="165" t="s">
        <v>82</v>
      </c>
      <c r="H572" s="166">
        <v>2</v>
      </c>
      <c r="L572" s="163"/>
      <c r="M572" s="167"/>
      <c r="N572" s="168"/>
      <c r="O572" s="168"/>
      <c r="P572" s="168"/>
      <c r="Q572" s="168"/>
      <c r="R572" s="168"/>
      <c r="S572" s="168"/>
      <c r="T572" s="169"/>
      <c r="AT572" s="164" t="s">
        <v>202</v>
      </c>
      <c r="AU572" s="164" t="s">
        <v>82</v>
      </c>
      <c r="AV572" s="162" t="s">
        <v>82</v>
      </c>
      <c r="AW572" s="162" t="s">
        <v>35</v>
      </c>
      <c r="AX572" s="162" t="s">
        <v>73</v>
      </c>
      <c r="AY572" s="164" t="s">
        <v>193</v>
      </c>
    </row>
    <row r="573" spans="1:65" s="170" customFormat="1">
      <c r="B573" s="171"/>
      <c r="D573" s="156" t="s">
        <v>202</v>
      </c>
      <c r="E573" s="172"/>
      <c r="F573" s="173" t="s">
        <v>206</v>
      </c>
      <c r="H573" s="174">
        <v>12</v>
      </c>
      <c r="L573" s="171"/>
      <c r="M573" s="175"/>
      <c r="N573" s="176"/>
      <c r="O573" s="176"/>
      <c r="P573" s="176"/>
      <c r="Q573" s="176"/>
      <c r="R573" s="176"/>
      <c r="S573" s="176"/>
      <c r="T573" s="177"/>
      <c r="AT573" s="172" t="s">
        <v>202</v>
      </c>
      <c r="AU573" s="172" t="s">
        <v>82</v>
      </c>
      <c r="AV573" s="170" t="s">
        <v>199</v>
      </c>
      <c r="AW573" s="170" t="s">
        <v>35</v>
      </c>
      <c r="AX573" s="170" t="s">
        <v>80</v>
      </c>
      <c r="AY573" s="172" t="s">
        <v>193</v>
      </c>
    </row>
    <row r="574" spans="1:65" s="17" customFormat="1" ht="33" customHeight="1">
      <c r="A574" s="13"/>
      <c r="B574" s="136"/>
      <c r="C574" s="137" t="s">
        <v>667</v>
      </c>
      <c r="D574" s="137" t="s">
        <v>195</v>
      </c>
      <c r="E574" s="138" t="s">
        <v>668</v>
      </c>
      <c r="F574" s="139" t="s">
        <v>669</v>
      </c>
      <c r="G574" s="140" t="s">
        <v>605</v>
      </c>
      <c r="H574" s="141">
        <v>2</v>
      </c>
      <c r="I574" s="142">
        <v>0</v>
      </c>
      <c r="J574" s="142">
        <f>ROUND(I574*H574,2)</f>
        <v>0</v>
      </c>
      <c r="K574" s="143"/>
      <c r="L574" s="14"/>
      <c r="M574" s="144"/>
      <c r="N574" s="145" t="s">
        <v>44</v>
      </c>
      <c r="O574" s="146">
        <v>2.431</v>
      </c>
      <c r="P574" s="146">
        <f>O574*H574</f>
        <v>4.8620000000000001</v>
      </c>
      <c r="Q574" s="146">
        <v>0.1575</v>
      </c>
      <c r="R574" s="146">
        <f>Q574*H574</f>
        <v>0.315</v>
      </c>
      <c r="S574" s="146">
        <v>0</v>
      </c>
      <c r="T574" s="147">
        <f>S574*H574</f>
        <v>0</v>
      </c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R574" s="148" t="s">
        <v>199</v>
      </c>
      <c r="AT574" s="148" t="s">
        <v>195</v>
      </c>
      <c r="AU574" s="148" t="s">
        <v>82</v>
      </c>
      <c r="AY574" s="2" t="s">
        <v>193</v>
      </c>
      <c r="BE574" s="149">
        <f>IF(N574="základní",J574,0)</f>
        <v>0</v>
      </c>
      <c r="BF574" s="149">
        <f>IF(N574="snížená",J574,0)</f>
        <v>0</v>
      </c>
      <c r="BG574" s="149">
        <f>IF(N574="zákl. přenesená",J574,0)</f>
        <v>0</v>
      </c>
      <c r="BH574" s="149">
        <f>IF(N574="sníž. přenesená",J574,0)</f>
        <v>0</v>
      </c>
      <c r="BI574" s="149">
        <f>IF(N574="nulová",J574,0)</f>
        <v>0</v>
      </c>
      <c r="BJ574" s="2" t="s">
        <v>80</v>
      </c>
      <c r="BK574" s="149">
        <f>ROUND(I574*H574,2)</f>
        <v>0</v>
      </c>
      <c r="BL574" s="2" t="s">
        <v>199</v>
      </c>
      <c r="BM574" s="148" t="s">
        <v>670</v>
      </c>
    </row>
    <row r="575" spans="1:65" s="17" customFormat="1">
      <c r="A575" s="13"/>
      <c r="B575" s="14"/>
      <c r="C575" s="13"/>
      <c r="D575" s="150" t="s">
        <v>200</v>
      </c>
      <c r="E575" s="13"/>
      <c r="F575" s="151" t="s">
        <v>671</v>
      </c>
      <c r="G575" s="13"/>
      <c r="H575" s="13"/>
      <c r="I575" s="13"/>
      <c r="J575" s="13"/>
      <c r="K575" s="13"/>
      <c r="L575" s="14"/>
      <c r="M575" s="152"/>
      <c r="N575" s="153"/>
      <c r="O575" s="36"/>
      <c r="P575" s="36"/>
      <c r="Q575" s="36"/>
      <c r="R575" s="36"/>
      <c r="S575" s="36"/>
      <c r="T575" s="3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" t="s">
        <v>200</v>
      </c>
      <c r="AU575" s="2" t="s">
        <v>82</v>
      </c>
    </row>
    <row r="576" spans="1:65" s="154" customFormat="1">
      <c r="B576" s="155"/>
      <c r="D576" s="156" t="s">
        <v>202</v>
      </c>
      <c r="E576" s="157"/>
      <c r="F576" s="158" t="s">
        <v>541</v>
      </c>
      <c r="H576" s="157"/>
      <c r="L576" s="155"/>
      <c r="M576" s="159"/>
      <c r="N576" s="160"/>
      <c r="O576" s="160"/>
      <c r="P576" s="160"/>
      <c r="Q576" s="160"/>
      <c r="R576" s="160"/>
      <c r="S576" s="160"/>
      <c r="T576" s="161"/>
      <c r="AT576" s="157" t="s">
        <v>202</v>
      </c>
      <c r="AU576" s="157" t="s">
        <v>82</v>
      </c>
      <c r="AV576" s="154" t="s">
        <v>80</v>
      </c>
      <c r="AW576" s="154" t="s">
        <v>35</v>
      </c>
      <c r="AX576" s="154" t="s">
        <v>73</v>
      </c>
      <c r="AY576" s="157" t="s">
        <v>193</v>
      </c>
    </row>
    <row r="577" spans="1:65" s="154" customFormat="1">
      <c r="B577" s="155"/>
      <c r="D577" s="156" t="s">
        <v>202</v>
      </c>
      <c r="E577" s="157"/>
      <c r="F577" s="158" t="s">
        <v>531</v>
      </c>
      <c r="H577" s="157"/>
      <c r="L577" s="155"/>
      <c r="M577" s="159"/>
      <c r="N577" s="160"/>
      <c r="O577" s="160"/>
      <c r="P577" s="160"/>
      <c r="Q577" s="160"/>
      <c r="R577" s="160"/>
      <c r="S577" s="160"/>
      <c r="T577" s="161"/>
      <c r="AT577" s="157" t="s">
        <v>202</v>
      </c>
      <c r="AU577" s="157" t="s">
        <v>82</v>
      </c>
      <c r="AV577" s="154" t="s">
        <v>80</v>
      </c>
      <c r="AW577" s="154" t="s">
        <v>35</v>
      </c>
      <c r="AX577" s="154" t="s">
        <v>73</v>
      </c>
      <c r="AY577" s="157" t="s">
        <v>193</v>
      </c>
    </row>
    <row r="578" spans="1:65" s="154" customFormat="1">
      <c r="B578" s="155"/>
      <c r="D578" s="156" t="s">
        <v>202</v>
      </c>
      <c r="E578" s="157"/>
      <c r="F578" s="158" t="s">
        <v>542</v>
      </c>
      <c r="H578" s="157"/>
      <c r="L578" s="155"/>
      <c r="M578" s="159"/>
      <c r="N578" s="160"/>
      <c r="O578" s="160"/>
      <c r="P578" s="160"/>
      <c r="Q578" s="160"/>
      <c r="R578" s="160"/>
      <c r="S578" s="160"/>
      <c r="T578" s="161"/>
      <c r="AT578" s="157" t="s">
        <v>202</v>
      </c>
      <c r="AU578" s="157" t="s">
        <v>82</v>
      </c>
      <c r="AV578" s="154" t="s">
        <v>80</v>
      </c>
      <c r="AW578" s="154" t="s">
        <v>35</v>
      </c>
      <c r="AX578" s="154" t="s">
        <v>73</v>
      </c>
      <c r="AY578" s="157" t="s">
        <v>193</v>
      </c>
    </row>
    <row r="579" spans="1:65" s="162" customFormat="1">
      <c r="B579" s="163"/>
      <c r="D579" s="156" t="s">
        <v>202</v>
      </c>
      <c r="E579" s="164"/>
      <c r="F579" s="165" t="s">
        <v>82</v>
      </c>
      <c r="H579" s="166">
        <v>2</v>
      </c>
      <c r="L579" s="163"/>
      <c r="M579" s="167"/>
      <c r="N579" s="168"/>
      <c r="O579" s="168"/>
      <c r="P579" s="168"/>
      <c r="Q579" s="168"/>
      <c r="R579" s="168"/>
      <c r="S579" s="168"/>
      <c r="T579" s="169"/>
      <c r="AT579" s="164" t="s">
        <v>202</v>
      </c>
      <c r="AU579" s="164" t="s">
        <v>82</v>
      </c>
      <c r="AV579" s="162" t="s">
        <v>82</v>
      </c>
      <c r="AW579" s="162" t="s">
        <v>35</v>
      </c>
      <c r="AX579" s="162" t="s">
        <v>73</v>
      </c>
      <c r="AY579" s="164" t="s">
        <v>193</v>
      </c>
    </row>
    <row r="580" spans="1:65" s="170" customFormat="1">
      <c r="B580" s="171"/>
      <c r="D580" s="156" t="s">
        <v>202</v>
      </c>
      <c r="E580" s="172"/>
      <c r="F580" s="173" t="s">
        <v>206</v>
      </c>
      <c r="H580" s="174">
        <v>2</v>
      </c>
      <c r="L580" s="171"/>
      <c r="M580" s="175"/>
      <c r="N580" s="176"/>
      <c r="O580" s="176"/>
      <c r="P580" s="176"/>
      <c r="Q580" s="176"/>
      <c r="R580" s="176"/>
      <c r="S580" s="176"/>
      <c r="T580" s="177"/>
      <c r="AT580" s="172" t="s">
        <v>202</v>
      </c>
      <c r="AU580" s="172" t="s">
        <v>82</v>
      </c>
      <c r="AV580" s="170" t="s">
        <v>199</v>
      </c>
      <c r="AW580" s="170" t="s">
        <v>35</v>
      </c>
      <c r="AX580" s="170" t="s">
        <v>80</v>
      </c>
      <c r="AY580" s="172" t="s">
        <v>193</v>
      </c>
    </row>
    <row r="581" spans="1:65" s="17" customFormat="1" ht="24.15" customHeight="1">
      <c r="A581" s="13"/>
      <c r="B581" s="136"/>
      <c r="C581" s="137" t="s">
        <v>449</v>
      </c>
      <c r="D581" s="137" t="s">
        <v>195</v>
      </c>
      <c r="E581" s="138" t="s">
        <v>672</v>
      </c>
      <c r="F581" s="139" t="s">
        <v>673</v>
      </c>
      <c r="G581" s="140" t="s">
        <v>198</v>
      </c>
      <c r="H581" s="141">
        <v>4.5110000000000001</v>
      </c>
      <c r="I581" s="142">
        <v>0</v>
      </c>
      <c r="J581" s="142">
        <f>ROUND(I581*H581,2)</f>
        <v>0</v>
      </c>
      <c r="K581" s="143"/>
      <c r="L581" s="14"/>
      <c r="M581" s="144"/>
      <c r="N581" s="145" t="s">
        <v>44</v>
      </c>
      <c r="O581" s="146">
        <v>1.355</v>
      </c>
      <c r="P581" s="146">
        <f>O581*H581</f>
        <v>6.1124049999999999</v>
      </c>
      <c r="Q581" s="146">
        <v>3.3579999999999999E-2</v>
      </c>
      <c r="R581" s="146">
        <f>Q581*H581</f>
        <v>0.15147938</v>
      </c>
      <c r="S581" s="146">
        <v>0</v>
      </c>
      <c r="T581" s="147">
        <f>S581*H581</f>
        <v>0</v>
      </c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R581" s="148" t="s">
        <v>199</v>
      </c>
      <c r="AT581" s="148" t="s">
        <v>195</v>
      </c>
      <c r="AU581" s="148" t="s">
        <v>82</v>
      </c>
      <c r="AY581" s="2" t="s">
        <v>193</v>
      </c>
      <c r="BE581" s="149">
        <f>IF(N581="základní",J581,0)</f>
        <v>0</v>
      </c>
      <c r="BF581" s="149">
        <f>IF(N581="snížená",J581,0)</f>
        <v>0</v>
      </c>
      <c r="BG581" s="149">
        <f>IF(N581="zákl. přenesená",J581,0)</f>
        <v>0</v>
      </c>
      <c r="BH581" s="149">
        <f>IF(N581="sníž. přenesená",J581,0)</f>
        <v>0</v>
      </c>
      <c r="BI581" s="149">
        <f>IF(N581="nulová",J581,0)</f>
        <v>0</v>
      </c>
      <c r="BJ581" s="2" t="s">
        <v>80</v>
      </c>
      <c r="BK581" s="149">
        <f>ROUND(I581*H581,2)</f>
        <v>0</v>
      </c>
      <c r="BL581" s="2" t="s">
        <v>199</v>
      </c>
      <c r="BM581" s="148" t="s">
        <v>674</v>
      </c>
    </row>
    <row r="582" spans="1:65" s="17" customFormat="1">
      <c r="A582" s="13"/>
      <c r="B582" s="14"/>
      <c r="C582" s="13"/>
      <c r="D582" s="150" t="s">
        <v>200</v>
      </c>
      <c r="E582" s="13"/>
      <c r="F582" s="151" t="s">
        <v>675</v>
      </c>
      <c r="G582" s="13"/>
      <c r="H582" s="13"/>
      <c r="I582" s="13"/>
      <c r="J582" s="13"/>
      <c r="K582" s="13"/>
      <c r="L582" s="14"/>
      <c r="M582" s="152"/>
      <c r="N582" s="153"/>
      <c r="O582" s="36"/>
      <c r="P582" s="36"/>
      <c r="Q582" s="36"/>
      <c r="R582" s="36"/>
      <c r="S582" s="36"/>
      <c r="T582" s="37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" t="s">
        <v>200</v>
      </c>
      <c r="AU582" s="2" t="s">
        <v>82</v>
      </c>
    </row>
    <row r="583" spans="1:65" s="154" customFormat="1">
      <c r="B583" s="155"/>
      <c r="D583" s="156" t="s">
        <v>202</v>
      </c>
      <c r="E583" s="157"/>
      <c r="F583" s="158" t="s">
        <v>530</v>
      </c>
      <c r="H583" s="157"/>
      <c r="L583" s="155"/>
      <c r="M583" s="159"/>
      <c r="N583" s="160"/>
      <c r="O583" s="160"/>
      <c r="P583" s="160"/>
      <c r="Q583" s="160"/>
      <c r="R583" s="160"/>
      <c r="S583" s="160"/>
      <c r="T583" s="161"/>
      <c r="AT583" s="157" t="s">
        <v>202</v>
      </c>
      <c r="AU583" s="157" t="s">
        <v>82</v>
      </c>
      <c r="AV583" s="154" t="s">
        <v>80</v>
      </c>
      <c r="AW583" s="154" t="s">
        <v>35</v>
      </c>
      <c r="AX583" s="154" t="s">
        <v>73</v>
      </c>
      <c r="AY583" s="157" t="s">
        <v>193</v>
      </c>
    </row>
    <row r="584" spans="1:65" s="154" customFormat="1">
      <c r="B584" s="155"/>
      <c r="D584" s="156" t="s">
        <v>202</v>
      </c>
      <c r="E584" s="157"/>
      <c r="F584" s="158" t="s">
        <v>676</v>
      </c>
      <c r="H584" s="157"/>
      <c r="L584" s="155"/>
      <c r="M584" s="159"/>
      <c r="N584" s="160"/>
      <c r="O584" s="160"/>
      <c r="P584" s="160"/>
      <c r="Q584" s="160"/>
      <c r="R584" s="160"/>
      <c r="S584" s="160"/>
      <c r="T584" s="161"/>
      <c r="AT584" s="157" t="s">
        <v>202</v>
      </c>
      <c r="AU584" s="157" t="s">
        <v>82</v>
      </c>
      <c r="AV584" s="154" t="s">
        <v>80</v>
      </c>
      <c r="AW584" s="154" t="s">
        <v>35</v>
      </c>
      <c r="AX584" s="154" t="s">
        <v>73</v>
      </c>
      <c r="AY584" s="157" t="s">
        <v>193</v>
      </c>
    </row>
    <row r="585" spans="1:65" s="162" customFormat="1">
      <c r="B585" s="163"/>
      <c r="D585" s="156" t="s">
        <v>202</v>
      </c>
      <c r="E585" s="164"/>
      <c r="F585" s="165" t="s">
        <v>677</v>
      </c>
      <c r="H585" s="166">
        <v>2.5750000000000002</v>
      </c>
      <c r="L585" s="163"/>
      <c r="M585" s="167"/>
      <c r="N585" s="168"/>
      <c r="O585" s="168"/>
      <c r="P585" s="168"/>
      <c r="Q585" s="168"/>
      <c r="R585" s="168"/>
      <c r="S585" s="168"/>
      <c r="T585" s="169"/>
      <c r="AT585" s="164" t="s">
        <v>202</v>
      </c>
      <c r="AU585" s="164" t="s">
        <v>82</v>
      </c>
      <c r="AV585" s="162" t="s">
        <v>82</v>
      </c>
      <c r="AW585" s="162" t="s">
        <v>35</v>
      </c>
      <c r="AX585" s="162" t="s">
        <v>73</v>
      </c>
      <c r="AY585" s="164" t="s">
        <v>193</v>
      </c>
    </row>
    <row r="586" spans="1:65" s="154" customFormat="1">
      <c r="B586" s="155"/>
      <c r="D586" s="156" t="s">
        <v>202</v>
      </c>
      <c r="E586" s="157"/>
      <c r="F586" s="158" t="s">
        <v>678</v>
      </c>
      <c r="H586" s="157"/>
      <c r="L586" s="155"/>
      <c r="M586" s="159"/>
      <c r="N586" s="160"/>
      <c r="O586" s="160"/>
      <c r="P586" s="160"/>
      <c r="Q586" s="160"/>
      <c r="R586" s="160"/>
      <c r="S586" s="160"/>
      <c r="T586" s="161"/>
      <c r="AT586" s="157" t="s">
        <v>202</v>
      </c>
      <c r="AU586" s="157" t="s">
        <v>82</v>
      </c>
      <c r="AV586" s="154" t="s">
        <v>80</v>
      </c>
      <c r="AW586" s="154" t="s">
        <v>35</v>
      </c>
      <c r="AX586" s="154" t="s">
        <v>73</v>
      </c>
      <c r="AY586" s="157" t="s">
        <v>193</v>
      </c>
    </row>
    <row r="587" spans="1:65" s="162" customFormat="1">
      <c r="B587" s="163"/>
      <c r="D587" s="156" t="s">
        <v>202</v>
      </c>
      <c r="E587" s="164"/>
      <c r="F587" s="165" t="s">
        <v>679</v>
      </c>
      <c r="H587" s="166">
        <v>1.9359999999999999</v>
      </c>
      <c r="L587" s="163"/>
      <c r="M587" s="167"/>
      <c r="N587" s="168"/>
      <c r="O587" s="168"/>
      <c r="P587" s="168"/>
      <c r="Q587" s="168"/>
      <c r="R587" s="168"/>
      <c r="S587" s="168"/>
      <c r="T587" s="169"/>
      <c r="AT587" s="164" t="s">
        <v>202</v>
      </c>
      <c r="AU587" s="164" t="s">
        <v>82</v>
      </c>
      <c r="AV587" s="162" t="s">
        <v>82</v>
      </c>
      <c r="AW587" s="162" t="s">
        <v>35</v>
      </c>
      <c r="AX587" s="162" t="s">
        <v>73</v>
      </c>
      <c r="AY587" s="164" t="s">
        <v>193</v>
      </c>
    </row>
    <row r="588" spans="1:65" s="170" customFormat="1">
      <c r="B588" s="171"/>
      <c r="D588" s="156" t="s">
        <v>202</v>
      </c>
      <c r="E588" s="172"/>
      <c r="F588" s="173" t="s">
        <v>206</v>
      </c>
      <c r="H588" s="174">
        <v>4.5110000000000001</v>
      </c>
      <c r="L588" s="171"/>
      <c r="M588" s="175"/>
      <c r="N588" s="176"/>
      <c r="O588" s="176"/>
      <c r="P588" s="176"/>
      <c r="Q588" s="176"/>
      <c r="R588" s="176"/>
      <c r="S588" s="176"/>
      <c r="T588" s="177"/>
      <c r="AT588" s="172" t="s">
        <v>202</v>
      </c>
      <c r="AU588" s="172" t="s">
        <v>82</v>
      </c>
      <c r="AV588" s="170" t="s">
        <v>199</v>
      </c>
      <c r="AW588" s="170" t="s">
        <v>35</v>
      </c>
      <c r="AX588" s="170" t="s">
        <v>80</v>
      </c>
      <c r="AY588" s="172" t="s">
        <v>193</v>
      </c>
    </row>
    <row r="589" spans="1:65" s="17" customFormat="1" ht="37.799999999999997" customHeight="1">
      <c r="A589" s="13"/>
      <c r="B589" s="136"/>
      <c r="C589" s="137" t="s">
        <v>680</v>
      </c>
      <c r="D589" s="137" t="s">
        <v>195</v>
      </c>
      <c r="E589" s="138" t="s">
        <v>681</v>
      </c>
      <c r="F589" s="139" t="s">
        <v>682</v>
      </c>
      <c r="G589" s="140" t="s">
        <v>198</v>
      </c>
      <c r="H589" s="141">
        <v>6.37</v>
      </c>
      <c r="I589" s="142">
        <v>0</v>
      </c>
      <c r="J589" s="142">
        <f>ROUND(I589*H589,2)</f>
        <v>0</v>
      </c>
      <c r="K589" s="143"/>
      <c r="L589" s="14"/>
      <c r="M589" s="144"/>
      <c r="N589" s="145" t="s">
        <v>44</v>
      </c>
      <c r="O589" s="146">
        <v>0.41</v>
      </c>
      <c r="P589" s="146">
        <f>O589*H589</f>
        <v>2.6116999999999999</v>
      </c>
      <c r="Q589" s="146">
        <v>1.103E-2</v>
      </c>
      <c r="R589" s="146">
        <f>Q589*H589</f>
        <v>7.0261100000000007E-2</v>
      </c>
      <c r="S589" s="146">
        <v>0</v>
      </c>
      <c r="T589" s="147">
        <f>S589*H589</f>
        <v>0</v>
      </c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R589" s="148" t="s">
        <v>199</v>
      </c>
      <c r="AT589" s="148" t="s">
        <v>195</v>
      </c>
      <c r="AU589" s="148" t="s">
        <v>82</v>
      </c>
      <c r="AY589" s="2" t="s">
        <v>193</v>
      </c>
      <c r="BE589" s="149">
        <f>IF(N589="základní",J589,0)</f>
        <v>0</v>
      </c>
      <c r="BF589" s="149">
        <f>IF(N589="snížená",J589,0)</f>
        <v>0</v>
      </c>
      <c r="BG589" s="149">
        <f>IF(N589="zákl. přenesená",J589,0)</f>
        <v>0</v>
      </c>
      <c r="BH589" s="149">
        <f>IF(N589="sníž. přenesená",J589,0)</f>
        <v>0</v>
      </c>
      <c r="BI589" s="149">
        <f>IF(N589="nulová",J589,0)</f>
        <v>0</v>
      </c>
      <c r="BJ589" s="2" t="s">
        <v>80</v>
      </c>
      <c r="BK589" s="149">
        <f>ROUND(I589*H589,2)</f>
        <v>0</v>
      </c>
      <c r="BL589" s="2" t="s">
        <v>199</v>
      </c>
      <c r="BM589" s="148" t="s">
        <v>683</v>
      </c>
    </row>
    <row r="590" spans="1:65" s="17" customFormat="1">
      <c r="A590" s="13"/>
      <c r="B590" s="14"/>
      <c r="C590" s="13"/>
      <c r="D590" s="150" t="s">
        <v>200</v>
      </c>
      <c r="E590" s="13"/>
      <c r="F590" s="151" t="s">
        <v>684</v>
      </c>
      <c r="G590" s="13"/>
      <c r="H590" s="13"/>
      <c r="I590" s="13"/>
      <c r="J590" s="13"/>
      <c r="K590" s="13"/>
      <c r="L590" s="14"/>
      <c r="M590" s="152"/>
      <c r="N590" s="153"/>
      <c r="O590" s="36"/>
      <c r="P590" s="36"/>
      <c r="Q590" s="36"/>
      <c r="R590" s="36"/>
      <c r="S590" s="36"/>
      <c r="T590" s="3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" t="s">
        <v>200</v>
      </c>
      <c r="AU590" s="2" t="s">
        <v>82</v>
      </c>
    </row>
    <row r="591" spans="1:65" s="154" customFormat="1">
      <c r="B591" s="155"/>
      <c r="D591" s="156" t="s">
        <v>202</v>
      </c>
      <c r="E591" s="157"/>
      <c r="F591" s="158" t="s">
        <v>203</v>
      </c>
      <c r="H591" s="157"/>
      <c r="L591" s="155"/>
      <c r="M591" s="159"/>
      <c r="N591" s="160"/>
      <c r="O591" s="160"/>
      <c r="P591" s="160"/>
      <c r="Q591" s="160"/>
      <c r="R591" s="160"/>
      <c r="S591" s="160"/>
      <c r="T591" s="161"/>
      <c r="AT591" s="157" t="s">
        <v>202</v>
      </c>
      <c r="AU591" s="157" t="s">
        <v>82</v>
      </c>
      <c r="AV591" s="154" t="s">
        <v>80</v>
      </c>
      <c r="AW591" s="154" t="s">
        <v>35</v>
      </c>
      <c r="AX591" s="154" t="s">
        <v>73</v>
      </c>
      <c r="AY591" s="157" t="s">
        <v>193</v>
      </c>
    </row>
    <row r="592" spans="1:65" s="154" customFormat="1">
      <c r="B592" s="155"/>
      <c r="D592" s="156" t="s">
        <v>202</v>
      </c>
      <c r="E592" s="157"/>
      <c r="F592" s="158" t="s">
        <v>685</v>
      </c>
      <c r="H592" s="157"/>
      <c r="L592" s="155"/>
      <c r="M592" s="159"/>
      <c r="N592" s="160"/>
      <c r="O592" s="160"/>
      <c r="P592" s="160"/>
      <c r="Q592" s="160"/>
      <c r="R592" s="160"/>
      <c r="S592" s="160"/>
      <c r="T592" s="161"/>
      <c r="AT592" s="157" t="s">
        <v>202</v>
      </c>
      <c r="AU592" s="157" t="s">
        <v>82</v>
      </c>
      <c r="AV592" s="154" t="s">
        <v>80</v>
      </c>
      <c r="AW592" s="154" t="s">
        <v>35</v>
      </c>
      <c r="AX592" s="154" t="s">
        <v>73</v>
      </c>
      <c r="AY592" s="157" t="s">
        <v>193</v>
      </c>
    </row>
    <row r="593" spans="1:65" s="162" customFormat="1">
      <c r="B593" s="163"/>
      <c r="D593" s="156" t="s">
        <v>202</v>
      </c>
      <c r="E593" s="164"/>
      <c r="F593" s="165" t="s">
        <v>686</v>
      </c>
      <c r="H593" s="166">
        <v>6.37</v>
      </c>
      <c r="L593" s="163"/>
      <c r="M593" s="167"/>
      <c r="N593" s="168"/>
      <c r="O593" s="168"/>
      <c r="P593" s="168"/>
      <c r="Q593" s="168"/>
      <c r="R593" s="168"/>
      <c r="S593" s="168"/>
      <c r="T593" s="169"/>
      <c r="AT593" s="164" t="s">
        <v>202</v>
      </c>
      <c r="AU593" s="164" t="s">
        <v>82</v>
      </c>
      <c r="AV593" s="162" t="s">
        <v>82</v>
      </c>
      <c r="AW593" s="162" t="s">
        <v>35</v>
      </c>
      <c r="AX593" s="162" t="s">
        <v>73</v>
      </c>
      <c r="AY593" s="164" t="s">
        <v>193</v>
      </c>
    </row>
    <row r="594" spans="1:65" s="170" customFormat="1">
      <c r="B594" s="171"/>
      <c r="D594" s="156" t="s">
        <v>202</v>
      </c>
      <c r="E594" s="172"/>
      <c r="F594" s="173" t="s">
        <v>206</v>
      </c>
      <c r="H594" s="174">
        <v>6.37</v>
      </c>
      <c r="L594" s="171"/>
      <c r="M594" s="175"/>
      <c r="N594" s="176"/>
      <c r="O594" s="176"/>
      <c r="P594" s="176"/>
      <c r="Q594" s="176"/>
      <c r="R594" s="176"/>
      <c r="S594" s="176"/>
      <c r="T594" s="177"/>
      <c r="AT594" s="172" t="s">
        <v>202</v>
      </c>
      <c r="AU594" s="172" t="s">
        <v>82</v>
      </c>
      <c r="AV594" s="170" t="s">
        <v>199</v>
      </c>
      <c r="AW594" s="170" t="s">
        <v>35</v>
      </c>
      <c r="AX594" s="170" t="s">
        <v>80</v>
      </c>
      <c r="AY594" s="172" t="s">
        <v>193</v>
      </c>
    </row>
    <row r="595" spans="1:65" s="17" customFormat="1" ht="37.799999999999997" customHeight="1">
      <c r="A595" s="13"/>
      <c r="B595" s="136"/>
      <c r="C595" s="137" t="s">
        <v>456</v>
      </c>
      <c r="D595" s="137" t="s">
        <v>195</v>
      </c>
      <c r="E595" s="138" t="s">
        <v>687</v>
      </c>
      <c r="F595" s="139" t="s">
        <v>688</v>
      </c>
      <c r="G595" s="140" t="s">
        <v>198</v>
      </c>
      <c r="H595" s="141">
        <v>177.43</v>
      </c>
      <c r="I595" s="142">
        <v>0</v>
      </c>
      <c r="J595" s="142">
        <f>ROUND(I595*H595,2)</f>
        <v>0</v>
      </c>
      <c r="K595" s="143"/>
      <c r="L595" s="14"/>
      <c r="M595" s="144"/>
      <c r="N595" s="145" t="s">
        <v>44</v>
      </c>
      <c r="O595" s="146">
        <v>0.06</v>
      </c>
      <c r="P595" s="146">
        <f>O595*H595</f>
        <v>10.645799999999999</v>
      </c>
      <c r="Q595" s="146">
        <v>4.7999999999999996E-7</v>
      </c>
      <c r="R595" s="146">
        <f>Q595*H595</f>
        <v>8.5166399999999992E-5</v>
      </c>
      <c r="S595" s="146">
        <v>0</v>
      </c>
      <c r="T595" s="147">
        <f>S595*H595</f>
        <v>0</v>
      </c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R595" s="148" t="s">
        <v>199</v>
      </c>
      <c r="AT595" s="148" t="s">
        <v>195</v>
      </c>
      <c r="AU595" s="148" t="s">
        <v>82</v>
      </c>
      <c r="AY595" s="2" t="s">
        <v>193</v>
      </c>
      <c r="BE595" s="149">
        <f>IF(N595="základní",J595,0)</f>
        <v>0</v>
      </c>
      <c r="BF595" s="149">
        <f>IF(N595="snížená",J595,0)</f>
        <v>0</v>
      </c>
      <c r="BG595" s="149">
        <f>IF(N595="zákl. přenesená",J595,0)</f>
        <v>0</v>
      </c>
      <c r="BH595" s="149">
        <f>IF(N595="sníž. přenesená",J595,0)</f>
        <v>0</v>
      </c>
      <c r="BI595" s="149">
        <f>IF(N595="nulová",J595,0)</f>
        <v>0</v>
      </c>
      <c r="BJ595" s="2" t="s">
        <v>80</v>
      </c>
      <c r="BK595" s="149">
        <f>ROUND(I595*H595,2)</f>
        <v>0</v>
      </c>
      <c r="BL595" s="2" t="s">
        <v>199</v>
      </c>
      <c r="BM595" s="148" t="s">
        <v>689</v>
      </c>
    </row>
    <row r="596" spans="1:65" s="17" customFormat="1">
      <c r="A596" s="13"/>
      <c r="B596" s="14"/>
      <c r="C596" s="13"/>
      <c r="D596" s="150" t="s">
        <v>200</v>
      </c>
      <c r="E596" s="13"/>
      <c r="F596" s="151" t="s">
        <v>690</v>
      </c>
      <c r="G596" s="13"/>
      <c r="H596" s="13"/>
      <c r="I596" s="13"/>
      <c r="J596" s="13"/>
      <c r="K596" s="13"/>
      <c r="L596" s="14"/>
      <c r="M596" s="152"/>
      <c r="N596" s="153"/>
      <c r="O596" s="36"/>
      <c r="P596" s="36"/>
      <c r="Q596" s="36"/>
      <c r="R596" s="36"/>
      <c r="S596" s="36"/>
      <c r="T596" s="3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" t="s">
        <v>200</v>
      </c>
      <c r="AU596" s="2" t="s">
        <v>82</v>
      </c>
    </row>
    <row r="597" spans="1:65" s="154" customFormat="1">
      <c r="B597" s="155"/>
      <c r="D597" s="156" t="s">
        <v>202</v>
      </c>
      <c r="E597" s="157"/>
      <c r="F597" s="158" t="s">
        <v>530</v>
      </c>
      <c r="H597" s="157"/>
      <c r="L597" s="155"/>
      <c r="M597" s="159"/>
      <c r="N597" s="160"/>
      <c r="O597" s="160"/>
      <c r="P597" s="160"/>
      <c r="Q597" s="160"/>
      <c r="R597" s="160"/>
      <c r="S597" s="160"/>
      <c r="T597" s="161"/>
      <c r="AT597" s="157" t="s">
        <v>202</v>
      </c>
      <c r="AU597" s="157" t="s">
        <v>82</v>
      </c>
      <c r="AV597" s="154" t="s">
        <v>80</v>
      </c>
      <c r="AW597" s="154" t="s">
        <v>35</v>
      </c>
      <c r="AX597" s="154" t="s">
        <v>73</v>
      </c>
      <c r="AY597" s="157" t="s">
        <v>193</v>
      </c>
    </row>
    <row r="598" spans="1:65" s="154" customFormat="1">
      <c r="B598" s="155"/>
      <c r="D598" s="156" t="s">
        <v>202</v>
      </c>
      <c r="E598" s="157"/>
      <c r="F598" s="158" t="s">
        <v>691</v>
      </c>
      <c r="H598" s="157"/>
      <c r="L598" s="155"/>
      <c r="M598" s="159"/>
      <c r="N598" s="160"/>
      <c r="O598" s="160"/>
      <c r="P598" s="160"/>
      <c r="Q598" s="160"/>
      <c r="R598" s="160"/>
      <c r="S598" s="160"/>
      <c r="T598" s="161"/>
      <c r="AT598" s="157" t="s">
        <v>202</v>
      </c>
      <c r="AU598" s="157" t="s">
        <v>82</v>
      </c>
      <c r="AV598" s="154" t="s">
        <v>80</v>
      </c>
      <c r="AW598" s="154" t="s">
        <v>35</v>
      </c>
      <c r="AX598" s="154" t="s">
        <v>73</v>
      </c>
      <c r="AY598" s="157" t="s">
        <v>193</v>
      </c>
    </row>
    <row r="599" spans="1:65" s="154" customFormat="1">
      <c r="B599" s="155"/>
      <c r="D599" s="156" t="s">
        <v>202</v>
      </c>
      <c r="E599" s="157"/>
      <c r="F599" s="158" t="s">
        <v>692</v>
      </c>
      <c r="H599" s="157"/>
      <c r="L599" s="155"/>
      <c r="M599" s="159"/>
      <c r="N599" s="160"/>
      <c r="O599" s="160"/>
      <c r="P599" s="160"/>
      <c r="Q599" s="160"/>
      <c r="R599" s="160"/>
      <c r="S599" s="160"/>
      <c r="T599" s="161"/>
      <c r="AT599" s="157" t="s">
        <v>202</v>
      </c>
      <c r="AU599" s="157" t="s">
        <v>82</v>
      </c>
      <c r="AV599" s="154" t="s">
        <v>80</v>
      </c>
      <c r="AW599" s="154" t="s">
        <v>35</v>
      </c>
      <c r="AX599" s="154" t="s">
        <v>73</v>
      </c>
      <c r="AY599" s="157" t="s">
        <v>193</v>
      </c>
    </row>
    <row r="600" spans="1:65" s="162" customFormat="1">
      <c r="B600" s="163"/>
      <c r="D600" s="156" t="s">
        <v>202</v>
      </c>
      <c r="E600" s="164"/>
      <c r="F600" s="165" t="s">
        <v>693</v>
      </c>
      <c r="H600" s="166">
        <v>17.670000000000002</v>
      </c>
      <c r="L600" s="163"/>
      <c r="M600" s="167"/>
      <c r="N600" s="168"/>
      <c r="O600" s="168"/>
      <c r="P600" s="168"/>
      <c r="Q600" s="168"/>
      <c r="R600" s="168"/>
      <c r="S600" s="168"/>
      <c r="T600" s="169"/>
      <c r="AT600" s="164" t="s">
        <v>202</v>
      </c>
      <c r="AU600" s="164" t="s">
        <v>82</v>
      </c>
      <c r="AV600" s="162" t="s">
        <v>82</v>
      </c>
      <c r="AW600" s="162" t="s">
        <v>35</v>
      </c>
      <c r="AX600" s="162" t="s">
        <v>73</v>
      </c>
      <c r="AY600" s="164" t="s">
        <v>193</v>
      </c>
    </row>
    <row r="601" spans="1:65" s="154" customFormat="1">
      <c r="B601" s="155"/>
      <c r="D601" s="156" t="s">
        <v>202</v>
      </c>
      <c r="E601" s="157"/>
      <c r="F601" s="158" t="s">
        <v>694</v>
      </c>
      <c r="H601" s="157"/>
      <c r="L601" s="155"/>
      <c r="M601" s="159"/>
      <c r="N601" s="160"/>
      <c r="O601" s="160"/>
      <c r="P601" s="160"/>
      <c r="Q601" s="160"/>
      <c r="R601" s="160"/>
      <c r="S601" s="160"/>
      <c r="T601" s="161"/>
      <c r="AT601" s="157" t="s">
        <v>202</v>
      </c>
      <c r="AU601" s="157" t="s">
        <v>82</v>
      </c>
      <c r="AV601" s="154" t="s">
        <v>80</v>
      </c>
      <c r="AW601" s="154" t="s">
        <v>35</v>
      </c>
      <c r="AX601" s="154" t="s">
        <v>73</v>
      </c>
      <c r="AY601" s="157" t="s">
        <v>193</v>
      </c>
    </row>
    <row r="602" spans="1:65" s="162" customFormat="1">
      <c r="B602" s="163"/>
      <c r="D602" s="156" t="s">
        <v>202</v>
      </c>
      <c r="E602" s="164"/>
      <c r="F602" s="165" t="s">
        <v>695</v>
      </c>
      <c r="H602" s="166">
        <v>79.42</v>
      </c>
      <c r="L602" s="163"/>
      <c r="M602" s="167"/>
      <c r="N602" s="168"/>
      <c r="O602" s="168"/>
      <c r="P602" s="168"/>
      <c r="Q602" s="168"/>
      <c r="R602" s="168"/>
      <c r="S602" s="168"/>
      <c r="T602" s="169"/>
      <c r="AT602" s="164" t="s">
        <v>202</v>
      </c>
      <c r="AU602" s="164" t="s">
        <v>82</v>
      </c>
      <c r="AV602" s="162" t="s">
        <v>82</v>
      </c>
      <c r="AW602" s="162" t="s">
        <v>35</v>
      </c>
      <c r="AX602" s="162" t="s">
        <v>73</v>
      </c>
      <c r="AY602" s="164" t="s">
        <v>193</v>
      </c>
    </row>
    <row r="603" spans="1:65" s="154" customFormat="1">
      <c r="B603" s="155"/>
      <c r="D603" s="156" t="s">
        <v>202</v>
      </c>
      <c r="E603" s="157"/>
      <c r="F603" s="158" t="s">
        <v>696</v>
      </c>
      <c r="H603" s="157"/>
      <c r="L603" s="155"/>
      <c r="M603" s="159"/>
      <c r="N603" s="160"/>
      <c r="O603" s="160"/>
      <c r="P603" s="160"/>
      <c r="Q603" s="160"/>
      <c r="R603" s="160"/>
      <c r="S603" s="160"/>
      <c r="T603" s="161"/>
      <c r="AT603" s="157" t="s">
        <v>202</v>
      </c>
      <c r="AU603" s="157" t="s">
        <v>82</v>
      </c>
      <c r="AV603" s="154" t="s">
        <v>80</v>
      </c>
      <c r="AW603" s="154" t="s">
        <v>35</v>
      </c>
      <c r="AX603" s="154" t="s">
        <v>73</v>
      </c>
      <c r="AY603" s="157" t="s">
        <v>193</v>
      </c>
    </row>
    <row r="604" spans="1:65" s="162" customFormat="1">
      <c r="B604" s="163"/>
      <c r="D604" s="156" t="s">
        <v>202</v>
      </c>
      <c r="E604" s="164"/>
      <c r="F604" s="165" t="s">
        <v>697</v>
      </c>
      <c r="H604" s="166">
        <v>45</v>
      </c>
      <c r="L604" s="163"/>
      <c r="M604" s="167"/>
      <c r="N604" s="168"/>
      <c r="O604" s="168"/>
      <c r="P604" s="168"/>
      <c r="Q604" s="168"/>
      <c r="R604" s="168"/>
      <c r="S604" s="168"/>
      <c r="T604" s="169"/>
      <c r="AT604" s="164" t="s">
        <v>202</v>
      </c>
      <c r="AU604" s="164" t="s">
        <v>82</v>
      </c>
      <c r="AV604" s="162" t="s">
        <v>82</v>
      </c>
      <c r="AW604" s="162" t="s">
        <v>35</v>
      </c>
      <c r="AX604" s="162" t="s">
        <v>73</v>
      </c>
      <c r="AY604" s="164" t="s">
        <v>193</v>
      </c>
    </row>
    <row r="605" spans="1:65" s="162" customFormat="1">
      <c r="B605" s="163"/>
      <c r="D605" s="156" t="s">
        <v>202</v>
      </c>
      <c r="E605" s="164"/>
      <c r="F605" s="165" t="s">
        <v>698</v>
      </c>
      <c r="H605" s="166">
        <v>9.5</v>
      </c>
      <c r="L605" s="163"/>
      <c r="M605" s="167"/>
      <c r="N605" s="168"/>
      <c r="O605" s="168"/>
      <c r="P605" s="168"/>
      <c r="Q605" s="168"/>
      <c r="R605" s="168"/>
      <c r="S605" s="168"/>
      <c r="T605" s="169"/>
      <c r="AT605" s="164" t="s">
        <v>202</v>
      </c>
      <c r="AU605" s="164" t="s">
        <v>82</v>
      </c>
      <c r="AV605" s="162" t="s">
        <v>82</v>
      </c>
      <c r="AW605" s="162" t="s">
        <v>35</v>
      </c>
      <c r="AX605" s="162" t="s">
        <v>73</v>
      </c>
      <c r="AY605" s="164" t="s">
        <v>193</v>
      </c>
    </row>
    <row r="606" spans="1:65" s="162" customFormat="1">
      <c r="B606" s="163"/>
      <c r="D606" s="156" t="s">
        <v>202</v>
      </c>
      <c r="E606" s="164"/>
      <c r="F606" s="165" t="s">
        <v>699</v>
      </c>
      <c r="H606" s="166">
        <v>11.4</v>
      </c>
      <c r="L606" s="163"/>
      <c r="M606" s="167"/>
      <c r="N606" s="168"/>
      <c r="O606" s="168"/>
      <c r="P606" s="168"/>
      <c r="Q606" s="168"/>
      <c r="R606" s="168"/>
      <c r="S606" s="168"/>
      <c r="T606" s="169"/>
      <c r="AT606" s="164" t="s">
        <v>202</v>
      </c>
      <c r="AU606" s="164" t="s">
        <v>82</v>
      </c>
      <c r="AV606" s="162" t="s">
        <v>82</v>
      </c>
      <c r="AW606" s="162" t="s">
        <v>35</v>
      </c>
      <c r="AX606" s="162" t="s">
        <v>73</v>
      </c>
      <c r="AY606" s="164" t="s">
        <v>193</v>
      </c>
    </row>
    <row r="607" spans="1:65" s="162" customFormat="1">
      <c r="B607" s="163"/>
      <c r="D607" s="156" t="s">
        <v>202</v>
      </c>
      <c r="E607" s="164"/>
      <c r="F607" s="165" t="s">
        <v>700</v>
      </c>
      <c r="H607" s="166">
        <v>14.44</v>
      </c>
      <c r="L607" s="163"/>
      <c r="M607" s="167"/>
      <c r="N607" s="168"/>
      <c r="O607" s="168"/>
      <c r="P607" s="168"/>
      <c r="Q607" s="168"/>
      <c r="R607" s="168"/>
      <c r="S607" s="168"/>
      <c r="T607" s="169"/>
      <c r="AT607" s="164" t="s">
        <v>202</v>
      </c>
      <c r="AU607" s="164" t="s">
        <v>82</v>
      </c>
      <c r="AV607" s="162" t="s">
        <v>82</v>
      </c>
      <c r="AW607" s="162" t="s">
        <v>35</v>
      </c>
      <c r="AX607" s="162" t="s">
        <v>73</v>
      </c>
      <c r="AY607" s="164" t="s">
        <v>193</v>
      </c>
    </row>
    <row r="608" spans="1:65" s="170" customFormat="1">
      <c r="B608" s="171"/>
      <c r="D608" s="156" t="s">
        <v>202</v>
      </c>
      <c r="E608" s="172"/>
      <c r="F608" s="173" t="s">
        <v>206</v>
      </c>
      <c r="H608" s="174">
        <v>177.43</v>
      </c>
      <c r="L608" s="171"/>
      <c r="M608" s="175"/>
      <c r="N608" s="176"/>
      <c r="O608" s="176"/>
      <c r="P608" s="176"/>
      <c r="Q608" s="176"/>
      <c r="R608" s="176"/>
      <c r="S608" s="176"/>
      <c r="T608" s="177"/>
      <c r="AT608" s="172" t="s">
        <v>202</v>
      </c>
      <c r="AU608" s="172" t="s">
        <v>82</v>
      </c>
      <c r="AV608" s="170" t="s">
        <v>199</v>
      </c>
      <c r="AW608" s="170" t="s">
        <v>35</v>
      </c>
      <c r="AX608" s="170" t="s">
        <v>80</v>
      </c>
      <c r="AY608" s="172" t="s">
        <v>193</v>
      </c>
    </row>
    <row r="609" spans="1:65" s="17" customFormat="1" ht="24.15" customHeight="1">
      <c r="A609" s="13"/>
      <c r="B609" s="136"/>
      <c r="C609" s="137" t="s">
        <v>701</v>
      </c>
      <c r="D609" s="137" t="s">
        <v>195</v>
      </c>
      <c r="E609" s="138" t="s">
        <v>702</v>
      </c>
      <c r="F609" s="139" t="s">
        <v>703</v>
      </c>
      <c r="G609" s="140" t="s">
        <v>353</v>
      </c>
      <c r="H609" s="141">
        <v>9.68</v>
      </c>
      <c r="I609" s="142">
        <v>0</v>
      </c>
      <c r="J609" s="142">
        <f>ROUND(I609*H609,2)</f>
        <v>0</v>
      </c>
      <c r="K609" s="143"/>
      <c r="L609" s="14"/>
      <c r="M609" s="144"/>
      <c r="N609" s="145" t="s">
        <v>44</v>
      </c>
      <c r="O609" s="146">
        <v>0.37</v>
      </c>
      <c r="P609" s="146">
        <f>O609*H609</f>
        <v>3.5815999999999999</v>
      </c>
      <c r="Q609" s="146">
        <v>1.5E-3</v>
      </c>
      <c r="R609" s="146">
        <f>Q609*H609</f>
        <v>1.452E-2</v>
      </c>
      <c r="S609" s="146">
        <v>0</v>
      </c>
      <c r="T609" s="147">
        <f>S609*H609</f>
        <v>0</v>
      </c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R609" s="148" t="s">
        <v>199</v>
      </c>
      <c r="AT609" s="148" t="s">
        <v>195</v>
      </c>
      <c r="AU609" s="148" t="s">
        <v>82</v>
      </c>
      <c r="AY609" s="2" t="s">
        <v>193</v>
      </c>
      <c r="BE609" s="149">
        <f>IF(N609="základní",J609,0)</f>
        <v>0</v>
      </c>
      <c r="BF609" s="149">
        <f>IF(N609="snížená",J609,0)</f>
        <v>0</v>
      </c>
      <c r="BG609" s="149">
        <f>IF(N609="zákl. přenesená",J609,0)</f>
        <v>0</v>
      </c>
      <c r="BH609" s="149">
        <f>IF(N609="sníž. přenesená",J609,0)</f>
        <v>0</v>
      </c>
      <c r="BI609" s="149">
        <f>IF(N609="nulová",J609,0)</f>
        <v>0</v>
      </c>
      <c r="BJ609" s="2" t="s">
        <v>80</v>
      </c>
      <c r="BK609" s="149">
        <f>ROUND(I609*H609,2)</f>
        <v>0</v>
      </c>
      <c r="BL609" s="2" t="s">
        <v>199</v>
      </c>
      <c r="BM609" s="148" t="s">
        <v>704</v>
      </c>
    </row>
    <row r="610" spans="1:65" s="17" customFormat="1">
      <c r="A610" s="13"/>
      <c r="B610" s="14"/>
      <c r="C610" s="13"/>
      <c r="D610" s="150" t="s">
        <v>200</v>
      </c>
      <c r="E610" s="13"/>
      <c r="F610" s="151" t="s">
        <v>705</v>
      </c>
      <c r="G610" s="13"/>
      <c r="H610" s="13"/>
      <c r="I610" s="13"/>
      <c r="J610" s="13"/>
      <c r="K610" s="13"/>
      <c r="L610" s="14"/>
      <c r="M610" s="152"/>
      <c r="N610" s="153"/>
      <c r="O610" s="36"/>
      <c r="P610" s="36"/>
      <c r="Q610" s="36"/>
      <c r="R610" s="36"/>
      <c r="S610" s="36"/>
      <c r="T610" s="37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" t="s">
        <v>200</v>
      </c>
      <c r="AU610" s="2" t="s">
        <v>82</v>
      </c>
    </row>
    <row r="611" spans="1:65" s="154" customFormat="1">
      <c r="B611" s="155"/>
      <c r="D611" s="156" t="s">
        <v>202</v>
      </c>
      <c r="E611" s="157"/>
      <c r="F611" s="158" t="s">
        <v>706</v>
      </c>
      <c r="H611" s="157"/>
      <c r="L611" s="155"/>
      <c r="M611" s="159"/>
      <c r="N611" s="160"/>
      <c r="O611" s="160"/>
      <c r="P611" s="160"/>
      <c r="Q611" s="160"/>
      <c r="R611" s="160"/>
      <c r="S611" s="160"/>
      <c r="T611" s="161"/>
      <c r="AT611" s="157" t="s">
        <v>202</v>
      </c>
      <c r="AU611" s="157" t="s">
        <v>82</v>
      </c>
      <c r="AV611" s="154" t="s">
        <v>80</v>
      </c>
      <c r="AW611" s="154" t="s">
        <v>35</v>
      </c>
      <c r="AX611" s="154" t="s">
        <v>73</v>
      </c>
      <c r="AY611" s="157" t="s">
        <v>193</v>
      </c>
    </row>
    <row r="612" spans="1:65" s="154" customFormat="1">
      <c r="B612" s="155"/>
      <c r="D612" s="156" t="s">
        <v>202</v>
      </c>
      <c r="E612" s="157"/>
      <c r="F612" s="158" t="s">
        <v>707</v>
      </c>
      <c r="H612" s="157"/>
      <c r="L612" s="155"/>
      <c r="M612" s="159"/>
      <c r="N612" s="160"/>
      <c r="O612" s="160"/>
      <c r="P612" s="160"/>
      <c r="Q612" s="160"/>
      <c r="R612" s="160"/>
      <c r="S612" s="160"/>
      <c r="T612" s="161"/>
      <c r="AT612" s="157" t="s">
        <v>202</v>
      </c>
      <c r="AU612" s="157" t="s">
        <v>82</v>
      </c>
      <c r="AV612" s="154" t="s">
        <v>80</v>
      </c>
      <c r="AW612" s="154" t="s">
        <v>35</v>
      </c>
      <c r="AX612" s="154" t="s">
        <v>73</v>
      </c>
      <c r="AY612" s="157" t="s">
        <v>193</v>
      </c>
    </row>
    <row r="613" spans="1:65" s="162" customFormat="1">
      <c r="B613" s="163"/>
      <c r="D613" s="156" t="s">
        <v>202</v>
      </c>
      <c r="E613" s="164"/>
      <c r="F613" s="165" t="s">
        <v>708</v>
      </c>
      <c r="H613" s="166">
        <v>9.68</v>
      </c>
      <c r="L613" s="163"/>
      <c r="M613" s="167"/>
      <c r="N613" s="168"/>
      <c r="O613" s="168"/>
      <c r="P613" s="168"/>
      <c r="Q613" s="168"/>
      <c r="R613" s="168"/>
      <c r="S613" s="168"/>
      <c r="T613" s="169"/>
      <c r="AT613" s="164" t="s">
        <v>202</v>
      </c>
      <c r="AU613" s="164" t="s">
        <v>82</v>
      </c>
      <c r="AV613" s="162" t="s">
        <v>82</v>
      </c>
      <c r="AW613" s="162" t="s">
        <v>35</v>
      </c>
      <c r="AX613" s="162" t="s">
        <v>73</v>
      </c>
      <c r="AY613" s="164" t="s">
        <v>193</v>
      </c>
    </row>
    <row r="614" spans="1:65" s="170" customFormat="1">
      <c r="B614" s="171"/>
      <c r="D614" s="156" t="s">
        <v>202</v>
      </c>
      <c r="E614" s="172"/>
      <c r="F614" s="173" t="s">
        <v>206</v>
      </c>
      <c r="H614" s="174">
        <v>9.68</v>
      </c>
      <c r="L614" s="171"/>
      <c r="M614" s="175"/>
      <c r="N614" s="176"/>
      <c r="O614" s="176"/>
      <c r="P614" s="176"/>
      <c r="Q614" s="176"/>
      <c r="R614" s="176"/>
      <c r="S614" s="176"/>
      <c r="T614" s="177"/>
      <c r="AT614" s="172" t="s">
        <v>202</v>
      </c>
      <c r="AU614" s="172" t="s">
        <v>82</v>
      </c>
      <c r="AV614" s="170" t="s">
        <v>199</v>
      </c>
      <c r="AW614" s="170" t="s">
        <v>35</v>
      </c>
      <c r="AX614" s="170" t="s">
        <v>80</v>
      </c>
      <c r="AY614" s="172" t="s">
        <v>193</v>
      </c>
    </row>
    <row r="615" spans="1:65" s="17" customFormat="1" ht="37.799999999999997" customHeight="1">
      <c r="A615" s="13"/>
      <c r="B615" s="136"/>
      <c r="C615" s="137" t="s">
        <v>470</v>
      </c>
      <c r="D615" s="137" t="s">
        <v>195</v>
      </c>
      <c r="E615" s="138" t="s">
        <v>709</v>
      </c>
      <c r="F615" s="139" t="s">
        <v>710</v>
      </c>
      <c r="G615" s="140" t="s">
        <v>198</v>
      </c>
      <c r="H615" s="141">
        <v>13</v>
      </c>
      <c r="I615" s="142">
        <v>0</v>
      </c>
      <c r="J615" s="142">
        <f>ROUND(I615*H615,2)</f>
        <v>0</v>
      </c>
      <c r="K615" s="143"/>
      <c r="L615" s="14"/>
      <c r="M615" s="144"/>
      <c r="N615" s="145" t="s">
        <v>44</v>
      </c>
      <c r="O615" s="146">
        <v>0.33</v>
      </c>
      <c r="P615" s="146">
        <f>O615*H615</f>
        <v>4.29</v>
      </c>
      <c r="Q615" s="146">
        <v>4.3839999999999999E-3</v>
      </c>
      <c r="R615" s="146">
        <f>Q615*H615</f>
        <v>5.6992000000000001E-2</v>
      </c>
      <c r="S615" s="146">
        <v>0</v>
      </c>
      <c r="T615" s="147">
        <f>S615*H615</f>
        <v>0</v>
      </c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R615" s="148" t="s">
        <v>199</v>
      </c>
      <c r="AT615" s="148" t="s">
        <v>195</v>
      </c>
      <c r="AU615" s="148" t="s">
        <v>82</v>
      </c>
      <c r="AY615" s="2" t="s">
        <v>193</v>
      </c>
      <c r="BE615" s="149">
        <f>IF(N615="základní",J615,0)</f>
        <v>0</v>
      </c>
      <c r="BF615" s="149">
        <f>IF(N615="snížená",J615,0)</f>
        <v>0</v>
      </c>
      <c r="BG615" s="149">
        <f>IF(N615="zákl. přenesená",J615,0)</f>
        <v>0</v>
      </c>
      <c r="BH615" s="149">
        <f>IF(N615="sníž. přenesená",J615,0)</f>
        <v>0</v>
      </c>
      <c r="BI615" s="149">
        <f>IF(N615="nulová",J615,0)</f>
        <v>0</v>
      </c>
      <c r="BJ615" s="2" t="s">
        <v>80</v>
      </c>
      <c r="BK615" s="149">
        <f>ROUND(I615*H615,2)</f>
        <v>0</v>
      </c>
      <c r="BL615" s="2" t="s">
        <v>199</v>
      </c>
      <c r="BM615" s="148" t="s">
        <v>711</v>
      </c>
    </row>
    <row r="616" spans="1:65" s="17" customFormat="1">
      <c r="A616" s="13"/>
      <c r="B616" s="14"/>
      <c r="C616" s="13"/>
      <c r="D616" s="150" t="s">
        <v>200</v>
      </c>
      <c r="E616" s="13"/>
      <c r="F616" s="151" t="s">
        <v>712</v>
      </c>
      <c r="G616" s="13"/>
      <c r="H616" s="13"/>
      <c r="I616" s="13"/>
      <c r="J616" s="13"/>
      <c r="K616" s="13"/>
      <c r="L616" s="14"/>
      <c r="M616" s="152"/>
      <c r="N616" s="153"/>
      <c r="O616" s="36"/>
      <c r="P616" s="36"/>
      <c r="Q616" s="36"/>
      <c r="R616" s="36"/>
      <c r="S616" s="36"/>
      <c r="T616" s="3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" t="s">
        <v>200</v>
      </c>
      <c r="AU616" s="2" t="s">
        <v>82</v>
      </c>
    </row>
    <row r="617" spans="1:65" s="154" customFormat="1">
      <c r="B617" s="155"/>
      <c r="D617" s="156" t="s">
        <v>202</v>
      </c>
      <c r="E617" s="157"/>
      <c r="F617" s="158" t="s">
        <v>713</v>
      </c>
      <c r="H617" s="157"/>
      <c r="L617" s="155"/>
      <c r="M617" s="159"/>
      <c r="N617" s="160"/>
      <c r="O617" s="160"/>
      <c r="P617" s="160"/>
      <c r="Q617" s="160"/>
      <c r="R617" s="160"/>
      <c r="S617" s="160"/>
      <c r="T617" s="161"/>
      <c r="AT617" s="157" t="s">
        <v>202</v>
      </c>
      <c r="AU617" s="157" t="s">
        <v>82</v>
      </c>
      <c r="AV617" s="154" t="s">
        <v>80</v>
      </c>
      <c r="AW617" s="154" t="s">
        <v>35</v>
      </c>
      <c r="AX617" s="154" t="s">
        <v>73</v>
      </c>
      <c r="AY617" s="157" t="s">
        <v>193</v>
      </c>
    </row>
    <row r="618" spans="1:65" s="154" customFormat="1">
      <c r="B618" s="155"/>
      <c r="D618" s="156" t="s">
        <v>202</v>
      </c>
      <c r="E618" s="157"/>
      <c r="F618" s="158" t="s">
        <v>714</v>
      </c>
      <c r="H618" s="157"/>
      <c r="L618" s="155"/>
      <c r="M618" s="159"/>
      <c r="N618" s="160"/>
      <c r="O618" s="160"/>
      <c r="P618" s="160"/>
      <c r="Q618" s="160"/>
      <c r="R618" s="160"/>
      <c r="S618" s="160"/>
      <c r="T618" s="161"/>
      <c r="AT618" s="157" t="s">
        <v>202</v>
      </c>
      <c r="AU618" s="157" t="s">
        <v>82</v>
      </c>
      <c r="AV618" s="154" t="s">
        <v>80</v>
      </c>
      <c r="AW618" s="154" t="s">
        <v>35</v>
      </c>
      <c r="AX618" s="154" t="s">
        <v>73</v>
      </c>
      <c r="AY618" s="157" t="s">
        <v>193</v>
      </c>
    </row>
    <row r="619" spans="1:65" s="162" customFormat="1">
      <c r="B619" s="163"/>
      <c r="D619" s="156" t="s">
        <v>202</v>
      </c>
      <c r="E619" s="164"/>
      <c r="F619" s="165" t="s">
        <v>715</v>
      </c>
      <c r="H619" s="166">
        <v>4</v>
      </c>
      <c r="L619" s="163"/>
      <c r="M619" s="167"/>
      <c r="N619" s="168"/>
      <c r="O619" s="168"/>
      <c r="P619" s="168"/>
      <c r="Q619" s="168"/>
      <c r="R619" s="168"/>
      <c r="S619" s="168"/>
      <c r="T619" s="169"/>
      <c r="AT619" s="164" t="s">
        <v>202</v>
      </c>
      <c r="AU619" s="164" t="s">
        <v>82</v>
      </c>
      <c r="AV619" s="162" t="s">
        <v>82</v>
      </c>
      <c r="AW619" s="162" t="s">
        <v>35</v>
      </c>
      <c r="AX619" s="162" t="s">
        <v>73</v>
      </c>
      <c r="AY619" s="164" t="s">
        <v>193</v>
      </c>
    </row>
    <row r="620" spans="1:65" s="154" customFormat="1">
      <c r="B620" s="155"/>
      <c r="D620" s="156" t="s">
        <v>202</v>
      </c>
      <c r="E620" s="157"/>
      <c r="F620" s="158" t="s">
        <v>716</v>
      </c>
      <c r="H620" s="157"/>
      <c r="L620" s="155"/>
      <c r="M620" s="159"/>
      <c r="N620" s="160"/>
      <c r="O620" s="160"/>
      <c r="P620" s="160"/>
      <c r="Q620" s="160"/>
      <c r="R620" s="160"/>
      <c r="S620" s="160"/>
      <c r="T620" s="161"/>
      <c r="AT620" s="157" t="s">
        <v>202</v>
      </c>
      <c r="AU620" s="157" t="s">
        <v>82</v>
      </c>
      <c r="AV620" s="154" t="s">
        <v>80</v>
      </c>
      <c r="AW620" s="154" t="s">
        <v>35</v>
      </c>
      <c r="AX620" s="154" t="s">
        <v>73</v>
      </c>
      <c r="AY620" s="157" t="s">
        <v>193</v>
      </c>
    </row>
    <row r="621" spans="1:65" s="162" customFormat="1">
      <c r="B621" s="163"/>
      <c r="D621" s="156" t="s">
        <v>202</v>
      </c>
      <c r="E621" s="164"/>
      <c r="F621" s="165" t="s">
        <v>717</v>
      </c>
      <c r="H621" s="166">
        <v>9</v>
      </c>
      <c r="L621" s="163"/>
      <c r="M621" s="167"/>
      <c r="N621" s="168"/>
      <c r="O621" s="168"/>
      <c r="P621" s="168"/>
      <c r="Q621" s="168"/>
      <c r="R621" s="168"/>
      <c r="S621" s="168"/>
      <c r="T621" s="169"/>
      <c r="AT621" s="164" t="s">
        <v>202</v>
      </c>
      <c r="AU621" s="164" t="s">
        <v>82</v>
      </c>
      <c r="AV621" s="162" t="s">
        <v>82</v>
      </c>
      <c r="AW621" s="162" t="s">
        <v>35</v>
      </c>
      <c r="AX621" s="162" t="s">
        <v>73</v>
      </c>
      <c r="AY621" s="164" t="s">
        <v>193</v>
      </c>
    </row>
    <row r="622" spans="1:65" s="170" customFormat="1">
      <c r="B622" s="171"/>
      <c r="D622" s="156" t="s">
        <v>202</v>
      </c>
      <c r="E622" s="172"/>
      <c r="F622" s="173" t="s">
        <v>206</v>
      </c>
      <c r="H622" s="174">
        <v>13</v>
      </c>
      <c r="L622" s="171"/>
      <c r="M622" s="175"/>
      <c r="N622" s="176"/>
      <c r="O622" s="176"/>
      <c r="P622" s="176"/>
      <c r="Q622" s="176"/>
      <c r="R622" s="176"/>
      <c r="S622" s="176"/>
      <c r="T622" s="177"/>
      <c r="AT622" s="172" t="s">
        <v>202</v>
      </c>
      <c r="AU622" s="172" t="s">
        <v>82</v>
      </c>
      <c r="AV622" s="170" t="s">
        <v>199</v>
      </c>
      <c r="AW622" s="170" t="s">
        <v>35</v>
      </c>
      <c r="AX622" s="170" t="s">
        <v>80</v>
      </c>
      <c r="AY622" s="172" t="s">
        <v>193</v>
      </c>
    </row>
    <row r="623" spans="1:65" s="17" customFormat="1" ht="49.05" customHeight="1">
      <c r="A623" s="13"/>
      <c r="B623" s="136"/>
      <c r="C623" s="137" t="s">
        <v>718</v>
      </c>
      <c r="D623" s="137" t="s">
        <v>195</v>
      </c>
      <c r="E623" s="138" t="s">
        <v>719</v>
      </c>
      <c r="F623" s="139" t="s">
        <v>720</v>
      </c>
      <c r="G623" s="140" t="s">
        <v>198</v>
      </c>
      <c r="H623" s="141">
        <v>36.947000000000003</v>
      </c>
      <c r="I623" s="142">
        <v>0</v>
      </c>
      <c r="J623" s="142">
        <f>ROUND(I623*H623,2)</f>
        <v>0</v>
      </c>
      <c r="K623" s="143"/>
      <c r="L623" s="14"/>
      <c r="M623" s="144"/>
      <c r="N623" s="145" t="s">
        <v>44</v>
      </c>
      <c r="O623" s="146">
        <v>0</v>
      </c>
      <c r="P623" s="146">
        <f>O623*H623</f>
        <v>0</v>
      </c>
      <c r="Q623" s="146">
        <v>0</v>
      </c>
      <c r="R623" s="146">
        <f>Q623*H623</f>
        <v>0</v>
      </c>
      <c r="S623" s="146">
        <v>0</v>
      </c>
      <c r="T623" s="147">
        <f>S623*H623</f>
        <v>0</v>
      </c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R623" s="148" t="s">
        <v>199</v>
      </c>
      <c r="AT623" s="148" t="s">
        <v>195</v>
      </c>
      <c r="AU623" s="148" t="s">
        <v>82</v>
      </c>
      <c r="AY623" s="2" t="s">
        <v>193</v>
      </c>
      <c r="BE623" s="149">
        <f>IF(N623="základní",J623,0)</f>
        <v>0</v>
      </c>
      <c r="BF623" s="149">
        <f>IF(N623="snížená",J623,0)</f>
        <v>0</v>
      </c>
      <c r="BG623" s="149">
        <f>IF(N623="zákl. přenesená",J623,0)</f>
        <v>0</v>
      </c>
      <c r="BH623" s="149">
        <f>IF(N623="sníž. přenesená",J623,0)</f>
        <v>0</v>
      </c>
      <c r="BI623" s="149">
        <f>IF(N623="nulová",J623,0)</f>
        <v>0</v>
      </c>
      <c r="BJ623" s="2" t="s">
        <v>80</v>
      </c>
      <c r="BK623" s="149">
        <f>ROUND(I623*H623,2)</f>
        <v>0</v>
      </c>
      <c r="BL623" s="2" t="s">
        <v>199</v>
      </c>
      <c r="BM623" s="148" t="s">
        <v>721</v>
      </c>
    </row>
    <row r="624" spans="1:65" s="154" customFormat="1">
      <c r="B624" s="155"/>
      <c r="D624" s="156" t="s">
        <v>202</v>
      </c>
      <c r="E624" s="157"/>
      <c r="F624" s="158" t="s">
        <v>713</v>
      </c>
      <c r="H624" s="157"/>
      <c r="L624" s="155"/>
      <c r="M624" s="159"/>
      <c r="N624" s="160"/>
      <c r="O624" s="160"/>
      <c r="P624" s="160"/>
      <c r="Q624" s="160"/>
      <c r="R624" s="160"/>
      <c r="S624" s="160"/>
      <c r="T624" s="161"/>
      <c r="AT624" s="157" t="s">
        <v>202</v>
      </c>
      <c r="AU624" s="157" t="s">
        <v>82</v>
      </c>
      <c r="AV624" s="154" t="s">
        <v>80</v>
      </c>
      <c r="AW624" s="154" t="s">
        <v>35</v>
      </c>
      <c r="AX624" s="154" t="s">
        <v>73</v>
      </c>
      <c r="AY624" s="157" t="s">
        <v>193</v>
      </c>
    </row>
    <row r="625" spans="1:65" s="154" customFormat="1">
      <c r="B625" s="155"/>
      <c r="D625" s="156" t="s">
        <v>202</v>
      </c>
      <c r="E625" s="157"/>
      <c r="F625" s="158" t="s">
        <v>722</v>
      </c>
      <c r="H625" s="157"/>
      <c r="L625" s="155"/>
      <c r="M625" s="159"/>
      <c r="N625" s="160"/>
      <c r="O625" s="160"/>
      <c r="P625" s="160"/>
      <c r="Q625" s="160"/>
      <c r="R625" s="160"/>
      <c r="S625" s="160"/>
      <c r="T625" s="161"/>
      <c r="AT625" s="157" t="s">
        <v>202</v>
      </c>
      <c r="AU625" s="157" t="s">
        <v>82</v>
      </c>
      <c r="AV625" s="154" t="s">
        <v>80</v>
      </c>
      <c r="AW625" s="154" t="s">
        <v>35</v>
      </c>
      <c r="AX625" s="154" t="s">
        <v>73</v>
      </c>
      <c r="AY625" s="157" t="s">
        <v>193</v>
      </c>
    </row>
    <row r="626" spans="1:65" s="154" customFormat="1" ht="30.6">
      <c r="B626" s="155"/>
      <c r="D626" s="156" t="s">
        <v>202</v>
      </c>
      <c r="E626" s="157"/>
      <c r="F626" s="158" t="s">
        <v>723</v>
      </c>
      <c r="H626" s="157"/>
      <c r="L626" s="155"/>
      <c r="M626" s="159"/>
      <c r="N626" s="160"/>
      <c r="O626" s="160"/>
      <c r="P626" s="160"/>
      <c r="Q626" s="160"/>
      <c r="R626" s="160"/>
      <c r="S626" s="160"/>
      <c r="T626" s="161"/>
      <c r="AT626" s="157" t="s">
        <v>202</v>
      </c>
      <c r="AU626" s="157" t="s">
        <v>82</v>
      </c>
      <c r="AV626" s="154" t="s">
        <v>80</v>
      </c>
      <c r="AW626" s="154" t="s">
        <v>35</v>
      </c>
      <c r="AX626" s="154" t="s">
        <v>73</v>
      </c>
      <c r="AY626" s="157" t="s">
        <v>193</v>
      </c>
    </row>
    <row r="627" spans="1:65" s="154" customFormat="1" ht="20.399999999999999">
      <c r="B627" s="155"/>
      <c r="D627" s="156" t="s">
        <v>202</v>
      </c>
      <c r="E627" s="157"/>
      <c r="F627" s="158" t="s">
        <v>573</v>
      </c>
      <c r="H627" s="157"/>
      <c r="L627" s="155"/>
      <c r="M627" s="159"/>
      <c r="N627" s="160"/>
      <c r="O627" s="160"/>
      <c r="P627" s="160"/>
      <c r="Q627" s="160"/>
      <c r="R627" s="160"/>
      <c r="S627" s="160"/>
      <c r="T627" s="161"/>
      <c r="AT627" s="157" t="s">
        <v>202</v>
      </c>
      <c r="AU627" s="157" t="s">
        <v>82</v>
      </c>
      <c r="AV627" s="154" t="s">
        <v>80</v>
      </c>
      <c r="AW627" s="154" t="s">
        <v>35</v>
      </c>
      <c r="AX627" s="154" t="s">
        <v>73</v>
      </c>
      <c r="AY627" s="157" t="s">
        <v>193</v>
      </c>
    </row>
    <row r="628" spans="1:65" s="154" customFormat="1">
      <c r="B628" s="155"/>
      <c r="D628" s="156" t="s">
        <v>202</v>
      </c>
      <c r="E628" s="157"/>
      <c r="F628" s="158" t="s">
        <v>724</v>
      </c>
      <c r="H628" s="157"/>
      <c r="L628" s="155"/>
      <c r="M628" s="159"/>
      <c r="N628" s="160"/>
      <c r="O628" s="160"/>
      <c r="P628" s="160"/>
      <c r="Q628" s="160"/>
      <c r="R628" s="160"/>
      <c r="S628" s="160"/>
      <c r="T628" s="161"/>
      <c r="AT628" s="157" t="s">
        <v>202</v>
      </c>
      <c r="AU628" s="157" t="s">
        <v>82</v>
      </c>
      <c r="AV628" s="154" t="s">
        <v>80</v>
      </c>
      <c r="AW628" s="154" t="s">
        <v>35</v>
      </c>
      <c r="AX628" s="154" t="s">
        <v>73</v>
      </c>
      <c r="AY628" s="157" t="s">
        <v>193</v>
      </c>
    </row>
    <row r="629" spans="1:65" s="154" customFormat="1">
      <c r="B629" s="155"/>
      <c r="D629" s="156" t="s">
        <v>202</v>
      </c>
      <c r="E629" s="157"/>
      <c r="F629" s="158" t="s">
        <v>725</v>
      </c>
      <c r="H629" s="157"/>
      <c r="L629" s="155"/>
      <c r="M629" s="159"/>
      <c r="N629" s="160"/>
      <c r="O629" s="160"/>
      <c r="P629" s="160"/>
      <c r="Q629" s="160"/>
      <c r="R629" s="160"/>
      <c r="S629" s="160"/>
      <c r="T629" s="161"/>
      <c r="AT629" s="157" t="s">
        <v>202</v>
      </c>
      <c r="AU629" s="157" t="s">
        <v>82</v>
      </c>
      <c r="AV629" s="154" t="s">
        <v>80</v>
      </c>
      <c r="AW629" s="154" t="s">
        <v>35</v>
      </c>
      <c r="AX629" s="154" t="s">
        <v>73</v>
      </c>
      <c r="AY629" s="157" t="s">
        <v>193</v>
      </c>
    </row>
    <row r="630" spans="1:65" s="162" customFormat="1">
      <c r="B630" s="163"/>
      <c r="D630" s="156" t="s">
        <v>202</v>
      </c>
      <c r="E630" s="164"/>
      <c r="F630" s="165" t="s">
        <v>726</v>
      </c>
      <c r="H630" s="166">
        <v>15</v>
      </c>
      <c r="L630" s="163"/>
      <c r="M630" s="167"/>
      <c r="N630" s="168"/>
      <c r="O630" s="168"/>
      <c r="P630" s="168"/>
      <c r="Q630" s="168"/>
      <c r="R630" s="168"/>
      <c r="S630" s="168"/>
      <c r="T630" s="169"/>
      <c r="AT630" s="164" t="s">
        <v>202</v>
      </c>
      <c r="AU630" s="164" t="s">
        <v>82</v>
      </c>
      <c r="AV630" s="162" t="s">
        <v>82</v>
      </c>
      <c r="AW630" s="162" t="s">
        <v>35</v>
      </c>
      <c r="AX630" s="162" t="s">
        <v>73</v>
      </c>
      <c r="AY630" s="164" t="s">
        <v>193</v>
      </c>
    </row>
    <row r="631" spans="1:65" s="154" customFormat="1">
      <c r="B631" s="155"/>
      <c r="D631" s="156" t="s">
        <v>202</v>
      </c>
      <c r="E631" s="157"/>
      <c r="F631" s="158" t="s">
        <v>727</v>
      </c>
      <c r="H631" s="157"/>
      <c r="L631" s="155"/>
      <c r="M631" s="159"/>
      <c r="N631" s="160"/>
      <c r="O631" s="160"/>
      <c r="P631" s="160"/>
      <c r="Q631" s="160"/>
      <c r="R631" s="160"/>
      <c r="S631" s="160"/>
      <c r="T631" s="161"/>
      <c r="AT631" s="157" t="s">
        <v>202</v>
      </c>
      <c r="AU631" s="157" t="s">
        <v>82</v>
      </c>
      <c r="AV631" s="154" t="s">
        <v>80</v>
      </c>
      <c r="AW631" s="154" t="s">
        <v>35</v>
      </c>
      <c r="AX631" s="154" t="s">
        <v>73</v>
      </c>
      <c r="AY631" s="157" t="s">
        <v>193</v>
      </c>
    </row>
    <row r="632" spans="1:65" s="162" customFormat="1">
      <c r="B632" s="163"/>
      <c r="D632" s="156" t="s">
        <v>202</v>
      </c>
      <c r="E632" s="164"/>
      <c r="F632" s="165" t="s">
        <v>728</v>
      </c>
      <c r="H632" s="166">
        <v>12.946999999999999</v>
      </c>
      <c r="L632" s="163"/>
      <c r="M632" s="167"/>
      <c r="N632" s="168"/>
      <c r="O632" s="168"/>
      <c r="P632" s="168"/>
      <c r="Q632" s="168"/>
      <c r="R632" s="168"/>
      <c r="S632" s="168"/>
      <c r="T632" s="169"/>
      <c r="AT632" s="164" t="s">
        <v>202</v>
      </c>
      <c r="AU632" s="164" t="s">
        <v>82</v>
      </c>
      <c r="AV632" s="162" t="s">
        <v>82</v>
      </c>
      <c r="AW632" s="162" t="s">
        <v>35</v>
      </c>
      <c r="AX632" s="162" t="s">
        <v>73</v>
      </c>
      <c r="AY632" s="164" t="s">
        <v>193</v>
      </c>
    </row>
    <row r="633" spans="1:65" s="154" customFormat="1">
      <c r="B633" s="155"/>
      <c r="D633" s="156" t="s">
        <v>202</v>
      </c>
      <c r="E633" s="157"/>
      <c r="F633" s="158" t="s">
        <v>729</v>
      </c>
      <c r="H633" s="157"/>
      <c r="L633" s="155"/>
      <c r="M633" s="159"/>
      <c r="N633" s="160"/>
      <c r="O633" s="160"/>
      <c r="P633" s="160"/>
      <c r="Q633" s="160"/>
      <c r="R633" s="160"/>
      <c r="S633" s="160"/>
      <c r="T633" s="161"/>
      <c r="AT633" s="157" t="s">
        <v>202</v>
      </c>
      <c r="AU633" s="157" t="s">
        <v>82</v>
      </c>
      <c r="AV633" s="154" t="s">
        <v>80</v>
      </c>
      <c r="AW633" s="154" t="s">
        <v>35</v>
      </c>
      <c r="AX633" s="154" t="s">
        <v>73</v>
      </c>
      <c r="AY633" s="157" t="s">
        <v>193</v>
      </c>
    </row>
    <row r="634" spans="1:65" s="162" customFormat="1">
      <c r="B634" s="163"/>
      <c r="D634" s="156" t="s">
        <v>202</v>
      </c>
      <c r="E634" s="164"/>
      <c r="F634" s="165" t="s">
        <v>730</v>
      </c>
      <c r="H634" s="166">
        <v>9</v>
      </c>
      <c r="L634" s="163"/>
      <c r="M634" s="167"/>
      <c r="N634" s="168"/>
      <c r="O634" s="168"/>
      <c r="P634" s="168"/>
      <c r="Q634" s="168"/>
      <c r="R634" s="168"/>
      <c r="S634" s="168"/>
      <c r="T634" s="169"/>
      <c r="AT634" s="164" t="s">
        <v>202</v>
      </c>
      <c r="AU634" s="164" t="s">
        <v>82</v>
      </c>
      <c r="AV634" s="162" t="s">
        <v>82</v>
      </c>
      <c r="AW634" s="162" t="s">
        <v>35</v>
      </c>
      <c r="AX634" s="162" t="s">
        <v>73</v>
      </c>
      <c r="AY634" s="164" t="s">
        <v>193</v>
      </c>
    </row>
    <row r="635" spans="1:65" s="170" customFormat="1">
      <c r="B635" s="171"/>
      <c r="D635" s="156" t="s">
        <v>202</v>
      </c>
      <c r="E635" s="172"/>
      <c r="F635" s="173" t="s">
        <v>206</v>
      </c>
      <c r="H635" s="174">
        <v>36.947000000000003</v>
      </c>
      <c r="L635" s="171"/>
      <c r="M635" s="175"/>
      <c r="N635" s="176"/>
      <c r="O635" s="176"/>
      <c r="P635" s="176"/>
      <c r="Q635" s="176"/>
      <c r="R635" s="176"/>
      <c r="S635" s="176"/>
      <c r="T635" s="177"/>
      <c r="AT635" s="172" t="s">
        <v>202</v>
      </c>
      <c r="AU635" s="172" t="s">
        <v>82</v>
      </c>
      <c r="AV635" s="170" t="s">
        <v>199</v>
      </c>
      <c r="AW635" s="170" t="s">
        <v>35</v>
      </c>
      <c r="AX635" s="170" t="s">
        <v>80</v>
      </c>
      <c r="AY635" s="172" t="s">
        <v>193</v>
      </c>
    </row>
    <row r="636" spans="1:65" s="17" customFormat="1" ht="24.15" customHeight="1">
      <c r="A636" s="13"/>
      <c r="B636" s="136"/>
      <c r="C636" s="186" t="s">
        <v>481</v>
      </c>
      <c r="D636" s="186" t="s">
        <v>372</v>
      </c>
      <c r="E636" s="187" t="s">
        <v>731</v>
      </c>
      <c r="F636" s="188" t="s">
        <v>732</v>
      </c>
      <c r="G636" s="189" t="s">
        <v>198</v>
      </c>
      <c r="H636" s="190">
        <v>37.686</v>
      </c>
      <c r="I636" s="191">
        <v>0</v>
      </c>
      <c r="J636" s="191">
        <f>ROUND(I636*H636,2)</f>
        <v>0</v>
      </c>
      <c r="K636" s="192"/>
      <c r="L636" s="193"/>
      <c r="M636" s="194"/>
      <c r="N636" s="195" t="s">
        <v>44</v>
      </c>
      <c r="O636" s="146">
        <v>0</v>
      </c>
      <c r="P636" s="146">
        <f>O636*H636</f>
        <v>0</v>
      </c>
      <c r="Q636" s="146">
        <v>6.0000000000000001E-3</v>
      </c>
      <c r="R636" s="146">
        <f>Q636*H636</f>
        <v>0.22611600000000001</v>
      </c>
      <c r="S636" s="146">
        <v>0</v>
      </c>
      <c r="T636" s="147">
        <f>S636*H636</f>
        <v>0</v>
      </c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R636" s="148" t="s">
        <v>224</v>
      </c>
      <c r="AT636" s="148" t="s">
        <v>372</v>
      </c>
      <c r="AU636" s="148" t="s">
        <v>82</v>
      </c>
      <c r="AY636" s="2" t="s">
        <v>193</v>
      </c>
      <c r="BE636" s="149">
        <f>IF(N636="základní",J636,0)</f>
        <v>0</v>
      </c>
      <c r="BF636" s="149">
        <f>IF(N636="snížená",J636,0)</f>
        <v>0</v>
      </c>
      <c r="BG636" s="149">
        <f>IF(N636="zákl. přenesená",J636,0)</f>
        <v>0</v>
      </c>
      <c r="BH636" s="149">
        <f>IF(N636="sníž. přenesená",J636,0)</f>
        <v>0</v>
      </c>
      <c r="BI636" s="149">
        <f>IF(N636="nulová",J636,0)</f>
        <v>0</v>
      </c>
      <c r="BJ636" s="2" t="s">
        <v>80</v>
      </c>
      <c r="BK636" s="149">
        <f>ROUND(I636*H636,2)</f>
        <v>0</v>
      </c>
      <c r="BL636" s="2" t="s">
        <v>199</v>
      </c>
      <c r="BM636" s="148" t="s">
        <v>733</v>
      </c>
    </row>
    <row r="637" spans="1:65" s="162" customFormat="1">
      <c r="B637" s="163"/>
      <c r="D637" s="156" t="s">
        <v>202</v>
      </c>
      <c r="E637" s="164"/>
      <c r="F637" s="165" t="s">
        <v>734</v>
      </c>
      <c r="H637" s="166">
        <v>37.686</v>
      </c>
      <c r="L637" s="163"/>
      <c r="M637" s="167"/>
      <c r="N637" s="168"/>
      <c r="O637" s="168"/>
      <c r="P637" s="168"/>
      <c r="Q637" s="168"/>
      <c r="R637" s="168"/>
      <c r="S637" s="168"/>
      <c r="T637" s="169"/>
      <c r="AT637" s="164" t="s">
        <v>202</v>
      </c>
      <c r="AU637" s="164" t="s">
        <v>82</v>
      </c>
      <c r="AV637" s="162" t="s">
        <v>82</v>
      </c>
      <c r="AW637" s="162" t="s">
        <v>35</v>
      </c>
      <c r="AX637" s="162" t="s">
        <v>73</v>
      </c>
      <c r="AY637" s="164" t="s">
        <v>193</v>
      </c>
    </row>
    <row r="638" spans="1:65" s="170" customFormat="1">
      <c r="B638" s="171"/>
      <c r="D638" s="156" t="s">
        <v>202</v>
      </c>
      <c r="E638" s="172"/>
      <c r="F638" s="173" t="s">
        <v>206</v>
      </c>
      <c r="H638" s="174">
        <v>37.686</v>
      </c>
      <c r="L638" s="171"/>
      <c r="M638" s="175"/>
      <c r="N638" s="176"/>
      <c r="O638" s="176"/>
      <c r="P638" s="176"/>
      <c r="Q638" s="176"/>
      <c r="R638" s="176"/>
      <c r="S638" s="176"/>
      <c r="T638" s="177"/>
      <c r="AT638" s="172" t="s">
        <v>202</v>
      </c>
      <c r="AU638" s="172" t="s">
        <v>82</v>
      </c>
      <c r="AV638" s="170" t="s">
        <v>199</v>
      </c>
      <c r="AW638" s="170" t="s">
        <v>35</v>
      </c>
      <c r="AX638" s="170" t="s">
        <v>80</v>
      </c>
      <c r="AY638" s="172" t="s">
        <v>193</v>
      </c>
    </row>
    <row r="639" spans="1:65" s="17" customFormat="1" ht="44.25" customHeight="1">
      <c r="A639" s="13"/>
      <c r="B639" s="136"/>
      <c r="C639" s="137" t="s">
        <v>735</v>
      </c>
      <c r="D639" s="137" t="s">
        <v>195</v>
      </c>
      <c r="E639" s="138" t="s">
        <v>736</v>
      </c>
      <c r="F639" s="139" t="s">
        <v>737</v>
      </c>
      <c r="G639" s="140" t="s">
        <v>605</v>
      </c>
      <c r="H639" s="141">
        <v>22</v>
      </c>
      <c r="I639" s="142">
        <v>0</v>
      </c>
      <c r="J639" s="142">
        <f>ROUND(I639*H639,2)</f>
        <v>0</v>
      </c>
      <c r="K639" s="143"/>
      <c r="L639" s="14"/>
      <c r="M639" s="144"/>
      <c r="N639" s="145" t="s">
        <v>44</v>
      </c>
      <c r="O639" s="146">
        <v>1.258</v>
      </c>
      <c r="P639" s="146">
        <f>O639*H639</f>
        <v>27.676000000000002</v>
      </c>
      <c r="Q639" s="146">
        <v>1.211432E-2</v>
      </c>
      <c r="R639" s="146">
        <f>Q639*H639</f>
        <v>0.26651503999999998</v>
      </c>
      <c r="S639" s="146">
        <v>0</v>
      </c>
      <c r="T639" s="147">
        <f>S639*H639</f>
        <v>0</v>
      </c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R639" s="148" t="s">
        <v>199</v>
      </c>
      <c r="AT639" s="148" t="s">
        <v>195</v>
      </c>
      <c r="AU639" s="148" t="s">
        <v>82</v>
      </c>
      <c r="AY639" s="2" t="s">
        <v>193</v>
      </c>
      <c r="BE639" s="149">
        <f>IF(N639="základní",J639,0)</f>
        <v>0</v>
      </c>
      <c r="BF639" s="149">
        <f>IF(N639="snížená",J639,0)</f>
        <v>0</v>
      </c>
      <c r="BG639" s="149">
        <f>IF(N639="zákl. přenesená",J639,0)</f>
        <v>0</v>
      </c>
      <c r="BH639" s="149">
        <f>IF(N639="sníž. přenesená",J639,0)</f>
        <v>0</v>
      </c>
      <c r="BI639" s="149">
        <f>IF(N639="nulová",J639,0)</f>
        <v>0</v>
      </c>
      <c r="BJ639" s="2" t="s">
        <v>80</v>
      </c>
      <c r="BK639" s="149">
        <f>ROUND(I639*H639,2)</f>
        <v>0</v>
      </c>
      <c r="BL639" s="2" t="s">
        <v>199</v>
      </c>
      <c r="BM639" s="148" t="s">
        <v>738</v>
      </c>
    </row>
    <row r="640" spans="1:65" s="17" customFormat="1">
      <c r="A640" s="13"/>
      <c r="B640" s="14"/>
      <c r="C640" s="13"/>
      <c r="D640" s="150" t="s">
        <v>200</v>
      </c>
      <c r="E640" s="13"/>
      <c r="F640" s="151" t="s">
        <v>739</v>
      </c>
      <c r="G640" s="13"/>
      <c r="H640" s="13"/>
      <c r="I640" s="13"/>
      <c r="J640" s="13"/>
      <c r="K640" s="13"/>
      <c r="L640" s="14"/>
      <c r="M640" s="152"/>
      <c r="N640" s="153"/>
      <c r="O640" s="36"/>
      <c r="P640" s="36"/>
      <c r="Q640" s="36"/>
      <c r="R640" s="36"/>
      <c r="S640" s="36"/>
      <c r="T640" s="37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" t="s">
        <v>200</v>
      </c>
      <c r="AU640" s="2" t="s">
        <v>82</v>
      </c>
    </row>
    <row r="641" spans="1:65" s="154" customFormat="1">
      <c r="B641" s="155"/>
      <c r="D641" s="156" t="s">
        <v>202</v>
      </c>
      <c r="E641" s="157"/>
      <c r="F641" s="158" t="s">
        <v>740</v>
      </c>
      <c r="H641" s="157"/>
      <c r="L641" s="155"/>
      <c r="M641" s="159"/>
      <c r="N641" s="160"/>
      <c r="O641" s="160"/>
      <c r="P641" s="160"/>
      <c r="Q641" s="160"/>
      <c r="R641" s="160"/>
      <c r="S641" s="160"/>
      <c r="T641" s="161"/>
      <c r="AT641" s="157" t="s">
        <v>202</v>
      </c>
      <c r="AU641" s="157" t="s">
        <v>82</v>
      </c>
      <c r="AV641" s="154" t="s">
        <v>80</v>
      </c>
      <c r="AW641" s="154" t="s">
        <v>35</v>
      </c>
      <c r="AX641" s="154" t="s">
        <v>73</v>
      </c>
      <c r="AY641" s="157" t="s">
        <v>193</v>
      </c>
    </row>
    <row r="642" spans="1:65" s="162" customFormat="1">
      <c r="B642" s="163"/>
      <c r="D642" s="156" t="s">
        <v>202</v>
      </c>
      <c r="E642" s="164"/>
      <c r="F642" s="165" t="s">
        <v>741</v>
      </c>
      <c r="H642" s="166">
        <v>22</v>
      </c>
      <c r="L642" s="163"/>
      <c r="M642" s="167"/>
      <c r="N642" s="168"/>
      <c r="O642" s="168"/>
      <c r="P642" s="168"/>
      <c r="Q642" s="168"/>
      <c r="R642" s="168"/>
      <c r="S642" s="168"/>
      <c r="T642" s="169"/>
      <c r="AT642" s="164" t="s">
        <v>202</v>
      </c>
      <c r="AU642" s="164" t="s">
        <v>82</v>
      </c>
      <c r="AV642" s="162" t="s">
        <v>82</v>
      </c>
      <c r="AW642" s="162" t="s">
        <v>35</v>
      </c>
      <c r="AX642" s="162" t="s">
        <v>73</v>
      </c>
      <c r="AY642" s="164" t="s">
        <v>193</v>
      </c>
    </row>
    <row r="643" spans="1:65" s="170" customFormat="1">
      <c r="B643" s="171"/>
      <c r="D643" s="156" t="s">
        <v>202</v>
      </c>
      <c r="E643" s="172"/>
      <c r="F643" s="173" t="s">
        <v>206</v>
      </c>
      <c r="H643" s="174">
        <v>22</v>
      </c>
      <c r="L643" s="171"/>
      <c r="M643" s="175"/>
      <c r="N643" s="176"/>
      <c r="O643" s="176"/>
      <c r="P643" s="176"/>
      <c r="Q643" s="176"/>
      <c r="R643" s="176"/>
      <c r="S643" s="176"/>
      <c r="T643" s="177"/>
      <c r="AT643" s="172" t="s">
        <v>202</v>
      </c>
      <c r="AU643" s="172" t="s">
        <v>82</v>
      </c>
      <c r="AV643" s="170" t="s">
        <v>199</v>
      </c>
      <c r="AW643" s="170" t="s">
        <v>35</v>
      </c>
      <c r="AX643" s="170" t="s">
        <v>80</v>
      </c>
      <c r="AY643" s="172" t="s">
        <v>193</v>
      </c>
    </row>
    <row r="644" spans="1:65" s="17" customFormat="1" ht="24.15" customHeight="1">
      <c r="A644" s="13"/>
      <c r="B644" s="136"/>
      <c r="C644" s="137" t="s">
        <v>485</v>
      </c>
      <c r="D644" s="137" t="s">
        <v>195</v>
      </c>
      <c r="E644" s="138" t="s">
        <v>742</v>
      </c>
      <c r="F644" s="139" t="s">
        <v>743</v>
      </c>
      <c r="G644" s="140" t="s">
        <v>353</v>
      </c>
      <c r="H644" s="141">
        <v>6.68</v>
      </c>
      <c r="I644" s="142">
        <v>0</v>
      </c>
      <c r="J644" s="142">
        <f>ROUND(I644*H644,2)</f>
        <v>0</v>
      </c>
      <c r="K644" s="143"/>
      <c r="L644" s="14"/>
      <c r="M644" s="144"/>
      <c r="N644" s="145" t="s">
        <v>44</v>
      </c>
      <c r="O644" s="146">
        <v>0.23</v>
      </c>
      <c r="P644" s="146">
        <f>O644*H644</f>
        <v>1.5364</v>
      </c>
      <c r="Q644" s="146">
        <v>3.0000000000000001E-5</v>
      </c>
      <c r="R644" s="146">
        <f>Q644*H644</f>
        <v>2.0039999999999999E-4</v>
      </c>
      <c r="S644" s="146">
        <v>0</v>
      </c>
      <c r="T644" s="147">
        <f>S644*H644</f>
        <v>0</v>
      </c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R644" s="148" t="s">
        <v>199</v>
      </c>
      <c r="AT644" s="148" t="s">
        <v>195</v>
      </c>
      <c r="AU644" s="148" t="s">
        <v>82</v>
      </c>
      <c r="AY644" s="2" t="s">
        <v>193</v>
      </c>
      <c r="BE644" s="149">
        <f>IF(N644="základní",J644,0)</f>
        <v>0</v>
      </c>
      <c r="BF644" s="149">
        <f>IF(N644="snížená",J644,0)</f>
        <v>0</v>
      </c>
      <c r="BG644" s="149">
        <f>IF(N644="zákl. přenesená",J644,0)</f>
        <v>0</v>
      </c>
      <c r="BH644" s="149">
        <f>IF(N644="sníž. přenesená",J644,0)</f>
        <v>0</v>
      </c>
      <c r="BI644" s="149">
        <f>IF(N644="nulová",J644,0)</f>
        <v>0</v>
      </c>
      <c r="BJ644" s="2" t="s">
        <v>80</v>
      </c>
      <c r="BK644" s="149">
        <f>ROUND(I644*H644,2)</f>
        <v>0</v>
      </c>
      <c r="BL644" s="2" t="s">
        <v>199</v>
      </c>
      <c r="BM644" s="148" t="s">
        <v>744</v>
      </c>
    </row>
    <row r="645" spans="1:65" s="17" customFormat="1">
      <c r="A645" s="13"/>
      <c r="B645" s="14"/>
      <c r="C645" s="13"/>
      <c r="D645" s="150" t="s">
        <v>200</v>
      </c>
      <c r="E645" s="13"/>
      <c r="F645" s="151" t="s">
        <v>745</v>
      </c>
      <c r="G645" s="13"/>
      <c r="H645" s="13"/>
      <c r="I645" s="13"/>
      <c r="J645" s="13"/>
      <c r="K645" s="13"/>
      <c r="L645" s="14"/>
      <c r="M645" s="152"/>
      <c r="N645" s="153"/>
      <c r="O645" s="36"/>
      <c r="P645" s="36"/>
      <c r="Q645" s="36"/>
      <c r="R645" s="36"/>
      <c r="S645" s="36"/>
      <c r="T645" s="3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" t="s">
        <v>200</v>
      </c>
      <c r="AU645" s="2" t="s">
        <v>82</v>
      </c>
    </row>
    <row r="646" spans="1:65" s="154" customFormat="1">
      <c r="B646" s="155"/>
      <c r="D646" s="156" t="s">
        <v>202</v>
      </c>
      <c r="E646" s="157"/>
      <c r="F646" s="158" t="s">
        <v>713</v>
      </c>
      <c r="H646" s="157"/>
      <c r="L646" s="155"/>
      <c r="M646" s="159"/>
      <c r="N646" s="160"/>
      <c r="O646" s="160"/>
      <c r="P646" s="160"/>
      <c r="Q646" s="160"/>
      <c r="R646" s="160"/>
      <c r="S646" s="160"/>
      <c r="T646" s="161"/>
      <c r="AT646" s="157" t="s">
        <v>202</v>
      </c>
      <c r="AU646" s="157" t="s">
        <v>82</v>
      </c>
      <c r="AV646" s="154" t="s">
        <v>80</v>
      </c>
      <c r="AW646" s="154" t="s">
        <v>35</v>
      </c>
      <c r="AX646" s="154" t="s">
        <v>73</v>
      </c>
      <c r="AY646" s="157" t="s">
        <v>193</v>
      </c>
    </row>
    <row r="647" spans="1:65" s="154" customFormat="1">
      <c r="B647" s="155"/>
      <c r="D647" s="156" t="s">
        <v>202</v>
      </c>
      <c r="E647" s="157"/>
      <c r="F647" s="158" t="s">
        <v>724</v>
      </c>
      <c r="H647" s="157"/>
      <c r="L647" s="155"/>
      <c r="M647" s="159"/>
      <c r="N647" s="160"/>
      <c r="O647" s="160"/>
      <c r="P647" s="160"/>
      <c r="Q647" s="160"/>
      <c r="R647" s="160"/>
      <c r="S647" s="160"/>
      <c r="T647" s="161"/>
      <c r="AT647" s="157" t="s">
        <v>202</v>
      </c>
      <c r="AU647" s="157" t="s">
        <v>82</v>
      </c>
      <c r="AV647" s="154" t="s">
        <v>80</v>
      </c>
      <c r="AW647" s="154" t="s">
        <v>35</v>
      </c>
      <c r="AX647" s="154" t="s">
        <v>73</v>
      </c>
      <c r="AY647" s="157" t="s">
        <v>193</v>
      </c>
    </row>
    <row r="648" spans="1:65" s="154" customFormat="1">
      <c r="B648" s="155"/>
      <c r="D648" s="156" t="s">
        <v>202</v>
      </c>
      <c r="E648" s="157"/>
      <c r="F648" s="158" t="s">
        <v>725</v>
      </c>
      <c r="H648" s="157"/>
      <c r="L648" s="155"/>
      <c r="M648" s="159"/>
      <c r="N648" s="160"/>
      <c r="O648" s="160"/>
      <c r="P648" s="160"/>
      <c r="Q648" s="160"/>
      <c r="R648" s="160"/>
      <c r="S648" s="160"/>
      <c r="T648" s="161"/>
      <c r="AT648" s="157" t="s">
        <v>202</v>
      </c>
      <c r="AU648" s="157" t="s">
        <v>82</v>
      </c>
      <c r="AV648" s="154" t="s">
        <v>80</v>
      </c>
      <c r="AW648" s="154" t="s">
        <v>35</v>
      </c>
      <c r="AX648" s="154" t="s">
        <v>73</v>
      </c>
      <c r="AY648" s="157" t="s">
        <v>193</v>
      </c>
    </row>
    <row r="649" spans="1:65" s="162" customFormat="1">
      <c r="B649" s="163"/>
      <c r="D649" s="156" t="s">
        <v>202</v>
      </c>
      <c r="E649" s="164"/>
      <c r="F649" s="165" t="s">
        <v>746</v>
      </c>
      <c r="H649" s="166">
        <v>2.34</v>
      </c>
      <c r="L649" s="163"/>
      <c r="M649" s="167"/>
      <c r="N649" s="168"/>
      <c r="O649" s="168"/>
      <c r="P649" s="168"/>
      <c r="Q649" s="168"/>
      <c r="R649" s="168"/>
      <c r="S649" s="168"/>
      <c r="T649" s="169"/>
      <c r="AT649" s="164" t="s">
        <v>202</v>
      </c>
      <c r="AU649" s="164" t="s">
        <v>82</v>
      </c>
      <c r="AV649" s="162" t="s">
        <v>82</v>
      </c>
      <c r="AW649" s="162" t="s">
        <v>35</v>
      </c>
      <c r="AX649" s="162" t="s">
        <v>73</v>
      </c>
      <c r="AY649" s="164" t="s">
        <v>193</v>
      </c>
    </row>
    <row r="650" spans="1:65" s="154" customFormat="1">
      <c r="B650" s="155"/>
      <c r="D650" s="156" t="s">
        <v>202</v>
      </c>
      <c r="E650" s="157"/>
      <c r="F650" s="158" t="s">
        <v>727</v>
      </c>
      <c r="H650" s="157"/>
      <c r="L650" s="155"/>
      <c r="M650" s="159"/>
      <c r="N650" s="160"/>
      <c r="O650" s="160"/>
      <c r="P650" s="160"/>
      <c r="Q650" s="160"/>
      <c r="R650" s="160"/>
      <c r="S650" s="160"/>
      <c r="T650" s="161"/>
      <c r="AT650" s="157" t="s">
        <v>202</v>
      </c>
      <c r="AU650" s="157" t="s">
        <v>82</v>
      </c>
      <c r="AV650" s="154" t="s">
        <v>80</v>
      </c>
      <c r="AW650" s="154" t="s">
        <v>35</v>
      </c>
      <c r="AX650" s="154" t="s">
        <v>73</v>
      </c>
      <c r="AY650" s="157" t="s">
        <v>193</v>
      </c>
    </row>
    <row r="651" spans="1:65" s="162" customFormat="1">
      <c r="B651" s="163"/>
      <c r="D651" s="156" t="s">
        <v>202</v>
      </c>
      <c r="E651" s="164"/>
      <c r="F651" s="165" t="s">
        <v>747</v>
      </c>
      <c r="H651" s="166">
        <v>2.64</v>
      </c>
      <c r="L651" s="163"/>
      <c r="M651" s="167"/>
      <c r="N651" s="168"/>
      <c r="O651" s="168"/>
      <c r="P651" s="168"/>
      <c r="Q651" s="168"/>
      <c r="R651" s="168"/>
      <c r="S651" s="168"/>
      <c r="T651" s="169"/>
      <c r="AT651" s="164" t="s">
        <v>202</v>
      </c>
      <c r="AU651" s="164" t="s">
        <v>82</v>
      </c>
      <c r="AV651" s="162" t="s">
        <v>82</v>
      </c>
      <c r="AW651" s="162" t="s">
        <v>35</v>
      </c>
      <c r="AX651" s="162" t="s">
        <v>73</v>
      </c>
      <c r="AY651" s="164" t="s">
        <v>193</v>
      </c>
    </row>
    <row r="652" spans="1:65" s="154" customFormat="1">
      <c r="B652" s="155"/>
      <c r="D652" s="156" t="s">
        <v>202</v>
      </c>
      <c r="E652" s="157"/>
      <c r="F652" s="158" t="s">
        <v>729</v>
      </c>
      <c r="H652" s="157"/>
      <c r="L652" s="155"/>
      <c r="M652" s="159"/>
      <c r="N652" s="160"/>
      <c r="O652" s="160"/>
      <c r="P652" s="160"/>
      <c r="Q652" s="160"/>
      <c r="R652" s="160"/>
      <c r="S652" s="160"/>
      <c r="T652" s="161"/>
      <c r="AT652" s="157" t="s">
        <v>202</v>
      </c>
      <c r="AU652" s="157" t="s">
        <v>82</v>
      </c>
      <c r="AV652" s="154" t="s">
        <v>80</v>
      </c>
      <c r="AW652" s="154" t="s">
        <v>35</v>
      </c>
      <c r="AX652" s="154" t="s">
        <v>73</v>
      </c>
      <c r="AY652" s="157" t="s">
        <v>193</v>
      </c>
    </row>
    <row r="653" spans="1:65" s="162" customFormat="1">
      <c r="B653" s="163"/>
      <c r="D653" s="156" t="s">
        <v>202</v>
      </c>
      <c r="E653" s="164"/>
      <c r="F653" s="165" t="s">
        <v>748</v>
      </c>
      <c r="H653" s="166">
        <v>1.7</v>
      </c>
      <c r="L653" s="163"/>
      <c r="M653" s="167"/>
      <c r="N653" s="168"/>
      <c r="O653" s="168"/>
      <c r="P653" s="168"/>
      <c r="Q653" s="168"/>
      <c r="R653" s="168"/>
      <c r="S653" s="168"/>
      <c r="T653" s="169"/>
      <c r="AT653" s="164" t="s">
        <v>202</v>
      </c>
      <c r="AU653" s="164" t="s">
        <v>82</v>
      </c>
      <c r="AV653" s="162" t="s">
        <v>82</v>
      </c>
      <c r="AW653" s="162" t="s">
        <v>35</v>
      </c>
      <c r="AX653" s="162" t="s">
        <v>73</v>
      </c>
      <c r="AY653" s="164" t="s">
        <v>193</v>
      </c>
    </row>
    <row r="654" spans="1:65" s="170" customFormat="1">
      <c r="B654" s="171"/>
      <c r="D654" s="156" t="s">
        <v>202</v>
      </c>
      <c r="E654" s="172"/>
      <c r="F654" s="173" t="s">
        <v>206</v>
      </c>
      <c r="H654" s="174">
        <v>6.68</v>
      </c>
      <c r="L654" s="171"/>
      <c r="M654" s="175"/>
      <c r="N654" s="176"/>
      <c r="O654" s="176"/>
      <c r="P654" s="176"/>
      <c r="Q654" s="176"/>
      <c r="R654" s="176"/>
      <c r="S654" s="176"/>
      <c r="T654" s="177"/>
      <c r="AT654" s="172" t="s">
        <v>202</v>
      </c>
      <c r="AU654" s="172" t="s">
        <v>82</v>
      </c>
      <c r="AV654" s="170" t="s">
        <v>199</v>
      </c>
      <c r="AW654" s="170" t="s">
        <v>35</v>
      </c>
      <c r="AX654" s="170" t="s">
        <v>80</v>
      </c>
      <c r="AY654" s="172" t="s">
        <v>193</v>
      </c>
    </row>
    <row r="655" spans="1:65" s="17" customFormat="1" ht="24.15" customHeight="1">
      <c r="A655" s="13"/>
      <c r="B655" s="136"/>
      <c r="C655" s="186" t="s">
        <v>749</v>
      </c>
      <c r="D655" s="186" t="s">
        <v>372</v>
      </c>
      <c r="E655" s="187" t="s">
        <v>750</v>
      </c>
      <c r="F655" s="188" t="s">
        <v>751</v>
      </c>
      <c r="G655" s="189" t="s">
        <v>353</v>
      </c>
      <c r="H655" s="190">
        <v>7.0140000000000002</v>
      </c>
      <c r="I655" s="191">
        <v>0</v>
      </c>
      <c r="J655" s="191">
        <f>ROUND(I655*H655,2)</f>
        <v>0</v>
      </c>
      <c r="K655" s="192"/>
      <c r="L655" s="193"/>
      <c r="M655" s="194"/>
      <c r="N655" s="195" t="s">
        <v>44</v>
      </c>
      <c r="O655" s="146">
        <v>0</v>
      </c>
      <c r="P655" s="146">
        <f>O655*H655</f>
        <v>0</v>
      </c>
      <c r="Q655" s="146">
        <v>7.2000000000000005E-4</v>
      </c>
      <c r="R655" s="146">
        <f>Q655*H655</f>
        <v>5.0500800000000002E-3</v>
      </c>
      <c r="S655" s="146">
        <v>0</v>
      </c>
      <c r="T655" s="147">
        <f>S655*H655</f>
        <v>0</v>
      </c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R655" s="148" t="s">
        <v>224</v>
      </c>
      <c r="AT655" s="148" t="s">
        <v>372</v>
      </c>
      <c r="AU655" s="148" t="s">
        <v>82</v>
      </c>
      <c r="AY655" s="2" t="s">
        <v>193</v>
      </c>
      <c r="BE655" s="149">
        <f>IF(N655="základní",J655,0)</f>
        <v>0</v>
      </c>
      <c r="BF655" s="149">
        <f>IF(N655="snížená",J655,0)</f>
        <v>0</v>
      </c>
      <c r="BG655" s="149">
        <f>IF(N655="zákl. přenesená",J655,0)</f>
        <v>0</v>
      </c>
      <c r="BH655" s="149">
        <f>IF(N655="sníž. přenesená",J655,0)</f>
        <v>0</v>
      </c>
      <c r="BI655" s="149">
        <f>IF(N655="nulová",J655,0)</f>
        <v>0</v>
      </c>
      <c r="BJ655" s="2" t="s">
        <v>80</v>
      </c>
      <c r="BK655" s="149">
        <f>ROUND(I655*H655,2)</f>
        <v>0</v>
      </c>
      <c r="BL655" s="2" t="s">
        <v>199</v>
      </c>
      <c r="BM655" s="148" t="s">
        <v>752</v>
      </c>
    </row>
    <row r="656" spans="1:65" s="162" customFormat="1">
      <c r="B656" s="163"/>
      <c r="D656" s="156" t="s">
        <v>202</v>
      </c>
      <c r="E656" s="164"/>
      <c r="F656" s="165" t="s">
        <v>753</v>
      </c>
      <c r="H656" s="166">
        <v>7.0140000000000002</v>
      </c>
      <c r="L656" s="163"/>
      <c r="M656" s="167"/>
      <c r="N656" s="168"/>
      <c r="O656" s="168"/>
      <c r="P656" s="168"/>
      <c r="Q656" s="168"/>
      <c r="R656" s="168"/>
      <c r="S656" s="168"/>
      <c r="T656" s="169"/>
      <c r="AT656" s="164" t="s">
        <v>202</v>
      </c>
      <c r="AU656" s="164" t="s">
        <v>82</v>
      </c>
      <c r="AV656" s="162" t="s">
        <v>82</v>
      </c>
      <c r="AW656" s="162" t="s">
        <v>35</v>
      </c>
      <c r="AX656" s="162" t="s">
        <v>73</v>
      </c>
      <c r="AY656" s="164" t="s">
        <v>193</v>
      </c>
    </row>
    <row r="657" spans="1:65" s="170" customFormat="1">
      <c r="B657" s="171"/>
      <c r="D657" s="156" t="s">
        <v>202</v>
      </c>
      <c r="E657" s="172"/>
      <c r="F657" s="173" t="s">
        <v>206</v>
      </c>
      <c r="H657" s="174">
        <v>7.0140000000000002</v>
      </c>
      <c r="L657" s="171"/>
      <c r="M657" s="175"/>
      <c r="N657" s="176"/>
      <c r="O657" s="176"/>
      <c r="P657" s="176"/>
      <c r="Q657" s="176"/>
      <c r="R657" s="176"/>
      <c r="S657" s="176"/>
      <c r="T657" s="177"/>
      <c r="AT657" s="172" t="s">
        <v>202</v>
      </c>
      <c r="AU657" s="172" t="s">
        <v>82</v>
      </c>
      <c r="AV657" s="170" t="s">
        <v>199</v>
      </c>
      <c r="AW657" s="170" t="s">
        <v>35</v>
      </c>
      <c r="AX657" s="170" t="s">
        <v>80</v>
      </c>
      <c r="AY657" s="172" t="s">
        <v>193</v>
      </c>
    </row>
    <row r="658" spans="1:65" s="17" customFormat="1" ht="24.15" customHeight="1">
      <c r="A658" s="13"/>
      <c r="B658" s="136"/>
      <c r="C658" s="137" t="s">
        <v>491</v>
      </c>
      <c r="D658" s="137" t="s">
        <v>195</v>
      </c>
      <c r="E658" s="138" t="s">
        <v>754</v>
      </c>
      <c r="F658" s="139" t="s">
        <v>755</v>
      </c>
      <c r="G658" s="140" t="s">
        <v>353</v>
      </c>
      <c r="H658" s="141">
        <v>50</v>
      </c>
      <c r="I658" s="142">
        <v>0</v>
      </c>
      <c r="J658" s="142">
        <f>ROUND(I658*H658,2)</f>
        <v>0</v>
      </c>
      <c r="K658" s="143"/>
      <c r="L658" s="14"/>
      <c r="M658" s="144"/>
      <c r="N658" s="145" t="s">
        <v>44</v>
      </c>
      <c r="O658" s="146">
        <v>0.14000000000000001</v>
      </c>
      <c r="P658" s="146">
        <f>O658*H658</f>
        <v>7.0000000000000009</v>
      </c>
      <c r="Q658" s="146">
        <v>0</v>
      </c>
      <c r="R658" s="146">
        <f>Q658*H658</f>
        <v>0</v>
      </c>
      <c r="S658" s="146">
        <v>0</v>
      </c>
      <c r="T658" s="147">
        <f>S658*H658</f>
        <v>0</v>
      </c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R658" s="148" t="s">
        <v>199</v>
      </c>
      <c r="AT658" s="148" t="s">
        <v>195</v>
      </c>
      <c r="AU658" s="148" t="s">
        <v>82</v>
      </c>
      <c r="AY658" s="2" t="s">
        <v>193</v>
      </c>
      <c r="BE658" s="149">
        <f>IF(N658="základní",J658,0)</f>
        <v>0</v>
      </c>
      <c r="BF658" s="149">
        <f>IF(N658="snížená",J658,0)</f>
        <v>0</v>
      </c>
      <c r="BG658" s="149">
        <f>IF(N658="zákl. přenesená",J658,0)</f>
        <v>0</v>
      </c>
      <c r="BH658" s="149">
        <f>IF(N658="sníž. přenesená",J658,0)</f>
        <v>0</v>
      </c>
      <c r="BI658" s="149">
        <f>IF(N658="nulová",J658,0)</f>
        <v>0</v>
      </c>
      <c r="BJ658" s="2" t="s">
        <v>80</v>
      </c>
      <c r="BK658" s="149">
        <f>ROUND(I658*H658,2)</f>
        <v>0</v>
      </c>
      <c r="BL658" s="2" t="s">
        <v>199</v>
      </c>
      <c r="BM658" s="148" t="s">
        <v>756</v>
      </c>
    </row>
    <row r="659" spans="1:65" s="17" customFormat="1">
      <c r="A659" s="13"/>
      <c r="B659" s="14"/>
      <c r="C659" s="13"/>
      <c r="D659" s="150" t="s">
        <v>200</v>
      </c>
      <c r="E659" s="13"/>
      <c r="F659" s="151" t="s">
        <v>757</v>
      </c>
      <c r="G659" s="13"/>
      <c r="H659" s="13"/>
      <c r="I659" s="13"/>
      <c r="J659" s="13"/>
      <c r="K659" s="13"/>
      <c r="L659" s="14"/>
      <c r="M659" s="152"/>
      <c r="N659" s="153"/>
      <c r="O659" s="36"/>
      <c r="P659" s="36"/>
      <c r="Q659" s="36"/>
      <c r="R659" s="36"/>
      <c r="S659" s="36"/>
      <c r="T659" s="3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" t="s">
        <v>200</v>
      </c>
      <c r="AU659" s="2" t="s">
        <v>82</v>
      </c>
    </row>
    <row r="660" spans="1:65" s="17" customFormat="1" ht="24.15" customHeight="1">
      <c r="A660" s="13"/>
      <c r="B660" s="136"/>
      <c r="C660" s="186" t="s">
        <v>758</v>
      </c>
      <c r="D660" s="186" t="s">
        <v>372</v>
      </c>
      <c r="E660" s="187" t="s">
        <v>759</v>
      </c>
      <c r="F660" s="188" t="s">
        <v>760</v>
      </c>
      <c r="G660" s="189" t="s">
        <v>353</v>
      </c>
      <c r="H660" s="190">
        <v>52.5</v>
      </c>
      <c r="I660" s="191">
        <v>0</v>
      </c>
      <c r="J660" s="191">
        <f>ROUND(I660*H660,2)</f>
        <v>0</v>
      </c>
      <c r="K660" s="192"/>
      <c r="L660" s="193"/>
      <c r="M660" s="194"/>
      <c r="N660" s="195" t="s">
        <v>44</v>
      </c>
      <c r="O660" s="146">
        <v>0</v>
      </c>
      <c r="P660" s="146">
        <f>O660*H660</f>
        <v>0</v>
      </c>
      <c r="Q660" s="146">
        <v>3.0000000000000001E-5</v>
      </c>
      <c r="R660" s="146">
        <f>Q660*H660</f>
        <v>1.575E-3</v>
      </c>
      <c r="S660" s="146">
        <v>0</v>
      </c>
      <c r="T660" s="147">
        <f>S660*H660</f>
        <v>0</v>
      </c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R660" s="148" t="s">
        <v>224</v>
      </c>
      <c r="AT660" s="148" t="s">
        <v>372</v>
      </c>
      <c r="AU660" s="148" t="s">
        <v>82</v>
      </c>
      <c r="AY660" s="2" t="s">
        <v>193</v>
      </c>
      <c r="BE660" s="149">
        <f>IF(N660="základní",J660,0)</f>
        <v>0</v>
      </c>
      <c r="BF660" s="149">
        <f>IF(N660="snížená",J660,0)</f>
        <v>0</v>
      </c>
      <c r="BG660" s="149">
        <f>IF(N660="zákl. přenesená",J660,0)</f>
        <v>0</v>
      </c>
      <c r="BH660" s="149">
        <f>IF(N660="sníž. přenesená",J660,0)</f>
        <v>0</v>
      </c>
      <c r="BI660" s="149">
        <f>IF(N660="nulová",J660,0)</f>
        <v>0</v>
      </c>
      <c r="BJ660" s="2" t="s">
        <v>80</v>
      </c>
      <c r="BK660" s="149">
        <f>ROUND(I660*H660,2)</f>
        <v>0</v>
      </c>
      <c r="BL660" s="2" t="s">
        <v>199</v>
      </c>
      <c r="BM660" s="148" t="s">
        <v>761</v>
      </c>
    </row>
    <row r="661" spans="1:65" s="162" customFormat="1">
      <c r="B661" s="163"/>
      <c r="D661" s="156" t="s">
        <v>202</v>
      </c>
      <c r="E661" s="164"/>
      <c r="F661" s="165" t="s">
        <v>762</v>
      </c>
      <c r="H661" s="166">
        <v>52.5</v>
      </c>
      <c r="L661" s="163"/>
      <c r="M661" s="167"/>
      <c r="N661" s="168"/>
      <c r="O661" s="168"/>
      <c r="P661" s="168"/>
      <c r="Q661" s="168"/>
      <c r="R661" s="168"/>
      <c r="S661" s="168"/>
      <c r="T661" s="169"/>
      <c r="AT661" s="164" t="s">
        <v>202</v>
      </c>
      <c r="AU661" s="164" t="s">
        <v>82</v>
      </c>
      <c r="AV661" s="162" t="s">
        <v>82</v>
      </c>
      <c r="AW661" s="162" t="s">
        <v>35</v>
      </c>
      <c r="AX661" s="162" t="s">
        <v>73</v>
      </c>
      <c r="AY661" s="164" t="s">
        <v>193</v>
      </c>
    </row>
    <row r="662" spans="1:65" s="170" customFormat="1">
      <c r="B662" s="171"/>
      <c r="D662" s="156" t="s">
        <v>202</v>
      </c>
      <c r="E662" s="172"/>
      <c r="F662" s="173" t="s">
        <v>206</v>
      </c>
      <c r="H662" s="174">
        <v>52.5</v>
      </c>
      <c r="L662" s="171"/>
      <c r="M662" s="175"/>
      <c r="N662" s="176"/>
      <c r="O662" s="176"/>
      <c r="P662" s="176"/>
      <c r="Q662" s="176"/>
      <c r="R662" s="176"/>
      <c r="S662" s="176"/>
      <c r="T662" s="177"/>
      <c r="AT662" s="172" t="s">
        <v>202</v>
      </c>
      <c r="AU662" s="172" t="s">
        <v>82</v>
      </c>
      <c r="AV662" s="170" t="s">
        <v>199</v>
      </c>
      <c r="AW662" s="170" t="s">
        <v>35</v>
      </c>
      <c r="AX662" s="170" t="s">
        <v>80</v>
      </c>
      <c r="AY662" s="172" t="s">
        <v>193</v>
      </c>
    </row>
    <row r="663" spans="1:65" s="17" customFormat="1" ht="44.25" customHeight="1">
      <c r="A663" s="13"/>
      <c r="B663" s="136"/>
      <c r="C663" s="137" t="s">
        <v>497</v>
      </c>
      <c r="D663" s="137" t="s">
        <v>195</v>
      </c>
      <c r="E663" s="138" t="s">
        <v>763</v>
      </c>
      <c r="F663" s="139" t="s">
        <v>764</v>
      </c>
      <c r="G663" s="140" t="s">
        <v>605</v>
      </c>
      <c r="H663" s="141">
        <v>7</v>
      </c>
      <c r="I663" s="142">
        <v>0</v>
      </c>
      <c r="J663" s="142">
        <f>ROUND(I663*H663,2)</f>
        <v>0</v>
      </c>
      <c r="K663" s="143"/>
      <c r="L663" s="14"/>
      <c r="M663" s="144"/>
      <c r="N663" s="145" t="s">
        <v>44</v>
      </c>
      <c r="O663" s="146">
        <v>0.29599999999999999</v>
      </c>
      <c r="P663" s="146">
        <f>O663*H663</f>
        <v>2.0720000000000001</v>
      </c>
      <c r="Q663" s="146">
        <v>4.2078000000000003E-3</v>
      </c>
      <c r="R663" s="146">
        <f>Q663*H663</f>
        <v>2.9454600000000001E-2</v>
      </c>
      <c r="S663" s="146">
        <v>0</v>
      </c>
      <c r="T663" s="147">
        <f>S663*H663</f>
        <v>0</v>
      </c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R663" s="148" t="s">
        <v>199</v>
      </c>
      <c r="AT663" s="148" t="s">
        <v>195</v>
      </c>
      <c r="AU663" s="148" t="s">
        <v>82</v>
      </c>
      <c r="AY663" s="2" t="s">
        <v>193</v>
      </c>
      <c r="BE663" s="149">
        <f>IF(N663="základní",J663,0)</f>
        <v>0</v>
      </c>
      <c r="BF663" s="149">
        <f>IF(N663="snížená",J663,0)</f>
        <v>0</v>
      </c>
      <c r="BG663" s="149">
        <f>IF(N663="zákl. přenesená",J663,0)</f>
        <v>0</v>
      </c>
      <c r="BH663" s="149">
        <f>IF(N663="sníž. přenesená",J663,0)</f>
        <v>0</v>
      </c>
      <c r="BI663" s="149">
        <f>IF(N663="nulová",J663,0)</f>
        <v>0</v>
      </c>
      <c r="BJ663" s="2" t="s">
        <v>80</v>
      </c>
      <c r="BK663" s="149">
        <f>ROUND(I663*H663,2)</f>
        <v>0</v>
      </c>
      <c r="BL663" s="2" t="s">
        <v>199</v>
      </c>
      <c r="BM663" s="148" t="s">
        <v>765</v>
      </c>
    </row>
    <row r="664" spans="1:65" s="17" customFormat="1">
      <c r="A664" s="13"/>
      <c r="B664" s="14"/>
      <c r="C664" s="13"/>
      <c r="D664" s="150" t="s">
        <v>200</v>
      </c>
      <c r="E664" s="13"/>
      <c r="F664" s="151" t="s">
        <v>766</v>
      </c>
      <c r="G664" s="13"/>
      <c r="H664" s="13"/>
      <c r="I664" s="13"/>
      <c r="J664" s="13"/>
      <c r="K664" s="13"/>
      <c r="L664" s="14"/>
      <c r="M664" s="152"/>
      <c r="N664" s="153"/>
      <c r="O664" s="36"/>
      <c r="P664" s="36"/>
      <c r="Q664" s="36"/>
      <c r="R664" s="36"/>
      <c r="S664" s="36"/>
      <c r="T664" s="37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" t="s">
        <v>200</v>
      </c>
      <c r="AU664" s="2" t="s">
        <v>82</v>
      </c>
    </row>
    <row r="665" spans="1:65" s="154" customFormat="1">
      <c r="B665" s="155"/>
      <c r="D665" s="156" t="s">
        <v>202</v>
      </c>
      <c r="E665" s="157"/>
      <c r="F665" s="158" t="s">
        <v>530</v>
      </c>
      <c r="H665" s="157"/>
      <c r="L665" s="155"/>
      <c r="M665" s="159"/>
      <c r="N665" s="160"/>
      <c r="O665" s="160"/>
      <c r="P665" s="160"/>
      <c r="Q665" s="160"/>
      <c r="R665" s="160"/>
      <c r="S665" s="160"/>
      <c r="T665" s="161"/>
      <c r="AT665" s="157" t="s">
        <v>202</v>
      </c>
      <c r="AU665" s="157" t="s">
        <v>82</v>
      </c>
      <c r="AV665" s="154" t="s">
        <v>80</v>
      </c>
      <c r="AW665" s="154" t="s">
        <v>35</v>
      </c>
      <c r="AX665" s="154" t="s">
        <v>73</v>
      </c>
      <c r="AY665" s="157" t="s">
        <v>193</v>
      </c>
    </row>
    <row r="666" spans="1:65" s="154" customFormat="1">
      <c r="B666" s="155"/>
      <c r="D666" s="156" t="s">
        <v>202</v>
      </c>
      <c r="E666" s="157"/>
      <c r="F666" s="158" t="s">
        <v>767</v>
      </c>
      <c r="H666" s="157"/>
      <c r="L666" s="155"/>
      <c r="M666" s="159"/>
      <c r="N666" s="160"/>
      <c r="O666" s="160"/>
      <c r="P666" s="160"/>
      <c r="Q666" s="160"/>
      <c r="R666" s="160"/>
      <c r="S666" s="160"/>
      <c r="T666" s="161"/>
      <c r="AT666" s="157" t="s">
        <v>202</v>
      </c>
      <c r="AU666" s="157" t="s">
        <v>82</v>
      </c>
      <c r="AV666" s="154" t="s">
        <v>80</v>
      </c>
      <c r="AW666" s="154" t="s">
        <v>35</v>
      </c>
      <c r="AX666" s="154" t="s">
        <v>73</v>
      </c>
      <c r="AY666" s="157" t="s">
        <v>193</v>
      </c>
    </row>
    <row r="667" spans="1:65" s="162" customFormat="1">
      <c r="B667" s="163"/>
      <c r="D667" s="156" t="s">
        <v>202</v>
      </c>
      <c r="E667" s="164"/>
      <c r="F667" s="165" t="s">
        <v>213</v>
      </c>
      <c r="H667" s="166">
        <v>3</v>
      </c>
      <c r="L667" s="163"/>
      <c r="M667" s="167"/>
      <c r="N667" s="168"/>
      <c r="O667" s="168"/>
      <c r="P667" s="168"/>
      <c r="Q667" s="168"/>
      <c r="R667" s="168"/>
      <c r="S667" s="168"/>
      <c r="T667" s="169"/>
      <c r="AT667" s="164" t="s">
        <v>202</v>
      </c>
      <c r="AU667" s="164" t="s">
        <v>82</v>
      </c>
      <c r="AV667" s="162" t="s">
        <v>82</v>
      </c>
      <c r="AW667" s="162" t="s">
        <v>35</v>
      </c>
      <c r="AX667" s="162" t="s">
        <v>73</v>
      </c>
      <c r="AY667" s="164" t="s">
        <v>193</v>
      </c>
    </row>
    <row r="668" spans="1:65" s="154" customFormat="1">
      <c r="B668" s="155"/>
      <c r="D668" s="156" t="s">
        <v>202</v>
      </c>
      <c r="E668" s="157"/>
      <c r="F668" s="158" t="s">
        <v>768</v>
      </c>
      <c r="H668" s="157"/>
      <c r="L668" s="155"/>
      <c r="M668" s="159"/>
      <c r="N668" s="160"/>
      <c r="O668" s="160"/>
      <c r="P668" s="160"/>
      <c r="Q668" s="160"/>
      <c r="R668" s="160"/>
      <c r="S668" s="160"/>
      <c r="T668" s="161"/>
      <c r="AT668" s="157" t="s">
        <v>202</v>
      </c>
      <c r="AU668" s="157" t="s">
        <v>82</v>
      </c>
      <c r="AV668" s="154" t="s">
        <v>80</v>
      </c>
      <c r="AW668" s="154" t="s">
        <v>35</v>
      </c>
      <c r="AX668" s="154" t="s">
        <v>73</v>
      </c>
      <c r="AY668" s="157" t="s">
        <v>193</v>
      </c>
    </row>
    <row r="669" spans="1:65" s="162" customFormat="1">
      <c r="B669" s="163"/>
      <c r="D669" s="156" t="s">
        <v>202</v>
      </c>
      <c r="E669" s="164"/>
      <c r="F669" s="165" t="s">
        <v>199</v>
      </c>
      <c r="H669" s="166">
        <v>4</v>
      </c>
      <c r="L669" s="163"/>
      <c r="M669" s="167"/>
      <c r="N669" s="168"/>
      <c r="O669" s="168"/>
      <c r="P669" s="168"/>
      <c r="Q669" s="168"/>
      <c r="R669" s="168"/>
      <c r="S669" s="168"/>
      <c r="T669" s="169"/>
      <c r="AT669" s="164" t="s">
        <v>202</v>
      </c>
      <c r="AU669" s="164" t="s">
        <v>82</v>
      </c>
      <c r="AV669" s="162" t="s">
        <v>82</v>
      </c>
      <c r="AW669" s="162" t="s">
        <v>35</v>
      </c>
      <c r="AX669" s="162" t="s">
        <v>73</v>
      </c>
      <c r="AY669" s="164" t="s">
        <v>193</v>
      </c>
    </row>
    <row r="670" spans="1:65" s="170" customFormat="1">
      <c r="B670" s="171"/>
      <c r="D670" s="156" t="s">
        <v>202</v>
      </c>
      <c r="E670" s="172"/>
      <c r="F670" s="173" t="s">
        <v>206</v>
      </c>
      <c r="H670" s="174">
        <v>7</v>
      </c>
      <c r="L670" s="171"/>
      <c r="M670" s="175"/>
      <c r="N670" s="176"/>
      <c r="O670" s="176"/>
      <c r="P670" s="176"/>
      <c r="Q670" s="176"/>
      <c r="R670" s="176"/>
      <c r="S670" s="176"/>
      <c r="T670" s="177"/>
      <c r="AT670" s="172" t="s">
        <v>202</v>
      </c>
      <c r="AU670" s="172" t="s">
        <v>82</v>
      </c>
      <c r="AV670" s="170" t="s">
        <v>199</v>
      </c>
      <c r="AW670" s="170" t="s">
        <v>35</v>
      </c>
      <c r="AX670" s="170" t="s">
        <v>80</v>
      </c>
      <c r="AY670" s="172" t="s">
        <v>193</v>
      </c>
    </row>
    <row r="671" spans="1:65" s="17" customFormat="1" ht="44.25" customHeight="1">
      <c r="A671" s="13"/>
      <c r="B671" s="136"/>
      <c r="C671" s="137" t="s">
        <v>769</v>
      </c>
      <c r="D671" s="137" t="s">
        <v>195</v>
      </c>
      <c r="E671" s="138" t="s">
        <v>770</v>
      </c>
      <c r="F671" s="139" t="s">
        <v>771</v>
      </c>
      <c r="G671" s="140" t="s">
        <v>605</v>
      </c>
      <c r="H671" s="141">
        <v>11</v>
      </c>
      <c r="I671" s="142">
        <v>0</v>
      </c>
      <c r="J671" s="142">
        <f>ROUND(I671*H671,2)</f>
        <v>0</v>
      </c>
      <c r="K671" s="143"/>
      <c r="L671" s="14"/>
      <c r="M671" s="144"/>
      <c r="N671" s="145" t="s">
        <v>44</v>
      </c>
      <c r="O671" s="146">
        <v>1.006</v>
      </c>
      <c r="P671" s="146">
        <f>O671*H671</f>
        <v>11.066000000000001</v>
      </c>
      <c r="Q671" s="146">
        <v>1.4659999999999999E-2</v>
      </c>
      <c r="R671" s="146">
        <f>Q671*H671</f>
        <v>0.16125999999999999</v>
      </c>
      <c r="S671" s="146">
        <v>0</v>
      </c>
      <c r="T671" s="147">
        <f>S671*H671</f>
        <v>0</v>
      </c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R671" s="148" t="s">
        <v>199</v>
      </c>
      <c r="AT671" s="148" t="s">
        <v>195</v>
      </c>
      <c r="AU671" s="148" t="s">
        <v>82</v>
      </c>
      <c r="AY671" s="2" t="s">
        <v>193</v>
      </c>
      <c r="BE671" s="149">
        <f>IF(N671="základní",J671,0)</f>
        <v>0</v>
      </c>
      <c r="BF671" s="149">
        <f>IF(N671="snížená",J671,0)</f>
        <v>0</v>
      </c>
      <c r="BG671" s="149">
        <f>IF(N671="zákl. přenesená",J671,0)</f>
        <v>0</v>
      </c>
      <c r="BH671" s="149">
        <f>IF(N671="sníž. přenesená",J671,0)</f>
        <v>0</v>
      </c>
      <c r="BI671" s="149">
        <f>IF(N671="nulová",J671,0)</f>
        <v>0</v>
      </c>
      <c r="BJ671" s="2" t="s">
        <v>80</v>
      </c>
      <c r="BK671" s="149">
        <f>ROUND(I671*H671,2)</f>
        <v>0</v>
      </c>
      <c r="BL671" s="2" t="s">
        <v>199</v>
      </c>
      <c r="BM671" s="148" t="s">
        <v>772</v>
      </c>
    </row>
    <row r="672" spans="1:65" s="17" customFormat="1">
      <c r="A672" s="13"/>
      <c r="B672" s="14"/>
      <c r="C672" s="13"/>
      <c r="D672" s="150" t="s">
        <v>200</v>
      </c>
      <c r="E672" s="13"/>
      <c r="F672" s="151" t="s">
        <v>773</v>
      </c>
      <c r="G672" s="13"/>
      <c r="H672" s="13"/>
      <c r="I672" s="13"/>
      <c r="J672" s="13"/>
      <c r="K672" s="13"/>
      <c r="L672" s="14"/>
      <c r="M672" s="152"/>
      <c r="N672" s="153"/>
      <c r="O672" s="36"/>
      <c r="P672" s="36"/>
      <c r="Q672" s="36"/>
      <c r="R672" s="36"/>
      <c r="S672" s="36"/>
      <c r="T672" s="3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" t="s">
        <v>200</v>
      </c>
      <c r="AU672" s="2" t="s">
        <v>82</v>
      </c>
    </row>
    <row r="673" spans="1:65" s="154" customFormat="1">
      <c r="B673" s="155"/>
      <c r="D673" s="156" t="s">
        <v>202</v>
      </c>
      <c r="E673" s="157"/>
      <c r="F673" s="158" t="s">
        <v>541</v>
      </c>
      <c r="H673" s="157"/>
      <c r="L673" s="155"/>
      <c r="M673" s="159"/>
      <c r="N673" s="160"/>
      <c r="O673" s="160"/>
      <c r="P673" s="160"/>
      <c r="Q673" s="160"/>
      <c r="R673" s="160"/>
      <c r="S673" s="160"/>
      <c r="T673" s="161"/>
      <c r="AT673" s="157" t="s">
        <v>202</v>
      </c>
      <c r="AU673" s="157" t="s">
        <v>82</v>
      </c>
      <c r="AV673" s="154" t="s">
        <v>80</v>
      </c>
      <c r="AW673" s="154" t="s">
        <v>35</v>
      </c>
      <c r="AX673" s="154" t="s">
        <v>73</v>
      </c>
      <c r="AY673" s="157" t="s">
        <v>193</v>
      </c>
    </row>
    <row r="674" spans="1:65" s="154" customFormat="1">
      <c r="B674" s="155"/>
      <c r="D674" s="156" t="s">
        <v>202</v>
      </c>
      <c r="E674" s="157"/>
      <c r="F674" s="158" t="s">
        <v>774</v>
      </c>
      <c r="H674" s="157"/>
      <c r="L674" s="155"/>
      <c r="M674" s="159"/>
      <c r="N674" s="160"/>
      <c r="O674" s="160"/>
      <c r="P674" s="160"/>
      <c r="Q674" s="160"/>
      <c r="R674" s="160"/>
      <c r="S674" s="160"/>
      <c r="T674" s="161"/>
      <c r="AT674" s="157" t="s">
        <v>202</v>
      </c>
      <c r="AU674" s="157" t="s">
        <v>82</v>
      </c>
      <c r="AV674" s="154" t="s">
        <v>80</v>
      </c>
      <c r="AW674" s="154" t="s">
        <v>35</v>
      </c>
      <c r="AX674" s="154" t="s">
        <v>73</v>
      </c>
      <c r="AY674" s="157" t="s">
        <v>193</v>
      </c>
    </row>
    <row r="675" spans="1:65" s="162" customFormat="1">
      <c r="B675" s="163"/>
      <c r="D675" s="156" t="s">
        <v>202</v>
      </c>
      <c r="E675" s="164"/>
      <c r="F675" s="165" t="s">
        <v>80</v>
      </c>
      <c r="H675" s="166">
        <v>1</v>
      </c>
      <c r="L675" s="163"/>
      <c r="M675" s="167"/>
      <c r="N675" s="168"/>
      <c r="O675" s="168"/>
      <c r="P675" s="168"/>
      <c r="Q675" s="168"/>
      <c r="R675" s="168"/>
      <c r="S675" s="168"/>
      <c r="T675" s="169"/>
      <c r="AT675" s="164" t="s">
        <v>202</v>
      </c>
      <c r="AU675" s="164" t="s">
        <v>82</v>
      </c>
      <c r="AV675" s="162" t="s">
        <v>82</v>
      </c>
      <c r="AW675" s="162" t="s">
        <v>35</v>
      </c>
      <c r="AX675" s="162" t="s">
        <v>73</v>
      </c>
      <c r="AY675" s="164" t="s">
        <v>193</v>
      </c>
    </row>
    <row r="676" spans="1:65" s="154" customFormat="1" ht="20.399999999999999">
      <c r="B676" s="155"/>
      <c r="D676" s="156" t="s">
        <v>202</v>
      </c>
      <c r="E676" s="157"/>
      <c r="F676" s="158" t="s">
        <v>775</v>
      </c>
      <c r="H676" s="157"/>
      <c r="L676" s="155"/>
      <c r="M676" s="159"/>
      <c r="N676" s="160"/>
      <c r="O676" s="160"/>
      <c r="P676" s="160"/>
      <c r="Q676" s="160"/>
      <c r="R676" s="160"/>
      <c r="S676" s="160"/>
      <c r="T676" s="161"/>
      <c r="AT676" s="157" t="s">
        <v>202</v>
      </c>
      <c r="AU676" s="157" t="s">
        <v>82</v>
      </c>
      <c r="AV676" s="154" t="s">
        <v>80</v>
      </c>
      <c r="AW676" s="154" t="s">
        <v>35</v>
      </c>
      <c r="AX676" s="154" t="s">
        <v>73</v>
      </c>
      <c r="AY676" s="157" t="s">
        <v>193</v>
      </c>
    </row>
    <row r="677" spans="1:65" s="162" customFormat="1">
      <c r="B677" s="163"/>
      <c r="D677" s="156" t="s">
        <v>202</v>
      </c>
      <c r="E677" s="164"/>
      <c r="F677" s="165" t="s">
        <v>231</v>
      </c>
      <c r="H677" s="166">
        <v>10</v>
      </c>
      <c r="L677" s="163"/>
      <c r="M677" s="167"/>
      <c r="N677" s="168"/>
      <c r="O677" s="168"/>
      <c r="P677" s="168"/>
      <c r="Q677" s="168"/>
      <c r="R677" s="168"/>
      <c r="S677" s="168"/>
      <c r="T677" s="169"/>
      <c r="AT677" s="164" t="s">
        <v>202</v>
      </c>
      <c r="AU677" s="164" t="s">
        <v>82</v>
      </c>
      <c r="AV677" s="162" t="s">
        <v>82</v>
      </c>
      <c r="AW677" s="162" t="s">
        <v>35</v>
      </c>
      <c r="AX677" s="162" t="s">
        <v>73</v>
      </c>
      <c r="AY677" s="164" t="s">
        <v>193</v>
      </c>
    </row>
    <row r="678" spans="1:65" s="170" customFormat="1">
      <c r="B678" s="171"/>
      <c r="D678" s="156" t="s">
        <v>202</v>
      </c>
      <c r="E678" s="172"/>
      <c r="F678" s="173" t="s">
        <v>206</v>
      </c>
      <c r="H678" s="174">
        <v>11</v>
      </c>
      <c r="L678" s="171"/>
      <c r="M678" s="175"/>
      <c r="N678" s="176"/>
      <c r="O678" s="176"/>
      <c r="P678" s="176"/>
      <c r="Q678" s="176"/>
      <c r="R678" s="176"/>
      <c r="S678" s="176"/>
      <c r="T678" s="177"/>
      <c r="AT678" s="172" t="s">
        <v>202</v>
      </c>
      <c r="AU678" s="172" t="s">
        <v>82</v>
      </c>
      <c r="AV678" s="170" t="s">
        <v>199</v>
      </c>
      <c r="AW678" s="170" t="s">
        <v>35</v>
      </c>
      <c r="AX678" s="170" t="s">
        <v>80</v>
      </c>
      <c r="AY678" s="172" t="s">
        <v>193</v>
      </c>
    </row>
    <row r="679" spans="1:65" s="17" customFormat="1" ht="37.799999999999997" customHeight="1">
      <c r="A679" s="13"/>
      <c r="B679" s="136"/>
      <c r="C679" s="137" t="s">
        <v>504</v>
      </c>
      <c r="D679" s="137" t="s">
        <v>195</v>
      </c>
      <c r="E679" s="138" t="s">
        <v>776</v>
      </c>
      <c r="F679" s="139" t="s">
        <v>777</v>
      </c>
      <c r="G679" s="140" t="s">
        <v>198</v>
      </c>
      <c r="H679" s="141">
        <v>49.947000000000003</v>
      </c>
      <c r="I679" s="142">
        <v>0</v>
      </c>
      <c r="J679" s="142">
        <f>ROUND(I679*H679,2)</f>
        <v>0</v>
      </c>
      <c r="K679" s="143"/>
      <c r="L679" s="14"/>
      <c r="M679" s="144"/>
      <c r="N679" s="145" t="s">
        <v>44</v>
      </c>
      <c r="O679" s="146">
        <v>0</v>
      </c>
      <c r="P679" s="146">
        <f>O679*H679</f>
        <v>0</v>
      </c>
      <c r="Q679" s="146">
        <v>0</v>
      </c>
      <c r="R679" s="146">
        <f>Q679*H679</f>
        <v>0</v>
      </c>
      <c r="S679" s="146">
        <v>0</v>
      </c>
      <c r="T679" s="147">
        <f>S679*H679</f>
        <v>0</v>
      </c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R679" s="148" t="s">
        <v>199</v>
      </c>
      <c r="AT679" s="148" t="s">
        <v>195</v>
      </c>
      <c r="AU679" s="148" t="s">
        <v>82</v>
      </c>
      <c r="AY679" s="2" t="s">
        <v>193</v>
      </c>
      <c r="BE679" s="149">
        <f>IF(N679="základní",J679,0)</f>
        <v>0</v>
      </c>
      <c r="BF679" s="149">
        <f>IF(N679="snížená",J679,0)</f>
        <v>0</v>
      </c>
      <c r="BG679" s="149">
        <f>IF(N679="zákl. přenesená",J679,0)</f>
        <v>0</v>
      </c>
      <c r="BH679" s="149">
        <f>IF(N679="sníž. přenesená",J679,0)</f>
        <v>0</v>
      </c>
      <c r="BI679" s="149">
        <f>IF(N679="nulová",J679,0)</f>
        <v>0</v>
      </c>
      <c r="BJ679" s="2" t="s">
        <v>80</v>
      </c>
      <c r="BK679" s="149">
        <f>ROUND(I679*H679,2)</f>
        <v>0</v>
      </c>
      <c r="BL679" s="2" t="s">
        <v>199</v>
      </c>
      <c r="BM679" s="148" t="s">
        <v>778</v>
      </c>
    </row>
    <row r="680" spans="1:65" s="17" customFormat="1">
      <c r="A680" s="13"/>
      <c r="B680" s="14"/>
      <c r="C680" s="13"/>
      <c r="D680" s="150" t="s">
        <v>200</v>
      </c>
      <c r="E680" s="13"/>
      <c r="F680" s="151" t="s">
        <v>779</v>
      </c>
      <c r="G680" s="13"/>
      <c r="H680" s="13"/>
      <c r="I680" s="13"/>
      <c r="J680" s="13"/>
      <c r="K680" s="13"/>
      <c r="L680" s="14"/>
      <c r="M680" s="152"/>
      <c r="N680" s="153"/>
      <c r="O680" s="36"/>
      <c r="P680" s="36"/>
      <c r="Q680" s="36"/>
      <c r="R680" s="36"/>
      <c r="S680" s="36"/>
      <c r="T680" s="3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" t="s">
        <v>200</v>
      </c>
      <c r="AU680" s="2" t="s">
        <v>82</v>
      </c>
    </row>
    <row r="681" spans="1:65" s="154" customFormat="1">
      <c r="B681" s="155"/>
      <c r="D681" s="156" t="s">
        <v>202</v>
      </c>
      <c r="E681" s="157"/>
      <c r="F681" s="158" t="s">
        <v>713</v>
      </c>
      <c r="H681" s="157"/>
      <c r="L681" s="155"/>
      <c r="M681" s="159"/>
      <c r="N681" s="160"/>
      <c r="O681" s="160"/>
      <c r="P681" s="160"/>
      <c r="Q681" s="160"/>
      <c r="R681" s="160"/>
      <c r="S681" s="160"/>
      <c r="T681" s="161"/>
      <c r="AT681" s="157" t="s">
        <v>202</v>
      </c>
      <c r="AU681" s="157" t="s">
        <v>82</v>
      </c>
      <c r="AV681" s="154" t="s">
        <v>80</v>
      </c>
      <c r="AW681" s="154" t="s">
        <v>35</v>
      </c>
      <c r="AX681" s="154" t="s">
        <v>73</v>
      </c>
      <c r="AY681" s="157" t="s">
        <v>193</v>
      </c>
    </row>
    <row r="682" spans="1:65" s="154" customFormat="1">
      <c r="B682" s="155"/>
      <c r="D682" s="156" t="s">
        <v>202</v>
      </c>
      <c r="E682" s="157"/>
      <c r="F682" s="158" t="s">
        <v>780</v>
      </c>
      <c r="H682" s="157"/>
      <c r="L682" s="155"/>
      <c r="M682" s="159"/>
      <c r="N682" s="160"/>
      <c r="O682" s="160"/>
      <c r="P682" s="160"/>
      <c r="Q682" s="160"/>
      <c r="R682" s="160"/>
      <c r="S682" s="160"/>
      <c r="T682" s="161"/>
      <c r="AT682" s="157" t="s">
        <v>202</v>
      </c>
      <c r="AU682" s="157" t="s">
        <v>82</v>
      </c>
      <c r="AV682" s="154" t="s">
        <v>80</v>
      </c>
      <c r="AW682" s="154" t="s">
        <v>35</v>
      </c>
      <c r="AX682" s="154" t="s">
        <v>73</v>
      </c>
      <c r="AY682" s="157" t="s">
        <v>193</v>
      </c>
    </row>
    <row r="683" spans="1:65" s="154" customFormat="1">
      <c r="B683" s="155"/>
      <c r="D683" s="156" t="s">
        <v>202</v>
      </c>
      <c r="E683" s="157"/>
      <c r="F683" s="158" t="s">
        <v>714</v>
      </c>
      <c r="H683" s="157"/>
      <c r="L683" s="155"/>
      <c r="M683" s="159"/>
      <c r="N683" s="160"/>
      <c r="O683" s="160"/>
      <c r="P683" s="160"/>
      <c r="Q683" s="160"/>
      <c r="R683" s="160"/>
      <c r="S683" s="160"/>
      <c r="T683" s="161"/>
      <c r="AT683" s="157" t="s">
        <v>202</v>
      </c>
      <c r="AU683" s="157" t="s">
        <v>82</v>
      </c>
      <c r="AV683" s="154" t="s">
        <v>80</v>
      </c>
      <c r="AW683" s="154" t="s">
        <v>35</v>
      </c>
      <c r="AX683" s="154" t="s">
        <v>73</v>
      </c>
      <c r="AY683" s="157" t="s">
        <v>193</v>
      </c>
    </row>
    <row r="684" spans="1:65" s="162" customFormat="1">
      <c r="B684" s="163"/>
      <c r="D684" s="156" t="s">
        <v>202</v>
      </c>
      <c r="E684" s="164"/>
      <c r="F684" s="165" t="s">
        <v>715</v>
      </c>
      <c r="H684" s="166">
        <v>4</v>
      </c>
      <c r="L684" s="163"/>
      <c r="M684" s="167"/>
      <c r="N684" s="168"/>
      <c r="O684" s="168"/>
      <c r="P684" s="168"/>
      <c r="Q684" s="168"/>
      <c r="R684" s="168"/>
      <c r="S684" s="168"/>
      <c r="T684" s="169"/>
      <c r="AT684" s="164" t="s">
        <v>202</v>
      </c>
      <c r="AU684" s="164" t="s">
        <v>82</v>
      </c>
      <c r="AV684" s="162" t="s">
        <v>82</v>
      </c>
      <c r="AW684" s="162" t="s">
        <v>35</v>
      </c>
      <c r="AX684" s="162" t="s">
        <v>73</v>
      </c>
      <c r="AY684" s="164" t="s">
        <v>193</v>
      </c>
    </row>
    <row r="685" spans="1:65" s="154" customFormat="1">
      <c r="B685" s="155"/>
      <c r="D685" s="156" t="s">
        <v>202</v>
      </c>
      <c r="E685" s="157"/>
      <c r="F685" s="158" t="s">
        <v>716</v>
      </c>
      <c r="H685" s="157"/>
      <c r="L685" s="155"/>
      <c r="M685" s="159"/>
      <c r="N685" s="160"/>
      <c r="O685" s="160"/>
      <c r="P685" s="160"/>
      <c r="Q685" s="160"/>
      <c r="R685" s="160"/>
      <c r="S685" s="160"/>
      <c r="T685" s="161"/>
      <c r="AT685" s="157" t="s">
        <v>202</v>
      </c>
      <c r="AU685" s="157" t="s">
        <v>82</v>
      </c>
      <c r="AV685" s="154" t="s">
        <v>80</v>
      </c>
      <c r="AW685" s="154" t="s">
        <v>35</v>
      </c>
      <c r="AX685" s="154" t="s">
        <v>73</v>
      </c>
      <c r="AY685" s="157" t="s">
        <v>193</v>
      </c>
    </row>
    <row r="686" spans="1:65" s="162" customFormat="1">
      <c r="B686" s="163"/>
      <c r="D686" s="156" t="s">
        <v>202</v>
      </c>
      <c r="E686" s="164"/>
      <c r="F686" s="165" t="s">
        <v>717</v>
      </c>
      <c r="H686" s="166">
        <v>9</v>
      </c>
      <c r="L686" s="163"/>
      <c r="M686" s="167"/>
      <c r="N686" s="168"/>
      <c r="O686" s="168"/>
      <c r="P686" s="168"/>
      <c r="Q686" s="168"/>
      <c r="R686" s="168"/>
      <c r="S686" s="168"/>
      <c r="T686" s="169"/>
      <c r="AT686" s="164" t="s">
        <v>202</v>
      </c>
      <c r="AU686" s="164" t="s">
        <v>82</v>
      </c>
      <c r="AV686" s="162" t="s">
        <v>82</v>
      </c>
      <c r="AW686" s="162" t="s">
        <v>35</v>
      </c>
      <c r="AX686" s="162" t="s">
        <v>73</v>
      </c>
      <c r="AY686" s="164" t="s">
        <v>193</v>
      </c>
    </row>
    <row r="687" spans="1:65" s="178" customFormat="1">
      <c r="B687" s="179"/>
      <c r="D687" s="156" t="s">
        <v>202</v>
      </c>
      <c r="E687" s="180"/>
      <c r="F687" s="181" t="s">
        <v>254</v>
      </c>
      <c r="H687" s="182">
        <v>13</v>
      </c>
      <c r="L687" s="179"/>
      <c r="M687" s="183"/>
      <c r="N687" s="184"/>
      <c r="O687" s="184"/>
      <c r="P687" s="184"/>
      <c r="Q687" s="184"/>
      <c r="R687" s="184"/>
      <c r="S687" s="184"/>
      <c r="T687" s="185"/>
      <c r="AT687" s="180" t="s">
        <v>202</v>
      </c>
      <c r="AU687" s="180" t="s">
        <v>82</v>
      </c>
      <c r="AV687" s="178" t="s">
        <v>213</v>
      </c>
      <c r="AW687" s="178" t="s">
        <v>35</v>
      </c>
      <c r="AX687" s="178" t="s">
        <v>73</v>
      </c>
      <c r="AY687" s="180" t="s">
        <v>193</v>
      </c>
    </row>
    <row r="688" spans="1:65" s="154" customFormat="1">
      <c r="B688" s="155"/>
      <c r="D688" s="156" t="s">
        <v>202</v>
      </c>
      <c r="E688" s="157"/>
      <c r="F688" s="158" t="s">
        <v>781</v>
      </c>
      <c r="H688" s="157"/>
      <c r="L688" s="155"/>
      <c r="M688" s="159"/>
      <c r="N688" s="160"/>
      <c r="O688" s="160"/>
      <c r="P688" s="160"/>
      <c r="Q688" s="160"/>
      <c r="R688" s="160"/>
      <c r="S688" s="160"/>
      <c r="T688" s="161"/>
      <c r="AT688" s="157" t="s">
        <v>202</v>
      </c>
      <c r="AU688" s="157" t="s">
        <v>82</v>
      </c>
      <c r="AV688" s="154" t="s">
        <v>80</v>
      </c>
      <c r="AW688" s="154" t="s">
        <v>35</v>
      </c>
      <c r="AX688" s="154" t="s">
        <v>73</v>
      </c>
      <c r="AY688" s="157" t="s">
        <v>193</v>
      </c>
    </row>
    <row r="689" spans="1:65" s="154" customFormat="1">
      <c r="B689" s="155"/>
      <c r="D689" s="156" t="s">
        <v>202</v>
      </c>
      <c r="E689" s="157"/>
      <c r="F689" s="158" t="s">
        <v>724</v>
      </c>
      <c r="H689" s="157"/>
      <c r="L689" s="155"/>
      <c r="M689" s="159"/>
      <c r="N689" s="160"/>
      <c r="O689" s="160"/>
      <c r="P689" s="160"/>
      <c r="Q689" s="160"/>
      <c r="R689" s="160"/>
      <c r="S689" s="160"/>
      <c r="T689" s="161"/>
      <c r="AT689" s="157" t="s">
        <v>202</v>
      </c>
      <c r="AU689" s="157" t="s">
        <v>82</v>
      </c>
      <c r="AV689" s="154" t="s">
        <v>80</v>
      </c>
      <c r="AW689" s="154" t="s">
        <v>35</v>
      </c>
      <c r="AX689" s="154" t="s">
        <v>73</v>
      </c>
      <c r="AY689" s="157" t="s">
        <v>193</v>
      </c>
    </row>
    <row r="690" spans="1:65" s="154" customFormat="1">
      <c r="B690" s="155"/>
      <c r="D690" s="156" t="s">
        <v>202</v>
      </c>
      <c r="E690" s="157"/>
      <c r="F690" s="158" t="s">
        <v>725</v>
      </c>
      <c r="H690" s="157"/>
      <c r="L690" s="155"/>
      <c r="M690" s="159"/>
      <c r="N690" s="160"/>
      <c r="O690" s="160"/>
      <c r="P690" s="160"/>
      <c r="Q690" s="160"/>
      <c r="R690" s="160"/>
      <c r="S690" s="160"/>
      <c r="T690" s="161"/>
      <c r="AT690" s="157" t="s">
        <v>202</v>
      </c>
      <c r="AU690" s="157" t="s">
        <v>82</v>
      </c>
      <c r="AV690" s="154" t="s">
        <v>80</v>
      </c>
      <c r="AW690" s="154" t="s">
        <v>35</v>
      </c>
      <c r="AX690" s="154" t="s">
        <v>73</v>
      </c>
      <c r="AY690" s="157" t="s">
        <v>193</v>
      </c>
    </row>
    <row r="691" spans="1:65" s="162" customFormat="1">
      <c r="B691" s="163"/>
      <c r="D691" s="156" t="s">
        <v>202</v>
      </c>
      <c r="E691" s="164"/>
      <c r="F691" s="165" t="s">
        <v>726</v>
      </c>
      <c r="H691" s="166">
        <v>15</v>
      </c>
      <c r="L691" s="163"/>
      <c r="M691" s="167"/>
      <c r="N691" s="168"/>
      <c r="O691" s="168"/>
      <c r="P691" s="168"/>
      <c r="Q691" s="168"/>
      <c r="R691" s="168"/>
      <c r="S691" s="168"/>
      <c r="T691" s="169"/>
      <c r="AT691" s="164" t="s">
        <v>202</v>
      </c>
      <c r="AU691" s="164" t="s">
        <v>82</v>
      </c>
      <c r="AV691" s="162" t="s">
        <v>82</v>
      </c>
      <c r="AW691" s="162" t="s">
        <v>35</v>
      </c>
      <c r="AX691" s="162" t="s">
        <v>73</v>
      </c>
      <c r="AY691" s="164" t="s">
        <v>193</v>
      </c>
    </row>
    <row r="692" spans="1:65" s="154" customFormat="1">
      <c r="B692" s="155"/>
      <c r="D692" s="156" t="s">
        <v>202</v>
      </c>
      <c r="E692" s="157"/>
      <c r="F692" s="158" t="s">
        <v>727</v>
      </c>
      <c r="H692" s="157"/>
      <c r="L692" s="155"/>
      <c r="M692" s="159"/>
      <c r="N692" s="160"/>
      <c r="O692" s="160"/>
      <c r="P692" s="160"/>
      <c r="Q692" s="160"/>
      <c r="R692" s="160"/>
      <c r="S692" s="160"/>
      <c r="T692" s="161"/>
      <c r="AT692" s="157" t="s">
        <v>202</v>
      </c>
      <c r="AU692" s="157" t="s">
        <v>82</v>
      </c>
      <c r="AV692" s="154" t="s">
        <v>80</v>
      </c>
      <c r="AW692" s="154" t="s">
        <v>35</v>
      </c>
      <c r="AX692" s="154" t="s">
        <v>73</v>
      </c>
      <c r="AY692" s="157" t="s">
        <v>193</v>
      </c>
    </row>
    <row r="693" spans="1:65" s="162" customFormat="1">
      <c r="B693" s="163"/>
      <c r="D693" s="156" t="s">
        <v>202</v>
      </c>
      <c r="E693" s="164"/>
      <c r="F693" s="165" t="s">
        <v>728</v>
      </c>
      <c r="H693" s="166">
        <v>12.946999999999999</v>
      </c>
      <c r="L693" s="163"/>
      <c r="M693" s="167"/>
      <c r="N693" s="168"/>
      <c r="O693" s="168"/>
      <c r="P693" s="168"/>
      <c r="Q693" s="168"/>
      <c r="R693" s="168"/>
      <c r="S693" s="168"/>
      <c r="T693" s="169"/>
      <c r="AT693" s="164" t="s">
        <v>202</v>
      </c>
      <c r="AU693" s="164" t="s">
        <v>82</v>
      </c>
      <c r="AV693" s="162" t="s">
        <v>82</v>
      </c>
      <c r="AW693" s="162" t="s">
        <v>35</v>
      </c>
      <c r="AX693" s="162" t="s">
        <v>73</v>
      </c>
      <c r="AY693" s="164" t="s">
        <v>193</v>
      </c>
    </row>
    <row r="694" spans="1:65" s="154" customFormat="1">
      <c r="B694" s="155"/>
      <c r="D694" s="156" t="s">
        <v>202</v>
      </c>
      <c r="E694" s="157"/>
      <c r="F694" s="158" t="s">
        <v>729</v>
      </c>
      <c r="H694" s="157"/>
      <c r="L694" s="155"/>
      <c r="M694" s="159"/>
      <c r="N694" s="160"/>
      <c r="O694" s="160"/>
      <c r="P694" s="160"/>
      <c r="Q694" s="160"/>
      <c r="R694" s="160"/>
      <c r="S694" s="160"/>
      <c r="T694" s="161"/>
      <c r="AT694" s="157" t="s">
        <v>202</v>
      </c>
      <c r="AU694" s="157" t="s">
        <v>82</v>
      </c>
      <c r="AV694" s="154" t="s">
        <v>80</v>
      </c>
      <c r="AW694" s="154" t="s">
        <v>35</v>
      </c>
      <c r="AX694" s="154" t="s">
        <v>73</v>
      </c>
      <c r="AY694" s="157" t="s">
        <v>193</v>
      </c>
    </row>
    <row r="695" spans="1:65" s="162" customFormat="1">
      <c r="B695" s="163"/>
      <c r="D695" s="156" t="s">
        <v>202</v>
      </c>
      <c r="E695" s="164"/>
      <c r="F695" s="165" t="s">
        <v>730</v>
      </c>
      <c r="H695" s="166">
        <v>9</v>
      </c>
      <c r="L695" s="163"/>
      <c r="M695" s="167"/>
      <c r="N695" s="168"/>
      <c r="O695" s="168"/>
      <c r="P695" s="168"/>
      <c r="Q695" s="168"/>
      <c r="R695" s="168"/>
      <c r="S695" s="168"/>
      <c r="T695" s="169"/>
      <c r="AT695" s="164" t="s">
        <v>202</v>
      </c>
      <c r="AU695" s="164" t="s">
        <v>82</v>
      </c>
      <c r="AV695" s="162" t="s">
        <v>82</v>
      </c>
      <c r="AW695" s="162" t="s">
        <v>35</v>
      </c>
      <c r="AX695" s="162" t="s">
        <v>73</v>
      </c>
      <c r="AY695" s="164" t="s">
        <v>193</v>
      </c>
    </row>
    <row r="696" spans="1:65" s="178" customFormat="1">
      <c r="B696" s="179"/>
      <c r="D696" s="156" t="s">
        <v>202</v>
      </c>
      <c r="E696" s="180"/>
      <c r="F696" s="181" t="s">
        <v>254</v>
      </c>
      <c r="H696" s="182">
        <v>36.947000000000003</v>
      </c>
      <c r="L696" s="179"/>
      <c r="M696" s="183"/>
      <c r="N696" s="184"/>
      <c r="O696" s="184"/>
      <c r="P696" s="184"/>
      <c r="Q696" s="184"/>
      <c r="R696" s="184"/>
      <c r="S696" s="184"/>
      <c r="T696" s="185"/>
      <c r="AT696" s="180" t="s">
        <v>202</v>
      </c>
      <c r="AU696" s="180" t="s">
        <v>82</v>
      </c>
      <c r="AV696" s="178" t="s">
        <v>213</v>
      </c>
      <c r="AW696" s="178" t="s">
        <v>35</v>
      </c>
      <c r="AX696" s="178" t="s">
        <v>73</v>
      </c>
      <c r="AY696" s="180" t="s">
        <v>193</v>
      </c>
    </row>
    <row r="697" spans="1:65" s="170" customFormat="1">
      <c r="B697" s="171"/>
      <c r="D697" s="156" t="s">
        <v>202</v>
      </c>
      <c r="E697" s="172"/>
      <c r="F697" s="173" t="s">
        <v>206</v>
      </c>
      <c r="H697" s="174">
        <v>49.947000000000003</v>
      </c>
      <c r="L697" s="171"/>
      <c r="M697" s="175"/>
      <c r="N697" s="176"/>
      <c r="O697" s="176"/>
      <c r="P697" s="176"/>
      <c r="Q697" s="176"/>
      <c r="R697" s="176"/>
      <c r="S697" s="176"/>
      <c r="T697" s="177"/>
      <c r="AT697" s="172" t="s">
        <v>202</v>
      </c>
      <c r="AU697" s="172" t="s">
        <v>82</v>
      </c>
      <c r="AV697" s="170" t="s">
        <v>199</v>
      </c>
      <c r="AW697" s="170" t="s">
        <v>35</v>
      </c>
      <c r="AX697" s="170" t="s">
        <v>80</v>
      </c>
      <c r="AY697" s="172" t="s">
        <v>193</v>
      </c>
    </row>
    <row r="698" spans="1:65" s="17" customFormat="1" ht="24.15" customHeight="1">
      <c r="A698" s="13"/>
      <c r="B698" s="136"/>
      <c r="C698" s="137" t="s">
        <v>782</v>
      </c>
      <c r="D698" s="137" t="s">
        <v>195</v>
      </c>
      <c r="E698" s="138" t="s">
        <v>783</v>
      </c>
      <c r="F698" s="139" t="s">
        <v>784</v>
      </c>
      <c r="G698" s="140" t="s">
        <v>198</v>
      </c>
      <c r="H698" s="141">
        <v>116.113</v>
      </c>
      <c r="I698" s="142">
        <v>0</v>
      </c>
      <c r="J698" s="142">
        <f>ROUND(I698*H698,2)</f>
        <v>0</v>
      </c>
      <c r="K698" s="143"/>
      <c r="L698" s="14"/>
      <c r="M698" s="144"/>
      <c r="N698" s="145" t="s">
        <v>44</v>
      </c>
      <c r="O698" s="146">
        <v>0</v>
      </c>
      <c r="P698" s="146">
        <f>O698*H698</f>
        <v>0</v>
      </c>
      <c r="Q698" s="146">
        <v>0</v>
      </c>
      <c r="R698" s="146">
        <f>Q698*H698</f>
        <v>0</v>
      </c>
      <c r="S698" s="146">
        <v>0</v>
      </c>
      <c r="T698" s="147">
        <f>S698*H698</f>
        <v>0</v>
      </c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R698" s="148" t="s">
        <v>199</v>
      </c>
      <c r="AT698" s="148" t="s">
        <v>195</v>
      </c>
      <c r="AU698" s="148" t="s">
        <v>82</v>
      </c>
      <c r="AY698" s="2" t="s">
        <v>193</v>
      </c>
      <c r="BE698" s="149">
        <f>IF(N698="základní",J698,0)</f>
        <v>0</v>
      </c>
      <c r="BF698" s="149">
        <f>IF(N698="snížená",J698,0)</f>
        <v>0</v>
      </c>
      <c r="BG698" s="149">
        <f>IF(N698="zákl. přenesená",J698,0)</f>
        <v>0</v>
      </c>
      <c r="BH698" s="149">
        <f>IF(N698="sníž. přenesená",J698,0)</f>
        <v>0</v>
      </c>
      <c r="BI698" s="149">
        <f>IF(N698="nulová",J698,0)</f>
        <v>0</v>
      </c>
      <c r="BJ698" s="2" t="s">
        <v>80</v>
      </c>
      <c r="BK698" s="149">
        <f>ROUND(I698*H698,2)</f>
        <v>0</v>
      </c>
      <c r="BL698" s="2" t="s">
        <v>199</v>
      </c>
      <c r="BM698" s="148" t="s">
        <v>785</v>
      </c>
    </row>
    <row r="699" spans="1:65" s="154" customFormat="1">
      <c r="B699" s="155"/>
      <c r="D699" s="156" t="s">
        <v>202</v>
      </c>
      <c r="E699" s="157"/>
      <c r="F699" s="158" t="s">
        <v>786</v>
      </c>
      <c r="H699" s="157"/>
      <c r="L699" s="155"/>
      <c r="M699" s="159"/>
      <c r="N699" s="160"/>
      <c r="O699" s="160"/>
      <c r="P699" s="160"/>
      <c r="Q699" s="160"/>
      <c r="R699" s="160"/>
      <c r="S699" s="160"/>
      <c r="T699" s="161"/>
      <c r="AT699" s="157" t="s">
        <v>202</v>
      </c>
      <c r="AU699" s="157" t="s">
        <v>82</v>
      </c>
      <c r="AV699" s="154" t="s">
        <v>80</v>
      </c>
      <c r="AW699" s="154" t="s">
        <v>35</v>
      </c>
      <c r="AX699" s="154" t="s">
        <v>73</v>
      </c>
      <c r="AY699" s="157" t="s">
        <v>193</v>
      </c>
    </row>
    <row r="700" spans="1:65" s="154" customFormat="1" ht="20.399999999999999">
      <c r="B700" s="155"/>
      <c r="D700" s="156" t="s">
        <v>202</v>
      </c>
      <c r="E700" s="157"/>
      <c r="F700" s="158" t="s">
        <v>787</v>
      </c>
      <c r="H700" s="157"/>
      <c r="L700" s="155"/>
      <c r="M700" s="159"/>
      <c r="N700" s="160"/>
      <c r="O700" s="160"/>
      <c r="P700" s="160"/>
      <c r="Q700" s="160"/>
      <c r="R700" s="160"/>
      <c r="S700" s="160"/>
      <c r="T700" s="161"/>
      <c r="AT700" s="157" t="s">
        <v>202</v>
      </c>
      <c r="AU700" s="157" t="s">
        <v>82</v>
      </c>
      <c r="AV700" s="154" t="s">
        <v>80</v>
      </c>
      <c r="AW700" s="154" t="s">
        <v>35</v>
      </c>
      <c r="AX700" s="154" t="s">
        <v>73</v>
      </c>
      <c r="AY700" s="157" t="s">
        <v>193</v>
      </c>
    </row>
    <row r="701" spans="1:65" s="154" customFormat="1" ht="20.399999999999999">
      <c r="B701" s="155"/>
      <c r="D701" s="156" t="s">
        <v>202</v>
      </c>
      <c r="E701" s="157"/>
      <c r="F701" s="158" t="s">
        <v>788</v>
      </c>
      <c r="H701" s="157"/>
      <c r="L701" s="155"/>
      <c r="M701" s="159"/>
      <c r="N701" s="160"/>
      <c r="O701" s="160"/>
      <c r="P701" s="160"/>
      <c r="Q701" s="160"/>
      <c r="R701" s="160"/>
      <c r="S701" s="160"/>
      <c r="T701" s="161"/>
      <c r="AT701" s="157" t="s">
        <v>202</v>
      </c>
      <c r="AU701" s="157" t="s">
        <v>82</v>
      </c>
      <c r="AV701" s="154" t="s">
        <v>80</v>
      </c>
      <c r="AW701" s="154" t="s">
        <v>35</v>
      </c>
      <c r="AX701" s="154" t="s">
        <v>73</v>
      </c>
      <c r="AY701" s="157" t="s">
        <v>193</v>
      </c>
    </row>
    <row r="702" spans="1:65" s="154" customFormat="1" ht="30.6">
      <c r="B702" s="155"/>
      <c r="D702" s="156" t="s">
        <v>202</v>
      </c>
      <c r="E702" s="157"/>
      <c r="F702" s="158" t="s">
        <v>723</v>
      </c>
      <c r="H702" s="157"/>
      <c r="L702" s="155"/>
      <c r="M702" s="159"/>
      <c r="N702" s="160"/>
      <c r="O702" s="160"/>
      <c r="P702" s="160"/>
      <c r="Q702" s="160"/>
      <c r="R702" s="160"/>
      <c r="S702" s="160"/>
      <c r="T702" s="161"/>
      <c r="AT702" s="157" t="s">
        <v>202</v>
      </c>
      <c r="AU702" s="157" t="s">
        <v>82</v>
      </c>
      <c r="AV702" s="154" t="s">
        <v>80</v>
      </c>
      <c r="AW702" s="154" t="s">
        <v>35</v>
      </c>
      <c r="AX702" s="154" t="s">
        <v>73</v>
      </c>
      <c r="AY702" s="157" t="s">
        <v>193</v>
      </c>
    </row>
    <row r="703" spans="1:65" s="154" customFormat="1" ht="20.399999999999999">
      <c r="B703" s="155"/>
      <c r="D703" s="156" t="s">
        <v>202</v>
      </c>
      <c r="E703" s="157"/>
      <c r="F703" s="158" t="s">
        <v>573</v>
      </c>
      <c r="H703" s="157"/>
      <c r="L703" s="155"/>
      <c r="M703" s="159"/>
      <c r="N703" s="160"/>
      <c r="O703" s="160"/>
      <c r="P703" s="160"/>
      <c r="Q703" s="160"/>
      <c r="R703" s="160"/>
      <c r="S703" s="160"/>
      <c r="T703" s="161"/>
      <c r="AT703" s="157" t="s">
        <v>202</v>
      </c>
      <c r="AU703" s="157" t="s">
        <v>82</v>
      </c>
      <c r="AV703" s="154" t="s">
        <v>80</v>
      </c>
      <c r="AW703" s="154" t="s">
        <v>35</v>
      </c>
      <c r="AX703" s="154" t="s">
        <v>73</v>
      </c>
      <c r="AY703" s="157" t="s">
        <v>193</v>
      </c>
    </row>
    <row r="704" spans="1:65" s="154" customFormat="1">
      <c r="B704" s="155"/>
      <c r="D704" s="156" t="s">
        <v>202</v>
      </c>
      <c r="E704" s="157"/>
      <c r="F704" s="158" t="s">
        <v>789</v>
      </c>
      <c r="H704" s="157"/>
      <c r="L704" s="155"/>
      <c r="M704" s="159"/>
      <c r="N704" s="160"/>
      <c r="O704" s="160"/>
      <c r="P704" s="160"/>
      <c r="Q704" s="160"/>
      <c r="R704" s="160"/>
      <c r="S704" s="160"/>
      <c r="T704" s="161"/>
      <c r="AT704" s="157" t="s">
        <v>202</v>
      </c>
      <c r="AU704" s="157" t="s">
        <v>82</v>
      </c>
      <c r="AV704" s="154" t="s">
        <v>80</v>
      </c>
      <c r="AW704" s="154" t="s">
        <v>35</v>
      </c>
      <c r="AX704" s="154" t="s">
        <v>73</v>
      </c>
      <c r="AY704" s="157" t="s">
        <v>193</v>
      </c>
    </row>
    <row r="705" spans="1:65" s="162" customFormat="1">
      <c r="B705" s="163"/>
      <c r="D705" s="156" t="s">
        <v>202</v>
      </c>
      <c r="E705" s="164"/>
      <c r="F705" s="165" t="s">
        <v>790</v>
      </c>
      <c r="H705" s="166">
        <v>88.665000000000006</v>
      </c>
      <c r="L705" s="163"/>
      <c r="M705" s="167"/>
      <c r="N705" s="168"/>
      <c r="O705" s="168"/>
      <c r="P705" s="168"/>
      <c r="Q705" s="168"/>
      <c r="R705" s="168"/>
      <c r="S705" s="168"/>
      <c r="T705" s="169"/>
      <c r="AT705" s="164" t="s">
        <v>202</v>
      </c>
      <c r="AU705" s="164" t="s">
        <v>82</v>
      </c>
      <c r="AV705" s="162" t="s">
        <v>82</v>
      </c>
      <c r="AW705" s="162" t="s">
        <v>35</v>
      </c>
      <c r="AX705" s="162" t="s">
        <v>73</v>
      </c>
      <c r="AY705" s="164" t="s">
        <v>193</v>
      </c>
    </row>
    <row r="706" spans="1:65" s="162" customFormat="1">
      <c r="B706" s="163"/>
      <c r="D706" s="156" t="s">
        <v>202</v>
      </c>
      <c r="E706" s="164"/>
      <c r="F706" s="165" t="s">
        <v>791</v>
      </c>
      <c r="H706" s="166">
        <v>29.67</v>
      </c>
      <c r="L706" s="163"/>
      <c r="M706" s="167"/>
      <c r="N706" s="168"/>
      <c r="O706" s="168"/>
      <c r="P706" s="168"/>
      <c r="Q706" s="168"/>
      <c r="R706" s="168"/>
      <c r="S706" s="168"/>
      <c r="T706" s="169"/>
      <c r="AT706" s="164" t="s">
        <v>202</v>
      </c>
      <c r="AU706" s="164" t="s">
        <v>82</v>
      </c>
      <c r="AV706" s="162" t="s">
        <v>82</v>
      </c>
      <c r="AW706" s="162" t="s">
        <v>35</v>
      </c>
      <c r="AX706" s="162" t="s">
        <v>73</v>
      </c>
      <c r="AY706" s="164" t="s">
        <v>193</v>
      </c>
    </row>
    <row r="707" spans="1:65" s="162" customFormat="1">
      <c r="B707" s="163"/>
      <c r="D707" s="156" t="s">
        <v>202</v>
      </c>
      <c r="E707" s="164"/>
      <c r="F707" s="165" t="s">
        <v>792</v>
      </c>
      <c r="H707" s="166">
        <v>-2.222</v>
      </c>
      <c r="L707" s="163"/>
      <c r="M707" s="167"/>
      <c r="N707" s="168"/>
      <c r="O707" s="168"/>
      <c r="P707" s="168"/>
      <c r="Q707" s="168"/>
      <c r="R707" s="168"/>
      <c r="S707" s="168"/>
      <c r="T707" s="169"/>
      <c r="AT707" s="164" t="s">
        <v>202</v>
      </c>
      <c r="AU707" s="164" t="s">
        <v>82</v>
      </c>
      <c r="AV707" s="162" t="s">
        <v>82</v>
      </c>
      <c r="AW707" s="162" t="s">
        <v>35</v>
      </c>
      <c r="AX707" s="162" t="s">
        <v>73</v>
      </c>
      <c r="AY707" s="164" t="s">
        <v>193</v>
      </c>
    </row>
    <row r="708" spans="1:65" s="170" customFormat="1">
      <c r="B708" s="171"/>
      <c r="D708" s="156" t="s">
        <v>202</v>
      </c>
      <c r="E708" s="172"/>
      <c r="F708" s="173" t="s">
        <v>206</v>
      </c>
      <c r="H708" s="174">
        <v>116.113</v>
      </c>
      <c r="L708" s="171"/>
      <c r="M708" s="175"/>
      <c r="N708" s="176"/>
      <c r="O708" s="176"/>
      <c r="P708" s="176"/>
      <c r="Q708" s="176"/>
      <c r="R708" s="176"/>
      <c r="S708" s="176"/>
      <c r="T708" s="177"/>
      <c r="AT708" s="172" t="s">
        <v>202</v>
      </c>
      <c r="AU708" s="172" t="s">
        <v>82</v>
      </c>
      <c r="AV708" s="170" t="s">
        <v>199</v>
      </c>
      <c r="AW708" s="170" t="s">
        <v>35</v>
      </c>
      <c r="AX708" s="170" t="s">
        <v>80</v>
      </c>
      <c r="AY708" s="172" t="s">
        <v>193</v>
      </c>
    </row>
    <row r="709" spans="1:65" s="17" customFormat="1" ht="24.15" customHeight="1">
      <c r="A709" s="13"/>
      <c r="B709" s="136"/>
      <c r="C709" s="137" t="s">
        <v>510</v>
      </c>
      <c r="D709" s="137" t="s">
        <v>195</v>
      </c>
      <c r="E709" s="138" t="s">
        <v>793</v>
      </c>
      <c r="F709" s="139" t="s">
        <v>794</v>
      </c>
      <c r="G709" s="140" t="s">
        <v>198</v>
      </c>
      <c r="H709" s="141">
        <v>579.57399999999996</v>
      </c>
      <c r="I709" s="142">
        <v>0</v>
      </c>
      <c r="J709" s="142">
        <f>ROUND(I709*H709,2)</f>
        <v>0</v>
      </c>
      <c r="K709" s="143"/>
      <c r="L709" s="14"/>
      <c r="M709" s="144"/>
      <c r="N709" s="145" t="s">
        <v>44</v>
      </c>
      <c r="O709" s="146">
        <v>0</v>
      </c>
      <c r="P709" s="146">
        <f>O709*H709</f>
        <v>0</v>
      </c>
      <c r="Q709" s="146">
        <v>0</v>
      </c>
      <c r="R709" s="146">
        <f>Q709*H709</f>
        <v>0</v>
      </c>
      <c r="S709" s="146">
        <v>0</v>
      </c>
      <c r="T709" s="147">
        <f>S709*H709</f>
        <v>0</v>
      </c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R709" s="148" t="s">
        <v>199</v>
      </c>
      <c r="AT709" s="148" t="s">
        <v>195</v>
      </c>
      <c r="AU709" s="148" t="s">
        <v>82</v>
      </c>
      <c r="AY709" s="2" t="s">
        <v>193</v>
      </c>
      <c r="BE709" s="149">
        <f>IF(N709="základní",J709,0)</f>
        <v>0</v>
      </c>
      <c r="BF709" s="149">
        <f>IF(N709="snížená",J709,0)</f>
        <v>0</v>
      </c>
      <c r="BG709" s="149">
        <f>IF(N709="zákl. přenesená",J709,0)</f>
        <v>0</v>
      </c>
      <c r="BH709" s="149">
        <f>IF(N709="sníž. přenesená",J709,0)</f>
        <v>0</v>
      </c>
      <c r="BI709" s="149">
        <f>IF(N709="nulová",J709,0)</f>
        <v>0</v>
      </c>
      <c r="BJ709" s="2" t="s">
        <v>80</v>
      </c>
      <c r="BK709" s="149">
        <f>ROUND(I709*H709,2)</f>
        <v>0</v>
      </c>
      <c r="BL709" s="2" t="s">
        <v>199</v>
      </c>
      <c r="BM709" s="148" t="s">
        <v>795</v>
      </c>
    </row>
    <row r="710" spans="1:65" s="154" customFormat="1">
      <c r="B710" s="155"/>
      <c r="D710" s="156" t="s">
        <v>202</v>
      </c>
      <c r="E710" s="157"/>
      <c r="F710" s="158" t="s">
        <v>786</v>
      </c>
      <c r="H710" s="157"/>
      <c r="L710" s="155"/>
      <c r="M710" s="159"/>
      <c r="N710" s="160"/>
      <c r="O710" s="160"/>
      <c r="P710" s="160"/>
      <c r="Q710" s="160"/>
      <c r="R710" s="160"/>
      <c r="S710" s="160"/>
      <c r="T710" s="161"/>
      <c r="AT710" s="157" t="s">
        <v>202</v>
      </c>
      <c r="AU710" s="157" t="s">
        <v>82</v>
      </c>
      <c r="AV710" s="154" t="s">
        <v>80</v>
      </c>
      <c r="AW710" s="154" t="s">
        <v>35</v>
      </c>
      <c r="AX710" s="154" t="s">
        <v>73</v>
      </c>
      <c r="AY710" s="157" t="s">
        <v>193</v>
      </c>
    </row>
    <row r="711" spans="1:65" s="154" customFormat="1" ht="20.399999999999999">
      <c r="B711" s="155"/>
      <c r="D711" s="156" t="s">
        <v>202</v>
      </c>
      <c r="E711" s="157"/>
      <c r="F711" s="158" t="s">
        <v>796</v>
      </c>
      <c r="H711" s="157"/>
      <c r="L711" s="155"/>
      <c r="M711" s="159"/>
      <c r="N711" s="160"/>
      <c r="O711" s="160"/>
      <c r="P711" s="160"/>
      <c r="Q711" s="160"/>
      <c r="R711" s="160"/>
      <c r="S711" s="160"/>
      <c r="T711" s="161"/>
      <c r="AT711" s="157" t="s">
        <v>202</v>
      </c>
      <c r="AU711" s="157" t="s">
        <v>82</v>
      </c>
      <c r="AV711" s="154" t="s">
        <v>80</v>
      </c>
      <c r="AW711" s="154" t="s">
        <v>35</v>
      </c>
      <c r="AX711" s="154" t="s">
        <v>73</v>
      </c>
      <c r="AY711" s="157" t="s">
        <v>193</v>
      </c>
    </row>
    <row r="712" spans="1:65" s="154" customFormat="1">
      <c r="B712" s="155"/>
      <c r="D712" s="156" t="s">
        <v>202</v>
      </c>
      <c r="E712" s="157"/>
      <c r="F712" s="158" t="s">
        <v>797</v>
      </c>
      <c r="H712" s="157"/>
      <c r="L712" s="155"/>
      <c r="M712" s="159"/>
      <c r="N712" s="160"/>
      <c r="O712" s="160"/>
      <c r="P712" s="160"/>
      <c r="Q712" s="160"/>
      <c r="R712" s="160"/>
      <c r="S712" s="160"/>
      <c r="T712" s="161"/>
      <c r="AT712" s="157" t="s">
        <v>202</v>
      </c>
      <c r="AU712" s="157" t="s">
        <v>82</v>
      </c>
      <c r="AV712" s="154" t="s">
        <v>80</v>
      </c>
      <c r="AW712" s="154" t="s">
        <v>35</v>
      </c>
      <c r="AX712" s="154" t="s">
        <v>73</v>
      </c>
      <c r="AY712" s="157" t="s">
        <v>193</v>
      </c>
    </row>
    <row r="713" spans="1:65" s="154" customFormat="1" ht="30.6">
      <c r="B713" s="155"/>
      <c r="D713" s="156" t="s">
        <v>202</v>
      </c>
      <c r="E713" s="157"/>
      <c r="F713" s="158" t="s">
        <v>723</v>
      </c>
      <c r="H713" s="157"/>
      <c r="L713" s="155"/>
      <c r="M713" s="159"/>
      <c r="N713" s="160"/>
      <c r="O713" s="160"/>
      <c r="P713" s="160"/>
      <c r="Q713" s="160"/>
      <c r="R713" s="160"/>
      <c r="S713" s="160"/>
      <c r="T713" s="161"/>
      <c r="AT713" s="157" t="s">
        <v>202</v>
      </c>
      <c r="AU713" s="157" t="s">
        <v>82</v>
      </c>
      <c r="AV713" s="154" t="s">
        <v>80</v>
      </c>
      <c r="AW713" s="154" t="s">
        <v>35</v>
      </c>
      <c r="AX713" s="154" t="s">
        <v>73</v>
      </c>
      <c r="AY713" s="157" t="s">
        <v>193</v>
      </c>
    </row>
    <row r="714" spans="1:65" s="154" customFormat="1" ht="20.399999999999999">
      <c r="B714" s="155"/>
      <c r="D714" s="156" t="s">
        <v>202</v>
      </c>
      <c r="E714" s="157"/>
      <c r="F714" s="158" t="s">
        <v>573</v>
      </c>
      <c r="H714" s="157"/>
      <c r="L714" s="155"/>
      <c r="M714" s="159"/>
      <c r="N714" s="160"/>
      <c r="O714" s="160"/>
      <c r="P714" s="160"/>
      <c r="Q714" s="160"/>
      <c r="R714" s="160"/>
      <c r="S714" s="160"/>
      <c r="T714" s="161"/>
      <c r="AT714" s="157" t="s">
        <v>202</v>
      </c>
      <c r="AU714" s="157" t="s">
        <v>82</v>
      </c>
      <c r="AV714" s="154" t="s">
        <v>80</v>
      </c>
      <c r="AW714" s="154" t="s">
        <v>35</v>
      </c>
      <c r="AX714" s="154" t="s">
        <v>73</v>
      </c>
      <c r="AY714" s="157" t="s">
        <v>193</v>
      </c>
    </row>
    <row r="715" spans="1:65" s="154" customFormat="1">
      <c r="B715" s="155"/>
      <c r="D715" s="156" t="s">
        <v>202</v>
      </c>
      <c r="E715" s="157"/>
      <c r="F715" s="158" t="s">
        <v>798</v>
      </c>
      <c r="H715" s="157"/>
      <c r="L715" s="155"/>
      <c r="M715" s="159"/>
      <c r="N715" s="160"/>
      <c r="O715" s="160"/>
      <c r="P715" s="160"/>
      <c r="Q715" s="160"/>
      <c r="R715" s="160"/>
      <c r="S715" s="160"/>
      <c r="T715" s="161"/>
      <c r="AT715" s="157" t="s">
        <v>202</v>
      </c>
      <c r="AU715" s="157" t="s">
        <v>82</v>
      </c>
      <c r="AV715" s="154" t="s">
        <v>80</v>
      </c>
      <c r="AW715" s="154" t="s">
        <v>35</v>
      </c>
      <c r="AX715" s="154" t="s">
        <v>73</v>
      </c>
      <c r="AY715" s="157" t="s">
        <v>193</v>
      </c>
    </row>
    <row r="716" spans="1:65" s="154" customFormat="1">
      <c r="B716" s="155"/>
      <c r="D716" s="156" t="s">
        <v>202</v>
      </c>
      <c r="E716" s="157"/>
      <c r="F716" s="158" t="s">
        <v>725</v>
      </c>
      <c r="H716" s="157"/>
      <c r="L716" s="155"/>
      <c r="M716" s="159"/>
      <c r="N716" s="160"/>
      <c r="O716" s="160"/>
      <c r="P716" s="160"/>
      <c r="Q716" s="160"/>
      <c r="R716" s="160"/>
      <c r="S716" s="160"/>
      <c r="T716" s="161"/>
      <c r="AT716" s="157" t="s">
        <v>202</v>
      </c>
      <c r="AU716" s="157" t="s">
        <v>82</v>
      </c>
      <c r="AV716" s="154" t="s">
        <v>80</v>
      </c>
      <c r="AW716" s="154" t="s">
        <v>35</v>
      </c>
      <c r="AX716" s="154" t="s">
        <v>73</v>
      </c>
      <c r="AY716" s="157" t="s">
        <v>193</v>
      </c>
    </row>
    <row r="717" spans="1:65" s="162" customFormat="1">
      <c r="B717" s="163"/>
      <c r="D717" s="156" t="s">
        <v>202</v>
      </c>
      <c r="E717" s="164"/>
      <c r="F717" s="165" t="s">
        <v>799</v>
      </c>
      <c r="H717" s="166">
        <v>131</v>
      </c>
      <c r="L717" s="163"/>
      <c r="M717" s="167"/>
      <c r="N717" s="168"/>
      <c r="O717" s="168"/>
      <c r="P717" s="168"/>
      <c r="Q717" s="168"/>
      <c r="R717" s="168"/>
      <c r="S717" s="168"/>
      <c r="T717" s="169"/>
      <c r="AT717" s="164" t="s">
        <v>202</v>
      </c>
      <c r="AU717" s="164" t="s">
        <v>82</v>
      </c>
      <c r="AV717" s="162" t="s">
        <v>82</v>
      </c>
      <c r="AW717" s="162" t="s">
        <v>35</v>
      </c>
      <c r="AX717" s="162" t="s">
        <v>73</v>
      </c>
      <c r="AY717" s="164" t="s">
        <v>193</v>
      </c>
    </row>
    <row r="718" spans="1:65" s="162" customFormat="1">
      <c r="B718" s="163"/>
      <c r="D718" s="156" t="s">
        <v>202</v>
      </c>
      <c r="E718" s="164"/>
      <c r="F718" s="165" t="s">
        <v>800</v>
      </c>
      <c r="H718" s="166">
        <v>18</v>
      </c>
      <c r="L718" s="163"/>
      <c r="M718" s="167"/>
      <c r="N718" s="168"/>
      <c r="O718" s="168"/>
      <c r="P718" s="168"/>
      <c r="Q718" s="168"/>
      <c r="R718" s="168"/>
      <c r="S718" s="168"/>
      <c r="T718" s="169"/>
      <c r="AT718" s="164" t="s">
        <v>202</v>
      </c>
      <c r="AU718" s="164" t="s">
        <v>82</v>
      </c>
      <c r="AV718" s="162" t="s">
        <v>82</v>
      </c>
      <c r="AW718" s="162" t="s">
        <v>35</v>
      </c>
      <c r="AX718" s="162" t="s">
        <v>73</v>
      </c>
      <c r="AY718" s="164" t="s">
        <v>193</v>
      </c>
    </row>
    <row r="719" spans="1:65" s="154" customFormat="1">
      <c r="B719" s="155"/>
      <c r="D719" s="156" t="s">
        <v>202</v>
      </c>
      <c r="E719" s="157"/>
      <c r="F719" s="158" t="s">
        <v>727</v>
      </c>
      <c r="H719" s="157"/>
      <c r="L719" s="155"/>
      <c r="M719" s="159"/>
      <c r="N719" s="160"/>
      <c r="O719" s="160"/>
      <c r="P719" s="160"/>
      <c r="Q719" s="160"/>
      <c r="R719" s="160"/>
      <c r="S719" s="160"/>
      <c r="T719" s="161"/>
      <c r="AT719" s="157" t="s">
        <v>202</v>
      </c>
      <c r="AU719" s="157" t="s">
        <v>82</v>
      </c>
      <c r="AV719" s="154" t="s">
        <v>80</v>
      </c>
      <c r="AW719" s="154" t="s">
        <v>35</v>
      </c>
      <c r="AX719" s="154" t="s">
        <v>73</v>
      </c>
      <c r="AY719" s="157" t="s">
        <v>193</v>
      </c>
    </row>
    <row r="720" spans="1:65" s="162" customFormat="1">
      <c r="B720" s="163"/>
      <c r="D720" s="156" t="s">
        <v>202</v>
      </c>
      <c r="E720" s="164"/>
      <c r="F720" s="165" t="s">
        <v>801</v>
      </c>
      <c r="H720" s="166">
        <v>45</v>
      </c>
      <c r="L720" s="163"/>
      <c r="M720" s="167"/>
      <c r="N720" s="168"/>
      <c r="O720" s="168"/>
      <c r="P720" s="168"/>
      <c r="Q720" s="168"/>
      <c r="R720" s="168"/>
      <c r="S720" s="168"/>
      <c r="T720" s="169"/>
      <c r="AT720" s="164" t="s">
        <v>202</v>
      </c>
      <c r="AU720" s="164" t="s">
        <v>82</v>
      </c>
      <c r="AV720" s="162" t="s">
        <v>82</v>
      </c>
      <c r="AW720" s="162" t="s">
        <v>35</v>
      </c>
      <c r="AX720" s="162" t="s">
        <v>73</v>
      </c>
      <c r="AY720" s="164" t="s">
        <v>193</v>
      </c>
    </row>
    <row r="721" spans="1:65" s="162" customFormat="1">
      <c r="B721" s="163"/>
      <c r="D721" s="156" t="s">
        <v>202</v>
      </c>
      <c r="E721" s="164"/>
      <c r="F721" s="165" t="s">
        <v>802</v>
      </c>
      <c r="H721" s="166">
        <v>77</v>
      </c>
      <c r="L721" s="163"/>
      <c r="M721" s="167"/>
      <c r="N721" s="168"/>
      <c r="O721" s="168"/>
      <c r="P721" s="168"/>
      <c r="Q721" s="168"/>
      <c r="R721" s="168"/>
      <c r="S721" s="168"/>
      <c r="T721" s="169"/>
      <c r="AT721" s="164" t="s">
        <v>202</v>
      </c>
      <c r="AU721" s="164" t="s">
        <v>82</v>
      </c>
      <c r="AV721" s="162" t="s">
        <v>82</v>
      </c>
      <c r="AW721" s="162" t="s">
        <v>35</v>
      </c>
      <c r="AX721" s="162" t="s">
        <v>73</v>
      </c>
      <c r="AY721" s="164" t="s">
        <v>193</v>
      </c>
    </row>
    <row r="722" spans="1:65" s="154" customFormat="1">
      <c r="B722" s="155"/>
      <c r="D722" s="156" t="s">
        <v>202</v>
      </c>
      <c r="E722" s="157"/>
      <c r="F722" s="158" t="s">
        <v>729</v>
      </c>
      <c r="H722" s="157"/>
      <c r="L722" s="155"/>
      <c r="M722" s="159"/>
      <c r="N722" s="160"/>
      <c r="O722" s="160"/>
      <c r="P722" s="160"/>
      <c r="Q722" s="160"/>
      <c r="R722" s="160"/>
      <c r="S722" s="160"/>
      <c r="T722" s="161"/>
      <c r="AT722" s="157" t="s">
        <v>202</v>
      </c>
      <c r="AU722" s="157" t="s">
        <v>82</v>
      </c>
      <c r="AV722" s="154" t="s">
        <v>80</v>
      </c>
      <c r="AW722" s="154" t="s">
        <v>35</v>
      </c>
      <c r="AX722" s="154" t="s">
        <v>73</v>
      </c>
      <c r="AY722" s="157" t="s">
        <v>193</v>
      </c>
    </row>
    <row r="723" spans="1:65" s="162" customFormat="1">
      <c r="B723" s="163"/>
      <c r="D723" s="156" t="s">
        <v>202</v>
      </c>
      <c r="E723" s="164"/>
      <c r="F723" s="165" t="s">
        <v>803</v>
      </c>
      <c r="H723" s="166">
        <v>14</v>
      </c>
      <c r="L723" s="163"/>
      <c r="M723" s="167"/>
      <c r="N723" s="168"/>
      <c r="O723" s="168"/>
      <c r="P723" s="168"/>
      <c r="Q723" s="168"/>
      <c r="R723" s="168"/>
      <c r="S723" s="168"/>
      <c r="T723" s="169"/>
      <c r="AT723" s="164" t="s">
        <v>202</v>
      </c>
      <c r="AU723" s="164" t="s">
        <v>82</v>
      </c>
      <c r="AV723" s="162" t="s">
        <v>82</v>
      </c>
      <c r="AW723" s="162" t="s">
        <v>35</v>
      </c>
      <c r="AX723" s="162" t="s">
        <v>73</v>
      </c>
      <c r="AY723" s="164" t="s">
        <v>193</v>
      </c>
    </row>
    <row r="724" spans="1:65" s="154" customFormat="1">
      <c r="B724" s="155"/>
      <c r="D724" s="156" t="s">
        <v>202</v>
      </c>
      <c r="E724" s="157"/>
      <c r="F724" s="158" t="s">
        <v>804</v>
      </c>
      <c r="H724" s="157"/>
      <c r="L724" s="155"/>
      <c r="M724" s="159"/>
      <c r="N724" s="160"/>
      <c r="O724" s="160"/>
      <c r="P724" s="160"/>
      <c r="Q724" s="160"/>
      <c r="R724" s="160"/>
      <c r="S724" s="160"/>
      <c r="T724" s="161"/>
      <c r="AT724" s="157" t="s">
        <v>202</v>
      </c>
      <c r="AU724" s="157" t="s">
        <v>82</v>
      </c>
      <c r="AV724" s="154" t="s">
        <v>80</v>
      </c>
      <c r="AW724" s="154" t="s">
        <v>35</v>
      </c>
      <c r="AX724" s="154" t="s">
        <v>73</v>
      </c>
      <c r="AY724" s="157" t="s">
        <v>193</v>
      </c>
    </row>
    <row r="725" spans="1:65" s="162" customFormat="1">
      <c r="B725" s="163"/>
      <c r="D725" s="156" t="s">
        <v>202</v>
      </c>
      <c r="E725" s="164"/>
      <c r="F725" s="165" t="s">
        <v>805</v>
      </c>
      <c r="H725" s="166">
        <v>132</v>
      </c>
      <c r="L725" s="163"/>
      <c r="M725" s="167"/>
      <c r="N725" s="168"/>
      <c r="O725" s="168"/>
      <c r="P725" s="168"/>
      <c r="Q725" s="168"/>
      <c r="R725" s="168"/>
      <c r="S725" s="168"/>
      <c r="T725" s="169"/>
      <c r="AT725" s="164" t="s">
        <v>202</v>
      </c>
      <c r="AU725" s="164" t="s">
        <v>82</v>
      </c>
      <c r="AV725" s="162" t="s">
        <v>82</v>
      </c>
      <c r="AW725" s="162" t="s">
        <v>35</v>
      </c>
      <c r="AX725" s="162" t="s">
        <v>73</v>
      </c>
      <c r="AY725" s="164" t="s">
        <v>193</v>
      </c>
    </row>
    <row r="726" spans="1:65" s="162" customFormat="1">
      <c r="B726" s="163"/>
      <c r="D726" s="156" t="s">
        <v>202</v>
      </c>
      <c r="E726" s="164"/>
      <c r="F726" s="165" t="s">
        <v>806</v>
      </c>
      <c r="H726" s="166">
        <v>57</v>
      </c>
      <c r="L726" s="163"/>
      <c r="M726" s="167"/>
      <c r="N726" s="168"/>
      <c r="O726" s="168"/>
      <c r="P726" s="168"/>
      <c r="Q726" s="168"/>
      <c r="R726" s="168"/>
      <c r="S726" s="168"/>
      <c r="T726" s="169"/>
      <c r="AT726" s="164" t="s">
        <v>202</v>
      </c>
      <c r="AU726" s="164" t="s">
        <v>82</v>
      </c>
      <c r="AV726" s="162" t="s">
        <v>82</v>
      </c>
      <c r="AW726" s="162" t="s">
        <v>35</v>
      </c>
      <c r="AX726" s="162" t="s">
        <v>73</v>
      </c>
      <c r="AY726" s="164" t="s">
        <v>193</v>
      </c>
    </row>
    <row r="727" spans="1:65" s="154" customFormat="1">
      <c r="B727" s="155"/>
      <c r="D727" s="156" t="s">
        <v>202</v>
      </c>
      <c r="E727" s="157"/>
      <c r="F727" s="158" t="s">
        <v>807</v>
      </c>
      <c r="H727" s="157"/>
      <c r="L727" s="155"/>
      <c r="M727" s="159"/>
      <c r="N727" s="160"/>
      <c r="O727" s="160"/>
      <c r="P727" s="160"/>
      <c r="Q727" s="160"/>
      <c r="R727" s="160"/>
      <c r="S727" s="160"/>
      <c r="T727" s="161"/>
      <c r="AT727" s="157" t="s">
        <v>202</v>
      </c>
      <c r="AU727" s="157" t="s">
        <v>82</v>
      </c>
      <c r="AV727" s="154" t="s">
        <v>80</v>
      </c>
      <c r="AW727" s="154" t="s">
        <v>35</v>
      </c>
      <c r="AX727" s="154" t="s">
        <v>73</v>
      </c>
      <c r="AY727" s="157" t="s">
        <v>193</v>
      </c>
    </row>
    <row r="728" spans="1:65" s="162" customFormat="1">
      <c r="B728" s="163"/>
      <c r="D728" s="156" t="s">
        <v>202</v>
      </c>
      <c r="E728" s="164"/>
      <c r="F728" s="165" t="s">
        <v>808</v>
      </c>
      <c r="H728" s="166">
        <v>26</v>
      </c>
      <c r="L728" s="163"/>
      <c r="M728" s="167"/>
      <c r="N728" s="168"/>
      <c r="O728" s="168"/>
      <c r="P728" s="168"/>
      <c r="Q728" s="168"/>
      <c r="R728" s="168"/>
      <c r="S728" s="168"/>
      <c r="T728" s="169"/>
      <c r="AT728" s="164" t="s">
        <v>202</v>
      </c>
      <c r="AU728" s="164" t="s">
        <v>82</v>
      </c>
      <c r="AV728" s="162" t="s">
        <v>82</v>
      </c>
      <c r="AW728" s="162" t="s">
        <v>35</v>
      </c>
      <c r="AX728" s="162" t="s">
        <v>73</v>
      </c>
      <c r="AY728" s="164" t="s">
        <v>193</v>
      </c>
    </row>
    <row r="729" spans="1:65" s="162" customFormat="1">
      <c r="B729" s="163"/>
      <c r="D729" s="156" t="s">
        <v>202</v>
      </c>
      <c r="E729" s="164"/>
      <c r="F729" s="165" t="s">
        <v>809</v>
      </c>
      <c r="H729" s="166">
        <v>200</v>
      </c>
      <c r="L729" s="163"/>
      <c r="M729" s="167"/>
      <c r="N729" s="168"/>
      <c r="O729" s="168"/>
      <c r="P729" s="168"/>
      <c r="Q729" s="168"/>
      <c r="R729" s="168"/>
      <c r="S729" s="168"/>
      <c r="T729" s="169"/>
      <c r="AT729" s="164" t="s">
        <v>202</v>
      </c>
      <c r="AU729" s="164" t="s">
        <v>82</v>
      </c>
      <c r="AV729" s="162" t="s">
        <v>82</v>
      </c>
      <c r="AW729" s="162" t="s">
        <v>35</v>
      </c>
      <c r="AX729" s="162" t="s">
        <v>73</v>
      </c>
      <c r="AY729" s="164" t="s">
        <v>193</v>
      </c>
    </row>
    <row r="730" spans="1:65" s="162" customFormat="1">
      <c r="B730" s="163"/>
      <c r="D730" s="156" t="s">
        <v>202</v>
      </c>
      <c r="E730" s="164"/>
      <c r="F730" s="165" t="s">
        <v>810</v>
      </c>
      <c r="H730" s="166">
        <v>-4.3129999999999997</v>
      </c>
      <c r="L730" s="163"/>
      <c r="M730" s="167"/>
      <c r="N730" s="168"/>
      <c r="O730" s="168"/>
      <c r="P730" s="168"/>
      <c r="Q730" s="168"/>
      <c r="R730" s="168"/>
      <c r="S730" s="168"/>
      <c r="T730" s="169"/>
      <c r="AT730" s="164" t="s">
        <v>202</v>
      </c>
      <c r="AU730" s="164" t="s">
        <v>82</v>
      </c>
      <c r="AV730" s="162" t="s">
        <v>82</v>
      </c>
      <c r="AW730" s="162" t="s">
        <v>35</v>
      </c>
      <c r="AX730" s="162" t="s">
        <v>73</v>
      </c>
      <c r="AY730" s="164" t="s">
        <v>193</v>
      </c>
    </row>
    <row r="731" spans="1:65" s="178" customFormat="1">
      <c r="B731" s="179"/>
      <c r="D731" s="156" t="s">
        <v>202</v>
      </c>
      <c r="E731" s="180"/>
      <c r="F731" s="181" t="s">
        <v>254</v>
      </c>
      <c r="H731" s="182">
        <v>695.68700000000001</v>
      </c>
      <c r="L731" s="179"/>
      <c r="M731" s="183"/>
      <c r="N731" s="184"/>
      <c r="O731" s="184"/>
      <c r="P731" s="184"/>
      <c r="Q731" s="184"/>
      <c r="R731" s="184"/>
      <c r="S731" s="184"/>
      <c r="T731" s="185"/>
      <c r="AT731" s="180" t="s">
        <v>202</v>
      </c>
      <c r="AU731" s="180" t="s">
        <v>82</v>
      </c>
      <c r="AV731" s="178" t="s">
        <v>213</v>
      </c>
      <c r="AW731" s="178" t="s">
        <v>35</v>
      </c>
      <c r="AX731" s="178" t="s">
        <v>73</v>
      </c>
      <c r="AY731" s="180" t="s">
        <v>193</v>
      </c>
    </row>
    <row r="732" spans="1:65" s="154" customFormat="1">
      <c r="B732" s="155"/>
      <c r="D732" s="156" t="s">
        <v>202</v>
      </c>
      <c r="E732" s="157"/>
      <c r="F732" s="158" t="s">
        <v>811</v>
      </c>
      <c r="H732" s="157"/>
      <c r="L732" s="155"/>
      <c r="M732" s="159"/>
      <c r="N732" s="160"/>
      <c r="O732" s="160"/>
      <c r="P732" s="160"/>
      <c r="Q732" s="160"/>
      <c r="R732" s="160"/>
      <c r="S732" s="160"/>
      <c r="T732" s="161"/>
      <c r="AT732" s="157" t="s">
        <v>202</v>
      </c>
      <c r="AU732" s="157" t="s">
        <v>82</v>
      </c>
      <c r="AV732" s="154" t="s">
        <v>80</v>
      </c>
      <c r="AW732" s="154" t="s">
        <v>35</v>
      </c>
      <c r="AX732" s="154" t="s">
        <v>73</v>
      </c>
      <c r="AY732" s="157" t="s">
        <v>193</v>
      </c>
    </row>
    <row r="733" spans="1:65" s="162" customFormat="1">
      <c r="B733" s="163"/>
      <c r="D733" s="156" t="s">
        <v>202</v>
      </c>
      <c r="E733" s="164"/>
      <c r="F733" s="165" t="s">
        <v>812</v>
      </c>
      <c r="H733" s="166">
        <v>-116.113</v>
      </c>
      <c r="L733" s="163"/>
      <c r="M733" s="167"/>
      <c r="N733" s="168"/>
      <c r="O733" s="168"/>
      <c r="P733" s="168"/>
      <c r="Q733" s="168"/>
      <c r="R733" s="168"/>
      <c r="S733" s="168"/>
      <c r="T733" s="169"/>
      <c r="AT733" s="164" t="s">
        <v>202</v>
      </c>
      <c r="AU733" s="164" t="s">
        <v>82</v>
      </c>
      <c r="AV733" s="162" t="s">
        <v>82</v>
      </c>
      <c r="AW733" s="162" t="s">
        <v>35</v>
      </c>
      <c r="AX733" s="162" t="s">
        <v>73</v>
      </c>
      <c r="AY733" s="164" t="s">
        <v>193</v>
      </c>
    </row>
    <row r="734" spans="1:65" s="170" customFormat="1">
      <c r="B734" s="171"/>
      <c r="D734" s="156" t="s">
        <v>202</v>
      </c>
      <c r="E734" s="172"/>
      <c r="F734" s="173" t="s">
        <v>206</v>
      </c>
      <c r="H734" s="174">
        <v>579.57399999999996</v>
      </c>
      <c r="L734" s="171"/>
      <c r="M734" s="175"/>
      <c r="N734" s="176"/>
      <c r="O734" s="176"/>
      <c r="P734" s="176"/>
      <c r="Q734" s="176"/>
      <c r="R734" s="176"/>
      <c r="S734" s="176"/>
      <c r="T734" s="177"/>
      <c r="AT734" s="172" t="s">
        <v>202</v>
      </c>
      <c r="AU734" s="172" t="s">
        <v>82</v>
      </c>
      <c r="AV734" s="170" t="s">
        <v>199</v>
      </c>
      <c r="AW734" s="170" t="s">
        <v>35</v>
      </c>
      <c r="AX734" s="170" t="s">
        <v>80</v>
      </c>
      <c r="AY734" s="172" t="s">
        <v>193</v>
      </c>
    </row>
    <row r="735" spans="1:65" s="17" customFormat="1" ht="24.15" customHeight="1">
      <c r="A735" s="13"/>
      <c r="B735" s="136"/>
      <c r="C735" s="137" t="s">
        <v>813</v>
      </c>
      <c r="D735" s="137" t="s">
        <v>195</v>
      </c>
      <c r="E735" s="138" t="s">
        <v>814</v>
      </c>
      <c r="F735" s="139" t="s">
        <v>815</v>
      </c>
      <c r="G735" s="140" t="s">
        <v>198</v>
      </c>
      <c r="H735" s="141">
        <v>5.04</v>
      </c>
      <c r="I735" s="142">
        <v>0</v>
      </c>
      <c r="J735" s="142">
        <f>ROUND(I735*H735,2)</f>
        <v>0</v>
      </c>
      <c r="K735" s="143"/>
      <c r="L735" s="14"/>
      <c r="M735" s="144"/>
      <c r="N735" s="145" t="s">
        <v>44</v>
      </c>
      <c r="O735" s="146">
        <v>0</v>
      </c>
      <c r="P735" s="146">
        <f>O735*H735</f>
        <v>0</v>
      </c>
      <c r="Q735" s="146">
        <v>0</v>
      </c>
      <c r="R735" s="146">
        <f>Q735*H735</f>
        <v>0</v>
      </c>
      <c r="S735" s="146">
        <v>0</v>
      </c>
      <c r="T735" s="147">
        <f>S735*H735</f>
        <v>0</v>
      </c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R735" s="148" t="s">
        <v>199</v>
      </c>
      <c r="AT735" s="148" t="s">
        <v>195</v>
      </c>
      <c r="AU735" s="148" t="s">
        <v>82</v>
      </c>
      <c r="AY735" s="2" t="s">
        <v>193</v>
      </c>
      <c r="BE735" s="149">
        <f>IF(N735="základní",J735,0)</f>
        <v>0</v>
      </c>
      <c r="BF735" s="149">
        <f>IF(N735="snížená",J735,0)</f>
        <v>0</v>
      </c>
      <c r="BG735" s="149">
        <f>IF(N735="zákl. přenesená",J735,0)</f>
        <v>0</v>
      </c>
      <c r="BH735" s="149">
        <f>IF(N735="sníž. přenesená",J735,0)</f>
        <v>0</v>
      </c>
      <c r="BI735" s="149">
        <f>IF(N735="nulová",J735,0)</f>
        <v>0</v>
      </c>
      <c r="BJ735" s="2" t="s">
        <v>80</v>
      </c>
      <c r="BK735" s="149">
        <f>ROUND(I735*H735,2)</f>
        <v>0</v>
      </c>
      <c r="BL735" s="2" t="s">
        <v>199</v>
      </c>
      <c r="BM735" s="148" t="s">
        <v>816</v>
      </c>
    </row>
    <row r="736" spans="1:65" s="154" customFormat="1">
      <c r="B736" s="155"/>
      <c r="D736" s="156" t="s">
        <v>202</v>
      </c>
      <c r="E736" s="157"/>
      <c r="F736" s="158" t="s">
        <v>786</v>
      </c>
      <c r="H736" s="157"/>
      <c r="L736" s="155"/>
      <c r="M736" s="159"/>
      <c r="N736" s="160"/>
      <c r="O736" s="160"/>
      <c r="P736" s="160"/>
      <c r="Q736" s="160"/>
      <c r="R736" s="160"/>
      <c r="S736" s="160"/>
      <c r="T736" s="161"/>
      <c r="AT736" s="157" t="s">
        <v>202</v>
      </c>
      <c r="AU736" s="157" t="s">
        <v>82</v>
      </c>
      <c r="AV736" s="154" t="s">
        <v>80</v>
      </c>
      <c r="AW736" s="154" t="s">
        <v>35</v>
      </c>
      <c r="AX736" s="154" t="s">
        <v>73</v>
      </c>
      <c r="AY736" s="157" t="s">
        <v>193</v>
      </c>
    </row>
    <row r="737" spans="1:65" s="154" customFormat="1" ht="20.399999999999999">
      <c r="B737" s="155"/>
      <c r="D737" s="156" t="s">
        <v>202</v>
      </c>
      <c r="E737" s="157"/>
      <c r="F737" s="158" t="s">
        <v>817</v>
      </c>
      <c r="H737" s="157"/>
      <c r="L737" s="155"/>
      <c r="M737" s="159"/>
      <c r="N737" s="160"/>
      <c r="O737" s="160"/>
      <c r="P737" s="160"/>
      <c r="Q737" s="160"/>
      <c r="R737" s="160"/>
      <c r="S737" s="160"/>
      <c r="T737" s="161"/>
      <c r="AT737" s="157" t="s">
        <v>202</v>
      </c>
      <c r="AU737" s="157" t="s">
        <v>82</v>
      </c>
      <c r="AV737" s="154" t="s">
        <v>80</v>
      </c>
      <c r="AW737" s="154" t="s">
        <v>35</v>
      </c>
      <c r="AX737" s="154" t="s">
        <v>73</v>
      </c>
      <c r="AY737" s="157" t="s">
        <v>193</v>
      </c>
    </row>
    <row r="738" spans="1:65" s="154" customFormat="1">
      <c r="B738" s="155"/>
      <c r="D738" s="156" t="s">
        <v>202</v>
      </c>
      <c r="E738" s="157"/>
      <c r="F738" s="158" t="s">
        <v>818</v>
      </c>
      <c r="H738" s="157"/>
      <c r="L738" s="155"/>
      <c r="M738" s="159"/>
      <c r="N738" s="160"/>
      <c r="O738" s="160"/>
      <c r="P738" s="160"/>
      <c r="Q738" s="160"/>
      <c r="R738" s="160"/>
      <c r="S738" s="160"/>
      <c r="T738" s="161"/>
      <c r="AT738" s="157" t="s">
        <v>202</v>
      </c>
      <c r="AU738" s="157" t="s">
        <v>82</v>
      </c>
      <c r="AV738" s="154" t="s">
        <v>80</v>
      </c>
      <c r="AW738" s="154" t="s">
        <v>35</v>
      </c>
      <c r="AX738" s="154" t="s">
        <v>73</v>
      </c>
      <c r="AY738" s="157" t="s">
        <v>193</v>
      </c>
    </row>
    <row r="739" spans="1:65" s="154" customFormat="1" ht="30.6">
      <c r="B739" s="155"/>
      <c r="D739" s="156" t="s">
        <v>202</v>
      </c>
      <c r="E739" s="157"/>
      <c r="F739" s="158" t="s">
        <v>723</v>
      </c>
      <c r="H739" s="157"/>
      <c r="L739" s="155"/>
      <c r="M739" s="159"/>
      <c r="N739" s="160"/>
      <c r="O739" s="160"/>
      <c r="P739" s="160"/>
      <c r="Q739" s="160"/>
      <c r="R739" s="160"/>
      <c r="S739" s="160"/>
      <c r="T739" s="161"/>
      <c r="AT739" s="157" t="s">
        <v>202</v>
      </c>
      <c r="AU739" s="157" t="s">
        <v>82</v>
      </c>
      <c r="AV739" s="154" t="s">
        <v>80</v>
      </c>
      <c r="AW739" s="154" t="s">
        <v>35</v>
      </c>
      <c r="AX739" s="154" t="s">
        <v>73</v>
      </c>
      <c r="AY739" s="157" t="s">
        <v>193</v>
      </c>
    </row>
    <row r="740" spans="1:65" s="154" customFormat="1" ht="20.399999999999999">
      <c r="B740" s="155"/>
      <c r="D740" s="156" t="s">
        <v>202</v>
      </c>
      <c r="E740" s="157"/>
      <c r="F740" s="158" t="s">
        <v>573</v>
      </c>
      <c r="H740" s="157"/>
      <c r="L740" s="155"/>
      <c r="M740" s="159"/>
      <c r="N740" s="160"/>
      <c r="O740" s="160"/>
      <c r="P740" s="160"/>
      <c r="Q740" s="160"/>
      <c r="R740" s="160"/>
      <c r="S740" s="160"/>
      <c r="T740" s="161"/>
      <c r="AT740" s="157" t="s">
        <v>202</v>
      </c>
      <c r="AU740" s="157" t="s">
        <v>82</v>
      </c>
      <c r="AV740" s="154" t="s">
        <v>80</v>
      </c>
      <c r="AW740" s="154" t="s">
        <v>35</v>
      </c>
      <c r="AX740" s="154" t="s">
        <v>73</v>
      </c>
      <c r="AY740" s="157" t="s">
        <v>193</v>
      </c>
    </row>
    <row r="741" spans="1:65" s="154" customFormat="1">
      <c r="B741" s="155"/>
      <c r="D741" s="156" t="s">
        <v>202</v>
      </c>
      <c r="E741" s="157"/>
      <c r="F741" s="158" t="s">
        <v>819</v>
      </c>
      <c r="H741" s="157"/>
      <c r="L741" s="155"/>
      <c r="M741" s="159"/>
      <c r="N741" s="160"/>
      <c r="O741" s="160"/>
      <c r="P741" s="160"/>
      <c r="Q741" s="160"/>
      <c r="R741" s="160"/>
      <c r="S741" s="160"/>
      <c r="T741" s="161"/>
      <c r="AT741" s="157" t="s">
        <v>202</v>
      </c>
      <c r="AU741" s="157" t="s">
        <v>82</v>
      </c>
      <c r="AV741" s="154" t="s">
        <v>80</v>
      </c>
      <c r="AW741" s="154" t="s">
        <v>35</v>
      </c>
      <c r="AX741" s="154" t="s">
        <v>73</v>
      </c>
      <c r="AY741" s="157" t="s">
        <v>193</v>
      </c>
    </row>
    <row r="742" spans="1:65" s="162" customFormat="1">
      <c r="B742" s="163"/>
      <c r="D742" s="156" t="s">
        <v>202</v>
      </c>
      <c r="E742" s="164"/>
      <c r="F742" s="165" t="s">
        <v>820</v>
      </c>
      <c r="H742" s="166">
        <v>5.04</v>
      </c>
      <c r="L742" s="163"/>
      <c r="M742" s="167"/>
      <c r="N742" s="168"/>
      <c r="O742" s="168"/>
      <c r="P742" s="168"/>
      <c r="Q742" s="168"/>
      <c r="R742" s="168"/>
      <c r="S742" s="168"/>
      <c r="T742" s="169"/>
      <c r="AT742" s="164" t="s">
        <v>202</v>
      </c>
      <c r="AU742" s="164" t="s">
        <v>82</v>
      </c>
      <c r="AV742" s="162" t="s">
        <v>82</v>
      </c>
      <c r="AW742" s="162" t="s">
        <v>35</v>
      </c>
      <c r="AX742" s="162" t="s">
        <v>73</v>
      </c>
      <c r="AY742" s="164" t="s">
        <v>193</v>
      </c>
    </row>
    <row r="743" spans="1:65" s="170" customFormat="1">
      <c r="B743" s="171"/>
      <c r="D743" s="156" t="s">
        <v>202</v>
      </c>
      <c r="E743" s="172"/>
      <c r="F743" s="173" t="s">
        <v>206</v>
      </c>
      <c r="H743" s="174">
        <v>5.04</v>
      </c>
      <c r="L743" s="171"/>
      <c r="M743" s="175"/>
      <c r="N743" s="176"/>
      <c r="O743" s="176"/>
      <c r="P743" s="176"/>
      <c r="Q743" s="176"/>
      <c r="R743" s="176"/>
      <c r="S743" s="176"/>
      <c r="T743" s="177"/>
      <c r="AT743" s="172" t="s">
        <v>202</v>
      </c>
      <c r="AU743" s="172" t="s">
        <v>82</v>
      </c>
      <c r="AV743" s="170" t="s">
        <v>199</v>
      </c>
      <c r="AW743" s="170" t="s">
        <v>35</v>
      </c>
      <c r="AX743" s="170" t="s">
        <v>80</v>
      </c>
      <c r="AY743" s="172" t="s">
        <v>193</v>
      </c>
    </row>
    <row r="744" spans="1:65" s="17" customFormat="1" ht="16.5" customHeight="1">
      <c r="A744" s="13"/>
      <c r="B744" s="136"/>
      <c r="C744" s="137" t="s">
        <v>515</v>
      </c>
      <c r="D744" s="137" t="s">
        <v>195</v>
      </c>
      <c r="E744" s="138" t="s">
        <v>821</v>
      </c>
      <c r="F744" s="139" t="s">
        <v>822</v>
      </c>
      <c r="G744" s="140" t="s">
        <v>198</v>
      </c>
      <c r="H744" s="141">
        <v>67.510000000000005</v>
      </c>
      <c r="I744" s="142">
        <v>0</v>
      </c>
      <c r="J744" s="142">
        <f>ROUND(I744*H744,2)</f>
        <v>0</v>
      </c>
      <c r="K744" s="143"/>
      <c r="L744" s="14"/>
      <c r="M744" s="144"/>
      <c r="N744" s="145" t="s">
        <v>44</v>
      </c>
      <c r="O744" s="146">
        <v>0</v>
      </c>
      <c r="P744" s="146">
        <f>O744*H744</f>
        <v>0</v>
      </c>
      <c r="Q744" s="146">
        <v>0</v>
      </c>
      <c r="R744" s="146">
        <f>Q744*H744</f>
        <v>0</v>
      </c>
      <c r="S744" s="146">
        <v>0</v>
      </c>
      <c r="T744" s="147">
        <f>S744*H744</f>
        <v>0</v>
      </c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R744" s="148" t="s">
        <v>199</v>
      </c>
      <c r="AT744" s="148" t="s">
        <v>195</v>
      </c>
      <c r="AU744" s="148" t="s">
        <v>82</v>
      </c>
      <c r="AY744" s="2" t="s">
        <v>193</v>
      </c>
      <c r="BE744" s="149">
        <f>IF(N744="základní",J744,0)</f>
        <v>0</v>
      </c>
      <c r="BF744" s="149">
        <f>IF(N744="snížená",J744,0)</f>
        <v>0</v>
      </c>
      <c r="BG744" s="149">
        <f>IF(N744="zákl. přenesená",J744,0)</f>
        <v>0</v>
      </c>
      <c r="BH744" s="149">
        <f>IF(N744="sníž. přenesená",J744,0)</f>
        <v>0</v>
      </c>
      <c r="BI744" s="149">
        <f>IF(N744="nulová",J744,0)</f>
        <v>0</v>
      </c>
      <c r="BJ744" s="2" t="s">
        <v>80</v>
      </c>
      <c r="BK744" s="149">
        <f>ROUND(I744*H744,2)</f>
        <v>0</v>
      </c>
      <c r="BL744" s="2" t="s">
        <v>199</v>
      </c>
      <c r="BM744" s="148" t="s">
        <v>823</v>
      </c>
    </row>
    <row r="745" spans="1:65" s="154" customFormat="1">
      <c r="B745" s="155"/>
      <c r="D745" s="156" t="s">
        <v>202</v>
      </c>
      <c r="E745" s="157"/>
      <c r="F745" s="158" t="s">
        <v>786</v>
      </c>
      <c r="H745" s="157"/>
      <c r="L745" s="155"/>
      <c r="M745" s="159"/>
      <c r="N745" s="160"/>
      <c r="O745" s="160"/>
      <c r="P745" s="160"/>
      <c r="Q745" s="160"/>
      <c r="R745" s="160"/>
      <c r="S745" s="160"/>
      <c r="T745" s="161"/>
      <c r="AT745" s="157" t="s">
        <v>202</v>
      </c>
      <c r="AU745" s="157" t="s">
        <v>82</v>
      </c>
      <c r="AV745" s="154" t="s">
        <v>80</v>
      </c>
      <c r="AW745" s="154" t="s">
        <v>35</v>
      </c>
      <c r="AX745" s="154" t="s">
        <v>73</v>
      </c>
      <c r="AY745" s="157" t="s">
        <v>193</v>
      </c>
    </row>
    <row r="746" spans="1:65" s="154" customFormat="1" ht="20.399999999999999">
      <c r="B746" s="155"/>
      <c r="D746" s="156" t="s">
        <v>202</v>
      </c>
      <c r="E746" s="157"/>
      <c r="F746" s="158" t="s">
        <v>824</v>
      </c>
      <c r="H746" s="157"/>
      <c r="L746" s="155"/>
      <c r="M746" s="159"/>
      <c r="N746" s="160"/>
      <c r="O746" s="160"/>
      <c r="P746" s="160"/>
      <c r="Q746" s="160"/>
      <c r="R746" s="160"/>
      <c r="S746" s="160"/>
      <c r="T746" s="161"/>
      <c r="AT746" s="157" t="s">
        <v>202</v>
      </c>
      <c r="AU746" s="157" t="s">
        <v>82</v>
      </c>
      <c r="AV746" s="154" t="s">
        <v>80</v>
      </c>
      <c r="AW746" s="154" t="s">
        <v>35</v>
      </c>
      <c r="AX746" s="154" t="s">
        <v>73</v>
      </c>
      <c r="AY746" s="157" t="s">
        <v>193</v>
      </c>
    </row>
    <row r="747" spans="1:65" s="154" customFormat="1">
      <c r="B747" s="155"/>
      <c r="D747" s="156" t="s">
        <v>202</v>
      </c>
      <c r="E747" s="157"/>
      <c r="F747" s="158" t="s">
        <v>797</v>
      </c>
      <c r="H747" s="157"/>
      <c r="L747" s="155"/>
      <c r="M747" s="159"/>
      <c r="N747" s="160"/>
      <c r="O747" s="160"/>
      <c r="P747" s="160"/>
      <c r="Q747" s="160"/>
      <c r="R747" s="160"/>
      <c r="S747" s="160"/>
      <c r="T747" s="161"/>
      <c r="AT747" s="157" t="s">
        <v>202</v>
      </c>
      <c r="AU747" s="157" t="s">
        <v>82</v>
      </c>
      <c r="AV747" s="154" t="s">
        <v>80</v>
      </c>
      <c r="AW747" s="154" t="s">
        <v>35</v>
      </c>
      <c r="AX747" s="154" t="s">
        <v>73</v>
      </c>
      <c r="AY747" s="157" t="s">
        <v>193</v>
      </c>
    </row>
    <row r="748" spans="1:65" s="154" customFormat="1" ht="30.6">
      <c r="B748" s="155"/>
      <c r="D748" s="156" t="s">
        <v>202</v>
      </c>
      <c r="E748" s="157"/>
      <c r="F748" s="158" t="s">
        <v>723</v>
      </c>
      <c r="H748" s="157"/>
      <c r="L748" s="155"/>
      <c r="M748" s="159"/>
      <c r="N748" s="160"/>
      <c r="O748" s="160"/>
      <c r="P748" s="160"/>
      <c r="Q748" s="160"/>
      <c r="R748" s="160"/>
      <c r="S748" s="160"/>
      <c r="T748" s="161"/>
      <c r="AT748" s="157" t="s">
        <v>202</v>
      </c>
      <c r="AU748" s="157" t="s">
        <v>82</v>
      </c>
      <c r="AV748" s="154" t="s">
        <v>80</v>
      </c>
      <c r="AW748" s="154" t="s">
        <v>35</v>
      </c>
      <c r="AX748" s="154" t="s">
        <v>73</v>
      </c>
      <c r="AY748" s="157" t="s">
        <v>193</v>
      </c>
    </row>
    <row r="749" spans="1:65" s="154" customFormat="1" ht="20.399999999999999">
      <c r="B749" s="155"/>
      <c r="D749" s="156" t="s">
        <v>202</v>
      </c>
      <c r="E749" s="157"/>
      <c r="F749" s="158" t="s">
        <v>573</v>
      </c>
      <c r="H749" s="157"/>
      <c r="L749" s="155"/>
      <c r="M749" s="159"/>
      <c r="N749" s="160"/>
      <c r="O749" s="160"/>
      <c r="P749" s="160"/>
      <c r="Q749" s="160"/>
      <c r="R749" s="160"/>
      <c r="S749" s="160"/>
      <c r="T749" s="161"/>
      <c r="AT749" s="157" t="s">
        <v>202</v>
      </c>
      <c r="AU749" s="157" t="s">
        <v>82</v>
      </c>
      <c r="AV749" s="154" t="s">
        <v>80</v>
      </c>
      <c r="AW749" s="154" t="s">
        <v>35</v>
      </c>
      <c r="AX749" s="154" t="s">
        <v>73</v>
      </c>
      <c r="AY749" s="157" t="s">
        <v>193</v>
      </c>
    </row>
    <row r="750" spans="1:65" s="154" customFormat="1">
      <c r="B750" s="155"/>
      <c r="D750" s="156" t="s">
        <v>202</v>
      </c>
      <c r="E750" s="157"/>
      <c r="F750" s="158" t="s">
        <v>798</v>
      </c>
      <c r="H750" s="157"/>
      <c r="L750" s="155"/>
      <c r="M750" s="159"/>
      <c r="N750" s="160"/>
      <c r="O750" s="160"/>
      <c r="P750" s="160"/>
      <c r="Q750" s="160"/>
      <c r="R750" s="160"/>
      <c r="S750" s="160"/>
      <c r="T750" s="161"/>
      <c r="AT750" s="157" t="s">
        <v>202</v>
      </c>
      <c r="AU750" s="157" t="s">
        <v>82</v>
      </c>
      <c r="AV750" s="154" t="s">
        <v>80</v>
      </c>
      <c r="AW750" s="154" t="s">
        <v>35</v>
      </c>
      <c r="AX750" s="154" t="s">
        <v>73</v>
      </c>
      <c r="AY750" s="157" t="s">
        <v>193</v>
      </c>
    </row>
    <row r="751" spans="1:65" s="154" customFormat="1">
      <c r="B751" s="155"/>
      <c r="D751" s="156" t="s">
        <v>202</v>
      </c>
      <c r="E751" s="157"/>
      <c r="F751" s="158" t="s">
        <v>725</v>
      </c>
      <c r="H751" s="157"/>
      <c r="L751" s="155"/>
      <c r="M751" s="159"/>
      <c r="N751" s="160"/>
      <c r="O751" s="160"/>
      <c r="P751" s="160"/>
      <c r="Q751" s="160"/>
      <c r="R751" s="160"/>
      <c r="S751" s="160"/>
      <c r="T751" s="161"/>
      <c r="AT751" s="157" t="s">
        <v>202</v>
      </c>
      <c r="AU751" s="157" t="s">
        <v>82</v>
      </c>
      <c r="AV751" s="154" t="s">
        <v>80</v>
      </c>
      <c r="AW751" s="154" t="s">
        <v>35</v>
      </c>
      <c r="AX751" s="154" t="s">
        <v>73</v>
      </c>
      <c r="AY751" s="157" t="s">
        <v>193</v>
      </c>
    </row>
    <row r="752" spans="1:65" s="162" customFormat="1">
      <c r="B752" s="163"/>
      <c r="D752" s="156" t="s">
        <v>202</v>
      </c>
      <c r="E752" s="164"/>
      <c r="F752" s="165" t="s">
        <v>825</v>
      </c>
      <c r="H752" s="166">
        <v>6</v>
      </c>
      <c r="L752" s="163"/>
      <c r="M752" s="167"/>
      <c r="N752" s="168"/>
      <c r="O752" s="168"/>
      <c r="P752" s="168"/>
      <c r="Q752" s="168"/>
      <c r="R752" s="168"/>
      <c r="S752" s="168"/>
      <c r="T752" s="169"/>
      <c r="AT752" s="164" t="s">
        <v>202</v>
      </c>
      <c r="AU752" s="164" t="s">
        <v>82</v>
      </c>
      <c r="AV752" s="162" t="s">
        <v>82</v>
      </c>
      <c r="AW752" s="162" t="s">
        <v>35</v>
      </c>
      <c r="AX752" s="162" t="s">
        <v>73</v>
      </c>
      <c r="AY752" s="164" t="s">
        <v>193</v>
      </c>
    </row>
    <row r="753" spans="1:65" s="162" customFormat="1">
      <c r="B753" s="163"/>
      <c r="D753" s="156" t="s">
        <v>202</v>
      </c>
      <c r="E753" s="164"/>
      <c r="F753" s="165" t="s">
        <v>826</v>
      </c>
      <c r="H753" s="166">
        <v>1.35</v>
      </c>
      <c r="L753" s="163"/>
      <c r="M753" s="167"/>
      <c r="N753" s="168"/>
      <c r="O753" s="168"/>
      <c r="P753" s="168"/>
      <c r="Q753" s="168"/>
      <c r="R753" s="168"/>
      <c r="S753" s="168"/>
      <c r="T753" s="169"/>
      <c r="AT753" s="164" t="s">
        <v>202</v>
      </c>
      <c r="AU753" s="164" t="s">
        <v>82</v>
      </c>
      <c r="AV753" s="162" t="s">
        <v>82</v>
      </c>
      <c r="AW753" s="162" t="s">
        <v>35</v>
      </c>
      <c r="AX753" s="162" t="s">
        <v>73</v>
      </c>
      <c r="AY753" s="164" t="s">
        <v>193</v>
      </c>
    </row>
    <row r="754" spans="1:65" s="154" customFormat="1">
      <c r="B754" s="155"/>
      <c r="D754" s="156" t="s">
        <v>202</v>
      </c>
      <c r="E754" s="157"/>
      <c r="F754" s="158" t="s">
        <v>727</v>
      </c>
      <c r="H754" s="157"/>
      <c r="L754" s="155"/>
      <c r="M754" s="159"/>
      <c r="N754" s="160"/>
      <c r="O754" s="160"/>
      <c r="P754" s="160"/>
      <c r="Q754" s="160"/>
      <c r="R754" s="160"/>
      <c r="S754" s="160"/>
      <c r="T754" s="161"/>
      <c r="AT754" s="157" t="s">
        <v>202</v>
      </c>
      <c r="AU754" s="157" t="s">
        <v>82</v>
      </c>
      <c r="AV754" s="154" t="s">
        <v>80</v>
      </c>
      <c r="AW754" s="154" t="s">
        <v>35</v>
      </c>
      <c r="AX754" s="154" t="s">
        <v>73</v>
      </c>
      <c r="AY754" s="157" t="s">
        <v>193</v>
      </c>
    </row>
    <row r="755" spans="1:65" s="162" customFormat="1">
      <c r="B755" s="163"/>
      <c r="D755" s="156" t="s">
        <v>202</v>
      </c>
      <c r="E755" s="164"/>
      <c r="F755" s="165" t="s">
        <v>827</v>
      </c>
      <c r="H755" s="166">
        <v>6</v>
      </c>
      <c r="L755" s="163"/>
      <c r="M755" s="167"/>
      <c r="N755" s="168"/>
      <c r="O755" s="168"/>
      <c r="P755" s="168"/>
      <c r="Q755" s="168"/>
      <c r="R755" s="168"/>
      <c r="S755" s="168"/>
      <c r="T755" s="169"/>
      <c r="AT755" s="164" t="s">
        <v>202</v>
      </c>
      <c r="AU755" s="164" t="s">
        <v>82</v>
      </c>
      <c r="AV755" s="162" t="s">
        <v>82</v>
      </c>
      <c r="AW755" s="162" t="s">
        <v>35</v>
      </c>
      <c r="AX755" s="162" t="s">
        <v>73</v>
      </c>
      <c r="AY755" s="164" t="s">
        <v>193</v>
      </c>
    </row>
    <row r="756" spans="1:65" s="162" customFormat="1">
      <c r="B756" s="163"/>
      <c r="D756" s="156" t="s">
        <v>202</v>
      </c>
      <c r="E756" s="164"/>
      <c r="F756" s="165" t="s">
        <v>828</v>
      </c>
      <c r="H756" s="166">
        <v>9.6</v>
      </c>
      <c r="L756" s="163"/>
      <c r="M756" s="167"/>
      <c r="N756" s="168"/>
      <c r="O756" s="168"/>
      <c r="P756" s="168"/>
      <c r="Q756" s="168"/>
      <c r="R756" s="168"/>
      <c r="S756" s="168"/>
      <c r="T756" s="169"/>
      <c r="AT756" s="164" t="s">
        <v>202</v>
      </c>
      <c r="AU756" s="164" t="s">
        <v>82</v>
      </c>
      <c r="AV756" s="162" t="s">
        <v>82</v>
      </c>
      <c r="AW756" s="162" t="s">
        <v>35</v>
      </c>
      <c r="AX756" s="162" t="s">
        <v>73</v>
      </c>
      <c r="AY756" s="164" t="s">
        <v>193</v>
      </c>
    </row>
    <row r="757" spans="1:65" s="154" customFormat="1">
      <c r="B757" s="155"/>
      <c r="D757" s="156" t="s">
        <v>202</v>
      </c>
      <c r="E757" s="157"/>
      <c r="F757" s="158" t="s">
        <v>804</v>
      </c>
      <c r="H757" s="157"/>
      <c r="L757" s="155"/>
      <c r="M757" s="159"/>
      <c r="N757" s="160"/>
      <c r="O757" s="160"/>
      <c r="P757" s="160"/>
      <c r="Q757" s="160"/>
      <c r="R757" s="160"/>
      <c r="S757" s="160"/>
      <c r="T757" s="161"/>
      <c r="AT757" s="157" t="s">
        <v>202</v>
      </c>
      <c r="AU757" s="157" t="s">
        <v>82</v>
      </c>
      <c r="AV757" s="154" t="s">
        <v>80</v>
      </c>
      <c r="AW757" s="154" t="s">
        <v>35</v>
      </c>
      <c r="AX757" s="154" t="s">
        <v>73</v>
      </c>
      <c r="AY757" s="157" t="s">
        <v>193</v>
      </c>
    </row>
    <row r="758" spans="1:65" s="162" customFormat="1">
      <c r="B758" s="163"/>
      <c r="D758" s="156" t="s">
        <v>202</v>
      </c>
      <c r="E758" s="164"/>
      <c r="F758" s="165" t="s">
        <v>829</v>
      </c>
      <c r="H758" s="166">
        <v>13.2</v>
      </c>
      <c r="L758" s="163"/>
      <c r="M758" s="167"/>
      <c r="N758" s="168"/>
      <c r="O758" s="168"/>
      <c r="P758" s="168"/>
      <c r="Q758" s="168"/>
      <c r="R758" s="168"/>
      <c r="S758" s="168"/>
      <c r="T758" s="169"/>
      <c r="AT758" s="164" t="s">
        <v>202</v>
      </c>
      <c r="AU758" s="164" t="s">
        <v>82</v>
      </c>
      <c r="AV758" s="162" t="s">
        <v>82</v>
      </c>
      <c r="AW758" s="162" t="s">
        <v>35</v>
      </c>
      <c r="AX758" s="162" t="s">
        <v>73</v>
      </c>
      <c r="AY758" s="164" t="s">
        <v>193</v>
      </c>
    </row>
    <row r="759" spans="1:65" s="162" customFormat="1">
      <c r="B759" s="163"/>
      <c r="D759" s="156" t="s">
        <v>202</v>
      </c>
      <c r="E759" s="164"/>
      <c r="F759" s="165" t="s">
        <v>830</v>
      </c>
      <c r="H759" s="166">
        <v>7.16</v>
      </c>
      <c r="L759" s="163"/>
      <c r="M759" s="167"/>
      <c r="N759" s="168"/>
      <c r="O759" s="168"/>
      <c r="P759" s="168"/>
      <c r="Q759" s="168"/>
      <c r="R759" s="168"/>
      <c r="S759" s="168"/>
      <c r="T759" s="169"/>
      <c r="AT759" s="164" t="s">
        <v>202</v>
      </c>
      <c r="AU759" s="164" t="s">
        <v>82</v>
      </c>
      <c r="AV759" s="162" t="s">
        <v>82</v>
      </c>
      <c r="AW759" s="162" t="s">
        <v>35</v>
      </c>
      <c r="AX759" s="162" t="s">
        <v>73</v>
      </c>
      <c r="AY759" s="164" t="s">
        <v>193</v>
      </c>
    </row>
    <row r="760" spans="1:65" s="154" customFormat="1">
      <c r="B760" s="155"/>
      <c r="D760" s="156" t="s">
        <v>202</v>
      </c>
      <c r="E760" s="157"/>
      <c r="F760" s="158" t="s">
        <v>807</v>
      </c>
      <c r="H760" s="157"/>
      <c r="L760" s="155"/>
      <c r="M760" s="159"/>
      <c r="N760" s="160"/>
      <c r="O760" s="160"/>
      <c r="P760" s="160"/>
      <c r="Q760" s="160"/>
      <c r="R760" s="160"/>
      <c r="S760" s="160"/>
      <c r="T760" s="161"/>
      <c r="AT760" s="157" t="s">
        <v>202</v>
      </c>
      <c r="AU760" s="157" t="s">
        <v>82</v>
      </c>
      <c r="AV760" s="154" t="s">
        <v>80</v>
      </c>
      <c r="AW760" s="154" t="s">
        <v>35</v>
      </c>
      <c r="AX760" s="154" t="s">
        <v>73</v>
      </c>
      <c r="AY760" s="157" t="s">
        <v>193</v>
      </c>
    </row>
    <row r="761" spans="1:65" s="162" customFormat="1">
      <c r="B761" s="163"/>
      <c r="D761" s="156" t="s">
        <v>202</v>
      </c>
      <c r="E761" s="164"/>
      <c r="F761" s="165" t="s">
        <v>831</v>
      </c>
      <c r="H761" s="166">
        <v>19.2</v>
      </c>
      <c r="L761" s="163"/>
      <c r="M761" s="167"/>
      <c r="N761" s="168"/>
      <c r="O761" s="168"/>
      <c r="P761" s="168"/>
      <c r="Q761" s="168"/>
      <c r="R761" s="168"/>
      <c r="S761" s="168"/>
      <c r="T761" s="169"/>
      <c r="AT761" s="164" t="s">
        <v>202</v>
      </c>
      <c r="AU761" s="164" t="s">
        <v>82</v>
      </c>
      <c r="AV761" s="162" t="s">
        <v>82</v>
      </c>
      <c r="AW761" s="162" t="s">
        <v>35</v>
      </c>
      <c r="AX761" s="162" t="s">
        <v>73</v>
      </c>
      <c r="AY761" s="164" t="s">
        <v>193</v>
      </c>
    </row>
    <row r="762" spans="1:65" s="162" customFormat="1">
      <c r="B762" s="163"/>
      <c r="D762" s="156" t="s">
        <v>202</v>
      </c>
      <c r="E762" s="164"/>
      <c r="F762" s="165" t="s">
        <v>832</v>
      </c>
      <c r="H762" s="166">
        <v>5</v>
      </c>
      <c r="L762" s="163"/>
      <c r="M762" s="167"/>
      <c r="N762" s="168"/>
      <c r="O762" s="168"/>
      <c r="P762" s="168"/>
      <c r="Q762" s="168"/>
      <c r="R762" s="168"/>
      <c r="S762" s="168"/>
      <c r="T762" s="169"/>
      <c r="AT762" s="164" t="s">
        <v>202</v>
      </c>
      <c r="AU762" s="164" t="s">
        <v>82</v>
      </c>
      <c r="AV762" s="162" t="s">
        <v>82</v>
      </c>
      <c r="AW762" s="162" t="s">
        <v>35</v>
      </c>
      <c r="AX762" s="162" t="s">
        <v>73</v>
      </c>
      <c r="AY762" s="164" t="s">
        <v>193</v>
      </c>
    </row>
    <row r="763" spans="1:65" s="170" customFormat="1">
      <c r="B763" s="171"/>
      <c r="D763" s="156" t="s">
        <v>202</v>
      </c>
      <c r="E763" s="172"/>
      <c r="F763" s="173" t="s">
        <v>206</v>
      </c>
      <c r="H763" s="174">
        <v>67.510000000000005</v>
      </c>
      <c r="L763" s="171"/>
      <c r="M763" s="175"/>
      <c r="N763" s="176"/>
      <c r="O763" s="176"/>
      <c r="P763" s="176"/>
      <c r="Q763" s="176"/>
      <c r="R763" s="176"/>
      <c r="S763" s="176"/>
      <c r="T763" s="177"/>
      <c r="AT763" s="172" t="s">
        <v>202</v>
      </c>
      <c r="AU763" s="172" t="s">
        <v>82</v>
      </c>
      <c r="AV763" s="170" t="s">
        <v>199</v>
      </c>
      <c r="AW763" s="170" t="s">
        <v>35</v>
      </c>
      <c r="AX763" s="170" t="s">
        <v>80</v>
      </c>
      <c r="AY763" s="172" t="s">
        <v>193</v>
      </c>
    </row>
    <row r="764" spans="1:65" s="17" customFormat="1" ht="24.15" customHeight="1">
      <c r="A764" s="13"/>
      <c r="B764" s="136"/>
      <c r="C764" s="137" t="s">
        <v>833</v>
      </c>
      <c r="D764" s="137" t="s">
        <v>195</v>
      </c>
      <c r="E764" s="138" t="s">
        <v>834</v>
      </c>
      <c r="F764" s="139" t="s">
        <v>835</v>
      </c>
      <c r="G764" s="140" t="s">
        <v>198</v>
      </c>
      <c r="H764" s="141">
        <v>8.2080000000000002</v>
      </c>
      <c r="I764" s="142">
        <v>0</v>
      </c>
      <c r="J764" s="142">
        <f>ROUND(I764*H764,2)</f>
        <v>0</v>
      </c>
      <c r="K764" s="143"/>
      <c r="L764" s="14"/>
      <c r="M764" s="144"/>
      <c r="N764" s="145" t="s">
        <v>44</v>
      </c>
      <c r="O764" s="146">
        <v>0</v>
      </c>
      <c r="P764" s="146">
        <f>O764*H764</f>
        <v>0</v>
      </c>
      <c r="Q764" s="146">
        <v>0</v>
      </c>
      <c r="R764" s="146">
        <f>Q764*H764</f>
        <v>0</v>
      </c>
      <c r="S764" s="146">
        <v>0</v>
      </c>
      <c r="T764" s="147">
        <f>S764*H764</f>
        <v>0</v>
      </c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R764" s="148" t="s">
        <v>199</v>
      </c>
      <c r="AT764" s="148" t="s">
        <v>195</v>
      </c>
      <c r="AU764" s="148" t="s">
        <v>82</v>
      </c>
      <c r="AY764" s="2" t="s">
        <v>193</v>
      </c>
      <c r="BE764" s="149">
        <f>IF(N764="základní",J764,0)</f>
        <v>0</v>
      </c>
      <c r="BF764" s="149">
        <f>IF(N764="snížená",J764,0)</f>
        <v>0</v>
      </c>
      <c r="BG764" s="149">
        <f>IF(N764="zákl. přenesená",J764,0)</f>
        <v>0</v>
      </c>
      <c r="BH764" s="149">
        <f>IF(N764="sníž. přenesená",J764,0)</f>
        <v>0</v>
      </c>
      <c r="BI764" s="149">
        <f>IF(N764="nulová",J764,0)</f>
        <v>0</v>
      </c>
      <c r="BJ764" s="2" t="s">
        <v>80</v>
      </c>
      <c r="BK764" s="149">
        <f>ROUND(I764*H764,2)</f>
        <v>0</v>
      </c>
      <c r="BL764" s="2" t="s">
        <v>199</v>
      </c>
      <c r="BM764" s="148" t="s">
        <v>836</v>
      </c>
    </row>
    <row r="765" spans="1:65" s="154" customFormat="1">
      <c r="B765" s="155"/>
      <c r="D765" s="156" t="s">
        <v>202</v>
      </c>
      <c r="E765" s="157"/>
      <c r="F765" s="158" t="s">
        <v>786</v>
      </c>
      <c r="H765" s="157"/>
      <c r="L765" s="155"/>
      <c r="M765" s="159"/>
      <c r="N765" s="160"/>
      <c r="O765" s="160"/>
      <c r="P765" s="160"/>
      <c r="Q765" s="160"/>
      <c r="R765" s="160"/>
      <c r="S765" s="160"/>
      <c r="T765" s="161"/>
      <c r="AT765" s="157" t="s">
        <v>202</v>
      </c>
      <c r="AU765" s="157" t="s">
        <v>82</v>
      </c>
      <c r="AV765" s="154" t="s">
        <v>80</v>
      </c>
      <c r="AW765" s="154" t="s">
        <v>35</v>
      </c>
      <c r="AX765" s="154" t="s">
        <v>73</v>
      </c>
      <c r="AY765" s="157" t="s">
        <v>193</v>
      </c>
    </row>
    <row r="766" spans="1:65" s="154" customFormat="1">
      <c r="B766" s="155"/>
      <c r="D766" s="156" t="s">
        <v>202</v>
      </c>
      <c r="E766" s="157"/>
      <c r="F766" s="158" t="s">
        <v>837</v>
      </c>
      <c r="H766" s="157"/>
      <c r="L766" s="155"/>
      <c r="M766" s="159"/>
      <c r="N766" s="160"/>
      <c r="O766" s="160"/>
      <c r="P766" s="160"/>
      <c r="Q766" s="160"/>
      <c r="R766" s="160"/>
      <c r="S766" s="160"/>
      <c r="T766" s="161"/>
      <c r="AT766" s="157" t="s">
        <v>202</v>
      </c>
      <c r="AU766" s="157" t="s">
        <v>82</v>
      </c>
      <c r="AV766" s="154" t="s">
        <v>80</v>
      </c>
      <c r="AW766" s="154" t="s">
        <v>35</v>
      </c>
      <c r="AX766" s="154" t="s">
        <v>73</v>
      </c>
      <c r="AY766" s="157" t="s">
        <v>193</v>
      </c>
    </row>
    <row r="767" spans="1:65" s="154" customFormat="1" ht="30.6">
      <c r="B767" s="155"/>
      <c r="D767" s="156" t="s">
        <v>202</v>
      </c>
      <c r="E767" s="157"/>
      <c r="F767" s="158" t="s">
        <v>723</v>
      </c>
      <c r="H767" s="157"/>
      <c r="L767" s="155"/>
      <c r="M767" s="159"/>
      <c r="N767" s="160"/>
      <c r="O767" s="160"/>
      <c r="P767" s="160"/>
      <c r="Q767" s="160"/>
      <c r="R767" s="160"/>
      <c r="S767" s="160"/>
      <c r="T767" s="161"/>
      <c r="AT767" s="157" t="s">
        <v>202</v>
      </c>
      <c r="AU767" s="157" t="s">
        <v>82</v>
      </c>
      <c r="AV767" s="154" t="s">
        <v>80</v>
      </c>
      <c r="AW767" s="154" t="s">
        <v>35</v>
      </c>
      <c r="AX767" s="154" t="s">
        <v>73</v>
      </c>
      <c r="AY767" s="157" t="s">
        <v>193</v>
      </c>
    </row>
    <row r="768" spans="1:65" s="154" customFormat="1" ht="20.399999999999999">
      <c r="B768" s="155"/>
      <c r="D768" s="156" t="s">
        <v>202</v>
      </c>
      <c r="E768" s="157"/>
      <c r="F768" s="158" t="s">
        <v>573</v>
      </c>
      <c r="H768" s="157"/>
      <c r="L768" s="155"/>
      <c r="M768" s="159"/>
      <c r="N768" s="160"/>
      <c r="O768" s="160"/>
      <c r="P768" s="160"/>
      <c r="Q768" s="160"/>
      <c r="R768" s="160"/>
      <c r="S768" s="160"/>
      <c r="T768" s="161"/>
      <c r="AT768" s="157" t="s">
        <v>202</v>
      </c>
      <c r="AU768" s="157" t="s">
        <v>82</v>
      </c>
      <c r="AV768" s="154" t="s">
        <v>80</v>
      </c>
      <c r="AW768" s="154" t="s">
        <v>35</v>
      </c>
      <c r="AX768" s="154" t="s">
        <v>73</v>
      </c>
      <c r="AY768" s="157" t="s">
        <v>193</v>
      </c>
    </row>
    <row r="769" spans="1:65" s="162" customFormat="1">
      <c r="B769" s="163"/>
      <c r="D769" s="156" t="s">
        <v>202</v>
      </c>
      <c r="E769" s="164"/>
      <c r="F769" s="165" t="s">
        <v>838</v>
      </c>
      <c r="H769" s="166">
        <v>8.2080000000000002</v>
      </c>
      <c r="L769" s="163"/>
      <c r="M769" s="167"/>
      <c r="N769" s="168"/>
      <c r="O769" s="168"/>
      <c r="P769" s="168"/>
      <c r="Q769" s="168"/>
      <c r="R769" s="168"/>
      <c r="S769" s="168"/>
      <c r="T769" s="169"/>
      <c r="AT769" s="164" t="s">
        <v>202</v>
      </c>
      <c r="AU769" s="164" t="s">
        <v>82</v>
      </c>
      <c r="AV769" s="162" t="s">
        <v>82</v>
      </c>
      <c r="AW769" s="162" t="s">
        <v>35</v>
      </c>
      <c r="AX769" s="162" t="s">
        <v>73</v>
      </c>
      <c r="AY769" s="164" t="s">
        <v>193</v>
      </c>
    </row>
    <row r="770" spans="1:65" s="170" customFormat="1">
      <c r="B770" s="171"/>
      <c r="D770" s="156" t="s">
        <v>202</v>
      </c>
      <c r="E770" s="172"/>
      <c r="F770" s="173" t="s">
        <v>206</v>
      </c>
      <c r="H770" s="174">
        <v>8.2080000000000002</v>
      </c>
      <c r="L770" s="171"/>
      <c r="M770" s="175"/>
      <c r="N770" s="176"/>
      <c r="O770" s="176"/>
      <c r="P770" s="176"/>
      <c r="Q770" s="176"/>
      <c r="R770" s="176"/>
      <c r="S770" s="176"/>
      <c r="T770" s="177"/>
      <c r="AT770" s="172" t="s">
        <v>202</v>
      </c>
      <c r="AU770" s="172" t="s">
        <v>82</v>
      </c>
      <c r="AV770" s="170" t="s">
        <v>199</v>
      </c>
      <c r="AW770" s="170" t="s">
        <v>35</v>
      </c>
      <c r="AX770" s="170" t="s">
        <v>80</v>
      </c>
      <c r="AY770" s="172" t="s">
        <v>193</v>
      </c>
    </row>
    <row r="771" spans="1:65" s="17" customFormat="1" ht="24.15" customHeight="1">
      <c r="A771" s="13"/>
      <c r="B771" s="136"/>
      <c r="C771" s="137" t="s">
        <v>521</v>
      </c>
      <c r="D771" s="137" t="s">
        <v>195</v>
      </c>
      <c r="E771" s="138" t="s">
        <v>839</v>
      </c>
      <c r="F771" s="139" t="s">
        <v>840</v>
      </c>
      <c r="G771" s="140" t="s">
        <v>198</v>
      </c>
      <c r="H771" s="141">
        <v>106.42</v>
      </c>
      <c r="I771" s="142">
        <v>0</v>
      </c>
      <c r="J771" s="142">
        <f>ROUND(I771*H771,2)</f>
        <v>0</v>
      </c>
      <c r="K771" s="143"/>
      <c r="L771" s="14"/>
      <c r="M771" s="144"/>
      <c r="N771" s="145" t="s">
        <v>44</v>
      </c>
      <c r="O771" s="146">
        <v>0</v>
      </c>
      <c r="P771" s="146">
        <f>O771*H771</f>
        <v>0</v>
      </c>
      <c r="Q771" s="146">
        <v>0</v>
      </c>
      <c r="R771" s="146">
        <f>Q771*H771</f>
        <v>0</v>
      </c>
      <c r="S771" s="146">
        <v>0</v>
      </c>
      <c r="T771" s="147">
        <f>S771*H771</f>
        <v>0</v>
      </c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R771" s="148" t="s">
        <v>199</v>
      </c>
      <c r="AT771" s="148" t="s">
        <v>195</v>
      </c>
      <c r="AU771" s="148" t="s">
        <v>82</v>
      </c>
      <c r="AY771" s="2" t="s">
        <v>193</v>
      </c>
      <c r="BE771" s="149">
        <f>IF(N771="základní",J771,0)</f>
        <v>0</v>
      </c>
      <c r="BF771" s="149">
        <f>IF(N771="snížená",J771,0)</f>
        <v>0</v>
      </c>
      <c r="BG771" s="149">
        <f>IF(N771="zákl. přenesená",J771,0)</f>
        <v>0</v>
      </c>
      <c r="BH771" s="149">
        <f>IF(N771="sníž. přenesená",J771,0)</f>
        <v>0</v>
      </c>
      <c r="BI771" s="149">
        <f>IF(N771="nulová",J771,0)</f>
        <v>0</v>
      </c>
      <c r="BJ771" s="2" t="s">
        <v>80</v>
      </c>
      <c r="BK771" s="149">
        <f>ROUND(I771*H771,2)</f>
        <v>0</v>
      </c>
      <c r="BL771" s="2" t="s">
        <v>199</v>
      </c>
      <c r="BM771" s="148" t="s">
        <v>841</v>
      </c>
    </row>
    <row r="772" spans="1:65" s="154" customFormat="1">
      <c r="B772" s="155"/>
      <c r="D772" s="156" t="s">
        <v>202</v>
      </c>
      <c r="E772" s="157"/>
      <c r="F772" s="158" t="s">
        <v>786</v>
      </c>
      <c r="H772" s="157"/>
      <c r="L772" s="155"/>
      <c r="M772" s="159"/>
      <c r="N772" s="160"/>
      <c r="O772" s="160"/>
      <c r="P772" s="160"/>
      <c r="Q772" s="160"/>
      <c r="R772" s="160"/>
      <c r="S772" s="160"/>
      <c r="T772" s="161"/>
      <c r="AT772" s="157" t="s">
        <v>202</v>
      </c>
      <c r="AU772" s="157" t="s">
        <v>82</v>
      </c>
      <c r="AV772" s="154" t="s">
        <v>80</v>
      </c>
      <c r="AW772" s="154" t="s">
        <v>35</v>
      </c>
      <c r="AX772" s="154" t="s">
        <v>73</v>
      </c>
      <c r="AY772" s="157" t="s">
        <v>193</v>
      </c>
    </row>
    <row r="773" spans="1:65" s="154" customFormat="1">
      <c r="B773" s="155"/>
      <c r="D773" s="156" t="s">
        <v>202</v>
      </c>
      <c r="E773" s="157"/>
      <c r="F773" s="158" t="s">
        <v>842</v>
      </c>
      <c r="H773" s="157"/>
      <c r="L773" s="155"/>
      <c r="M773" s="159"/>
      <c r="N773" s="160"/>
      <c r="O773" s="160"/>
      <c r="P773" s="160"/>
      <c r="Q773" s="160"/>
      <c r="R773" s="160"/>
      <c r="S773" s="160"/>
      <c r="T773" s="161"/>
      <c r="AT773" s="157" t="s">
        <v>202</v>
      </c>
      <c r="AU773" s="157" t="s">
        <v>82</v>
      </c>
      <c r="AV773" s="154" t="s">
        <v>80</v>
      </c>
      <c r="AW773" s="154" t="s">
        <v>35</v>
      </c>
      <c r="AX773" s="154" t="s">
        <v>73</v>
      </c>
      <c r="AY773" s="157" t="s">
        <v>193</v>
      </c>
    </row>
    <row r="774" spans="1:65" s="154" customFormat="1" ht="30.6">
      <c r="B774" s="155"/>
      <c r="D774" s="156" t="s">
        <v>202</v>
      </c>
      <c r="E774" s="157"/>
      <c r="F774" s="158" t="s">
        <v>723</v>
      </c>
      <c r="H774" s="157"/>
      <c r="L774" s="155"/>
      <c r="M774" s="159"/>
      <c r="N774" s="160"/>
      <c r="O774" s="160"/>
      <c r="P774" s="160"/>
      <c r="Q774" s="160"/>
      <c r="R774" s="160"/>
      <c r="S774" s="160"/>
      <c r="T774" s="161"/>
      <c r="AT774" s="157" t="s">
        <v>202</v>
      </c>
      <c r="AU774" s="157" t="s">
        <v>82</v>
      </c>
      <c r="AV774" s="154" t="s">
        <v>80</v>
      </c>
      <c r="AW774" s="154" t="s">
        <v>35</v>
      </c>
      <c r="AX774" s="154" t="s">
        <v>73</v>
      </c>
      <c r="AY774" s="157" t="s">
        <v>193</v>
      </c>
    </row>
    <row r="775" spans="1:65" s="154" customFormat="1" ht="20.399999999999999">
      <c r="B775" s="155"/>
      <c r="D775" s="156" t="s">
        <v>202</v>
      </c>
      <c r="E775" s="157"/>
      <c r="F775" s="158" t="s">
        <v>573</v>
      </c>
      <c r="H775" s="157"/>
      <c r="L775" s="155"/>
      <c r="M775" s="159"/>
      <c r="N775" s="160"/>
      <c r="O775" s="160"/>
      <c r="P775" s="160"/>
      <c r="Q775" s="160"/>
      <c r="R775" s="160"/>
      <c r="S775" s="160"/>
      <c r="T775" s="161"/>
      <c r="AT775" s="157" t="s">
        <v>202</v>
      </c>
      <c r="AU775" s="157" t="s">
        <v>82</v>
      </c>
      <c r="AV775" s="154" t="s">
        <v>80</v>
      </c>
      <c r="AW775" s="154" t="s">
        <v>35</v>
      </c>
      <c r="AX775" s="154" t="s">
        <v>73</v>
      </c>
      <c r="AY775" s="157" t="s">
        <v>193</v>
      </c>
    </row>
    <row r="776" spans="1:65" s="162" customFormat="1">
      <c r="B776" s="163"/>
      <c r="D776" s="156" t="s">
        <v>202</v>
      </c>
      <c r="E776" s="164"/>
      <c r="F776" s="165" t="s">
        <v>843</v>
      </c>
      <c r="H776" s="166">
        <v>21.9</v>
      </c>
      <c r="L776" s="163"/>
      <c r="M776" s="167"/>
      <c r="N776" s="168"/>
      <c r="O776" s="168"/>
      <c r="P776" s="168"/>
      <c r="Q776" s="168"/>
      <c r="R776" s="168"/>
      <c r="S776" s="168"/>
      <c r="T776" s="169"/>
      <c r="AT776" s="164" t="s">
        <v>202</v>
      </c>
      <c r="AU776" s="164" t="s">
        <v>82</v>
      </c>
      <c r="AV776" s="162" t="s">
        <v>82</v>
      </c>
      <c r="AW776" s="162" t="s">
        <v>35</v>
      </c>
      <c r="AX776" s="162" t="s">
        <v>73</v>
      </c>
      <c r="AY776" s="164" t="s">
        <v>193</v>
      </c>
    </row>
    <row r="777" spans="1:65" s="162" customFormat="1">
      <c r="B777" s="163"/>
      <c r="D777" s="156" t="s">
        <v>202</v>
      </c>
      <c r="E777" s="164"/>
      <c r="F777" s="165" t="s">
        <v>844</v>
      </c>
      <c r="H777" s="166">
        <v>31</v>
      </c>
      <c r="L777" s="163"/>
      <c r="M777" s="167"/>
      <c r="N777" s="168"/>
      <c r="O777" s="168"/>
      <c r="P777" s="168"/>
      <c r="Q777" s="168"/>
      <c r="R777" s="168"/>
      <c r="S777" s="168"/>
      <c r="T777" s="169"/>
      <c r="AT777" s="164" t="s">
        <v>202</v>
      </c>
      <c r="AU777" s="164" t="s">
        <v>82</v>
      </c>
      <c r="AV777" s="162" t="s">
        <v>82</v>
      </c>
      <c r="AW777" s="162" t="s">
        <v>35</v>
      </c>
      <c r="AX777" s="162" t="s">
        <v>73</v>
      </c>
      <c r="AY777" s="164" t="s">
        <v>193</v>
      </c>
    </row>
    <row r="778" spans="1:65" s="162" customFormat="1">
      <c r="B778" s="163"/>
      <c r="D778" s="156" t="s">
        <v>202</v>
      </c>
      <c r="E778" s="164"/>
      <c r="F778" s="165" t="s">
        <v>845</v>
      </c>
      <c r="H778" s="166">
        <v>53.52</v>
      </c>
      <c r="L778" s="163"/>
      <c r="M778" s="167"/>
      <c r="N778" s="168"/>
      <c r="O778" s="168"/>
      <c r="P778" s="168"/>
      <c r="Q778" s="168"/>
      <c r="R778" s="168"/>
      <c r="S778" s="168"/>
      <c r="T778" s="169"/>
      <c r="AT778" s="164" t="s">
        <v>202</v>
      </c>
      <c r="AU778" s="164" t="s">
        <v>82</v>
      </c>
      <c r="AV778" s="162" t="s">
        <v>82</v>
      </c>
      <c r="AW778" s="162" t="s">
        <v>35</v>
      </c>
      <c r="AX778" s="162" t="s">
        <v>73</v>
      </c>
      <c r="AY778" s="164" t="s">
        <v>193</v>
      </c>
    </row>
    <row r="779" spans="1:65" s="170" customFormat="1">
      <c r="B779" s="171"/>
      <c r="D779" s="156" t="s">
        <v>202</v>
      </c>
      <c r="E779" s="172"/>
      <c r="F779" s="173" t="s">
        <v>206</v>
      </c>
      <c r="H779" s="174">
        <v>106.42</v>
      </c>
      <c r="L779" s="171"/>
      <c r="M779" s="175"/>
      <c r="N779" s="176"/>
      <c r="O779" s="176"/>
      <c r="P779" s="176"/>
      <c r="Q779" s="176"/>
      <c r="R779" s="176"/>
      <c r="S779" s="176"/>
      <c r="T779" s="177"/>
      <c r="AT779" s="172" t="s">
        <v>202</v>
      </c>
      <c r="AU779" s="172" t="s">
        <v>82</v>
      </c>
      <c r="AV779" s="170" t="s">
        <v>199</v>
      </c>
      <c r="AW779" s="170" t="s">
        <v>35</v>
      </c>
      <c r="AX779" s="170" t="s">
        <v>80</v>
      </c>
      <c r="AY779" s="172" t="s">
        <v>193</v>
      </c>
    </row>
    <row r="780" spans="1:65" s="17" customFormat="1" ht="37.799999999999997" customHeight="1">
      <c r="A780" s="13"/>
      <c r="B780" s="136"/>
      <c r="C780" s="137" t="s">
        <v>846</v>
      </c>
      <c r="D780" s="137" t="s">
        <v>195</v>
      </c>
      <c r="E780" s="138" t="s">
        <v>847</v>
      </c>
      <c r="F780" s="139" t="s">
        <v>848</v>
      </c>
      <c r="G780" s="140" t="s">
        <v>198</v>
      </c>
      <c r="H780" s="141">
        <v>72.132000000000005</v>
      </c>
      <c r="I780" s="142">
        <v>0</v>
      </c>
      <c r="J780" s="142">
        <f>ROUND(I780*H780,2)</f>
        <v>0</v>
      </c>
      <c r="K780" s="143"/>
      <c r="L780" s="14"/>
      <c r="M780" s="144"/>
      <c r="N780" s="145" t="s">
        <v>44</v>
      </c>
      <c r="O780" s="146">
        <v>0.06</v>
      </c>
      <c r="P780" s="146">
        <f>O780*H780</f>
        <v>4.3279199999999998</v>
      </c>
      <c r="Q780" s="146">
        <v>0</v>
      </c>
      <c r="R780" s="146">
        <f>Q780*H780</f>
        <v>0</v>
      </c>
      <c r="S780" s="146">
        <v>0</v>
      </c>
      <c r="T780" s="147">
        <f>S780*H780</f>
        <v>0</v>
      </c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R780" s="148" t="s">
        <v>199</v>
      </c>
      <c r="AT780" s="148" t="s">
        <v>195</v>
      </c>
      <c r="AU780" s="148" t="s">
        <v>82</v>
      </c>
      <c r="AY780" s="2" t="s">
        <v>193</v>
      </c>
      <c r="BE780" s="149">
        <f>IF(N780="základní",J780,0)</f>
        <v>0</v>
      </c>
      <c r="BF780" s="149">
        <f>IF(N780="snížená",J780,0)</f>
        <v>0</v>
      </c>
      <c r="BG780" s="149">
        <f>IF(N780="zákl. přenesená",J780,0)</f>
        <v>0</v>
      </c>
      <c r="BH780" s="149">
        <f>IF(N780="sníž. přenesená",J780,0)</f>
        <v>0</v>
      </c>
      <c r="BI780" s="149">
        <f>IF(N780="nulová",J780,0)</f>
        <v>0</v>
      </c>
      <c r="BJ780" s="2" t="s">
        <v>80</v>
      </c>
      <c r="BK780" s="149">
        <f>ROUND(I780*H780,2)</f>
        <v>0</v>
      </c>
      <c r="BL780" s="2" t="s">
        <v>199</v>
      </c>
      <c r="BM780" s="148" t="s">
        <v>849</v>
      </c>
    </row>
    <row r="781" spans="1:65" s="17" customFormat="1">
      <c r="A781" s="13"/>
      <c r="B781" s="14"/>
      <c r="C781" s="13"/>
      <c r="D781" s="150" t="s">
        <v>200</v>
      </c>
      <c r="E781" s="13"/>
      <c r="F781" s="151" t="s">
        <v>850</v>
      </c>
      <c r="G781" s="13"/>
      <c r="H781" s="13"/>
      <c r="I781" s="13"/>
      <c r="J781" s="13"/>
      <c r="K781" s="13"/>
      <c r="L781" s="14"/>
      <c r="M781" s="152"/>
      <c r="N781" s="153"/>
      <c r="O781" s="36"/>
      <c r="P781" s="36"/>
      <c r="Q781" s="36"/>
      <c r="R781" s="36"/>
      <c r="S781" s="36"/>
      <c r="T781" s="37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" t="s">
        <v>200</v>
      </c>
      <c r="AU781" s="2" t="s">
        <v>82</v>
      </c>
    </row>
    <row r="782" spans="1:65" s="154" customFormat="1">
      <c r="B782" s="155"/>
      <c r="D782" s="156" t="s">
        <v>202</v>
      </c>
      <c r="E782" s="157"/>
      <c r="F782" s="158" t="s">
        <v>713</v>
      </c>
      <c r="H782" s="157"/>
      <c r="L782" s="155"/>
      <c r="M782" s="159"/>
      <c r="N782" s="160"/>
      <c r="O782" s="160"/>
      <c r="P782" s="160"/>
      <c r="Q782" s="160"/>
      <c r="R782" s="160"/>
      <c r="S782" s="160"/>
      <c r="T782" s="161"/>
      <c r="AT782" s="157" t="s">
        <v>202</v>
      </c>
      <c r="AU782" s="157" t="s">
        <v>82</v>
      </c>
      <c r="AV782" s="154" t="s">
        <v>80</v>
      </c>
      <c r="AW782" s="154" t="s">
        <v>35</v>
      </c>
      <c r="AX782" s="154" t="s">
        <v>73</v>
      </c>
      <c r="AY782" s="157" t="s">
        <v>193</v>
      </c>
    </row>
    <row r="783" spans="1:65" s="154" customFormat="1">
      <c r="B783" s="155"/>
      <c r="D783" s="156" t="s">
        <v>202</v>
      </c>
      <c r="E783" s="157"/>
      <c r="F783" s="158" t="s">
        <v>851</v>
      </c>
      <c r="H783" s="157"/>
      <c r="L783" s="155"/>
      <c r="M783" s="159"/>
      <c r="N783" s="160"/>
      <c r="O783" s="160"/>
      <c r="P783" s="160"/>
      <c r="Q783" s="160"/>
      <c r="R783" s="160"/>
      <c r="S783" s="160"/>
      <c r="T783" s="161"/>
      <c r="AT783" s="157" t="s">
        <v>202</v>
      </c>
      <c r="AU783" s="157" t="s">
        <v>82</v>
      </c>
      <c r="AV783" s="154" t="s">
        <v>80</v>
      </c>
      <c r="AW783" s="154" t="s">
        <v>35</v>
      </c>
      <c r="AX783" s="154" t="s">
        <v>73</v>
      </c>
      <c r="AY783" s="157" t="s">
        <v>193</v>
      </c>
    </row>
    <row r="784" spans="1:65" s="162" customFormat="1">
      <c r="B784" s="163"/>
      <c r="D784" s="156" t="s">
        <v>202</v>
      </c>
      <c r="E784" s="164"/>
      <c r="F784" s="165" t="s">
        <v>852</v>
      </c>
      <c r="H784" s="166">
        <v>3.0960000000000001</v>
      </c>
      <c r="L784" s="163"/>
      <c r="M784" s="167"/>
      <c r="N784" s="168"/>
      <c r="O784" s="168"/>
      <c r="P784" s="168"/>
      <c r="Q784" s="168"/>
      <c r="R784" s="168"/>
      <c r="S784" s="168"/>
      <c r="T784" s="169"/>
      <c r="AT784" s="164" t="s">
        <v>202</v>
      </c>
      <c r="AU784" s="164" t="s">
        <v>82</v>
      </c>
      <c r="AV784" s="162" t="s">
        <v>82</v>
      </c>
      <c r="AW784" s="162" t="s">
        <v>35</v>
      </c>
      <c r="AX784" s="162" t="s">
        <v>73</v>
      </c>
      <c r="AY784" s="164" t="s">
        <v>193</v>
      </c>
    </row>
    <row r="785" spans="1:65" s="162" customFormat="1">
      <c r="B785" s="163"/>
      <c r="D785" s="156" t="s">
        <v>202</v>
      </c>
      <c r="E785" s="164"/>
      <c r="F785" s="165" t="s">
        <v>853</v>
      </c>
      <c r="H785" s="166">
        <v>8.76</v>
      </c>
      <c r="L785" s="163"/>
      <c r="M785" s="167"/>
      <c r="N785" s="168"/>
      <c r="O785" s="168"/>
      <c r="P785" s="168"/>
      <c r="Q785" s="168"/>
      <c r="R785" s="168"/>
      <c r="S785" s="168"/>
      <c r="T785" s="169"/>
      <c r="AT785" s="164" t="s">
        <v>202</v>
      </c>
      <c r="AU785" s="164" t="s">
        <v>82</v>
      </c>
      <c r="AV785" s="162" t="s">
        <v>82</v>
      </c>
      <c r="AW785" s="162" t="s">
        <v>35</v>
      </c>
      <c r="AX785" s="162" t="s">
        <v>73</v>
      </c>
      <c r="AY785" s="164" t="s">
        <v>193</v>
      </c>
    </row>
    <row r="786" spans="1:65" s="162" customFormat="1">
      <c r="B786" s="163"/>
      <c r="D786" s="156" t="s">
        <v>202</v>
      </c>
      <c r="E786" s="164"/>
      <c r="F786" s="165" t="s">
        <v>854</v>
      </c>
      <c r="H786" s="166">
        <v>31.68</v>
      </c>
      <c r="L786" s="163"/>
      <c r="M786" s="167"/>
      <c r="N786" s="168"/>
      <c r="O786" s="168"/>
      <c r="P786" s="168"/>
      <c r="Q786" s="168"/>
      <c r="R786" s="168"/>
      <c r="S786" s="168"/>
      <c r="T786" s="169"/>
      <c r="AT786" s="164" t="s">
        <v>202</v>
      </c>
      <c r="AU786" s="164" t="s">
        <v>82</v>
      </c>
      <c r="AV786" s="162" t="s">
        <v>82</v>
      </c>
      <c r="AW786" s="162" t="s">
        <v>35</v>
      </c>
      <c r="AX786" s="162" t="s">
        <v>73</v>
      </c>
      <c r="AY786" s="164" t="s">
        <v>193</v>
      </c>
    </row>
    <row r="787" spans="1:65" s="162" customFormat="1">
      <c r="B787" s="163"/>
      <c r="D787" s="156" t="s">
        <v>202</v>
      </c>
      <c r="E787" s="164"/>
      <c r="F787" s="165" t="s">
        <v>855</v>
      </c>
      <c r="H787" s="166">
        <v>4.8</v>
      </c>
      <c r="L787" s="163"/>
      <c r="M787" s="167"/>
      <c r="N787" s="168"/>
      <c r="O787" s="168"/>
      <c r="P787" s="168"/>
      <c r="Q787" s="168"/>
      <c r="R787" s="168"/>
      <c r="S787" s="168"/>
      <c r="T787" s="169"/>
      <c r="AT787" s="164" t="s">
        <v>202</v>
      </c>
      <c r="AU787" s="164" t="s">
        <v>82</v>
      </c>
      <c r="AV787" s="162" t="s">
        <v>82</v>
      </c>
      <c r="AW787" s="162" t="s">
        <v>35</v>
      </c>
      <c r="AX787" s="162" t="s">
        <v>73</v>
      </c>
      <c r="AY787" s="164" t="s">
        <v>193</v>
      </c>
    </row>
    <row r="788" spans="1:65" s="162" customFormat="1">
      <c r="B788" s="163"/>
      <c r="D788" s="156" t="s">
        <v>202</v>
      </c>
      <c r="E788" s="164"/>
      <c r="F788" s="165" t="s">
        <v>856</v>
      </c>
      <c r="H788" s="166">
        <v>5.1920000000000002</v>
      </c>
      <c r="L788" s="163"/>
      <c r="M788" s="167"/>
      <c r="N788" s="168"/>
      <c r="O788" s="168"/>
      <c r="P788" s="168"/>
      <c r="Q788" s="168"/>
      <c r="R788" s="168"/>
      <c r="S788" s="168"/>
      <c r="T788" s="169"/>
      <c r="AT788" s="164" t="s">
        <v>202</v>
      </c>
      <c r="AU788" s="164" t="s">
        <v>82</v>
      </c>
      <c r="AV788" s="162" t="s">
        <v>82</v>
      </c>
      <c r="AW788" s="162" t="s">
        <v>35</v>
      </c>
      <c r="AX788" s="162" t="s">
        <v>73</v>
      </c>
      <c r="AY788" s="164" t="s">
        <v>193</v>
      </c>
    </row>
    <row r="789" spans="1:65" s="162" customFormat="1">
      <c r="B789" s="163"/>
      <c r="D789" s="156" t="s">
        <v>202</v>
      </c>
      <c r="E789" s="164"/>
      <c r="F789" s="165" t="s">
        <v>857</v>
      </c>
      <c r="H789" s="166">
        <v>4.72</v>
      </c>
      <c r="L789" s="163"/>
      <c r="M789" s="167"/>
      <c r="N789" s="168"/>
      <c r="O789" s="168"/>
      <c r="P789" s="168"/>
      <c r="Q789" s="168"/>
      <c r="R789" s="168"/>
      <c r="S789" s="168"/>
      <c r="T789" s="169"/>
      <c r="AT789" s="164" t="s">
        <v>202</v>
      </c>
      <c r="AU789" s="164" t="s">
        <v>82</v>
      </c>
      <c r="AV789" s="162" t="s">
        <v>82</v>
      </c>
      <c r="AW789" s="162" t="s">
        <v>35</v>
      </c>
      <c r="AX789" s="162" t="s">
        <v>73</v>
      </c>
      <c r="AY789" s="164" t="s">
        <v>193</v>
      </c>
    </row>
    <row r="790" spans="1:65" s="162" customFormat="1">
      <c r="B790" s="163"/>
      <c r="D790" s="156" t="s">
        <v>202</v>
      </c>
      <c r="E790" s="164"/>
      <c r="F790" s="165" t="s">
        <v>858</v>
      </c>
      <c r="H790" s="166">
        <v>7.008</v>
      </c>
      <c r="L790" s="163"/>
      <c r="M790" s="167"/>
      <c r="N790" s="168"/>
      <c r="O790" s="168"/>
      <c r="P790" s="168"/>
      <c r="Q790" s="168"/>
      <c r="R790" s="168"/>
      <c r="S790" s="168"/>
      <c r="T790" s="169"/>
      <c r="AT790" s="164" t="s">
        <v>202</v>
      </c>
      <c r="AU790" s="164" t="s">
        <v>82</v>
      </c>
      <c r="AV790" s="162" t="s">
        <v>82</v>
      </c>
      <c r="AW790" s="162" t="s">
        <v>35</v>
      </c>
      <c r="AX790" s="162" t="s">
        <v>73</v>
      </c>
      <c r="AY790" s="164" t="s">
        <v>193</v>
      </c>
    </row>
    <row r="791" spans="1:65" s="162" customFormat="1">
      <c r="B791" s="163"/>
      <c r="D791" s="156" t="s">
        <v>202</v>
      </c>
      <c r="E791" s="164"/>
      <c r="F791" s="165" t="s">
        <v>859</v>
      </c>
      <c r="H791" s="166">
        <v>2.6280000000000001</v>
      </c>
      <c r="L791" s="163"/>
      <c r="M791" s="167"/>
      <c r="N791" s="168"/>
      <c r="O791" s="168"/>
      <c r="P791" s="168"/>
      <c r="Q791" s="168"/>
      <c r="R791" s="168"/>
      <c r="S791" s="168"/>
      <c r="T791" s="169"/>
      <c r="AT791" s="164" t="s">
        <v>202</v>
      </c>
      <c r="AU791" s="164" t="s">
        <v>82</v>
      </c>
      <c r="AV791" s="162" t="s">
        <v>82</v>
      </c>
      <c r="AW791" s="162" t="s">
        <v>35</v>
      </c>
      <c r="AX791" s="162" t="s">
        <v>73</v>
      </c>
      <c r="AY791" s="164" t="s">
        <v>193</v>
      </c>
    </row>
    <row r="792" spans="1:65" s="162" customFormat="1">
      <c r="B792" s="163"/>
      <c r="D792" s="156" t="s">
        <v>202</v>
      </c>
      <c r="E792" s="164"/>
      <c r="F792" s="165" t="s">
        <v>860</v>
      </c>
      <c r="H792" s="166">
        <v>4.2480000000000002</v>
      </c>
      <c r="L792" s="163"/>
      <c r="M792" s="167"/>
      <c r="N792" s="168"/>
      <c r="O792" s="168"/>
      <c r="P792" s="168"/>
      <c r="Q792" s="168"/>
      <c r="R792" s="168"/>
      <c r="S792" s="168"/>
      <c r="T792" s="169"/>
      <c r="AT792" s="164" t="s">
        <v>202</v>
      </c>
      <c r="AU792" s="164" t="s">
        <v>82</v>
      </c>
      <c r="AV792" s="162" t="s">
        <v>82</v>
      </c>
      <c r="AW792" s="162" t="s">
        <v>35</v>
      </c>
      <c r="AX792" s="162" t="s">
        <v>73</v>
      </c>
      <c r="AY792" s="164" t="s">
        <v>193</v>
      </c>
    </row>
    <row r="793" spans="1:65" s="170" customFormat="1">
      <c r="B793" s="171"/>
      <c r="D793" s="156" t="s">
        <v>202</v>
      </c>
      <c r="E793" s="172"/>
      <c r="F793" s="173" t="s">
        <v>206</v>
      </c>
      <c r="H793" s="174">
        <v>72.132000000000005</v>
      </c>
      <c r="L793" s="171"/>
      <c r="M793" s="175"/>
      <c r="N793" s="176"/>
      <c r="O793" s="176"/>
      <c r="P793" s="176"/>
      <c r="Q793" s="176"/>
      <c r="R793" s="176"/>
      <c r="S793" s="176"/>
      <c r="T793" s="177"/>
      <c r="AT793" s="172" t="s">
        <v>202</v>
      </c>
      <c r="AU793" s="172" t="s">
        <v>82</v>
      </c>
      <c r="AV793" s="170" t="s">
        <v>199</v>
      </c>
      <c r="AW793" s="170" t="s">
        <v>35</v>
      </c>
      <c r="AX793" s="170" t="s">
        <v>80</v>
      </c>
      <c r="AY793" s="172" t="s">
        <v>193</v>
      </c>
    </row>
    <row r="794" spans="1:65" s="17" customFormat="1" ht="33" customHeight="1">
      <c r="A794" s="13"/>
      <c r="B794" s="136"/>
      <c r="C794" s="137" t="s">
        <v>528</v>
      </c>
      <c r="D794" s="137" t="s">
        <v>195</v>
      </c>
      <c r="E794" s="138" t="s">
        <v>861</v>
      </c>
      <c r="F794" s="139" t="s">
        <v>862</v>
      </c>
      <c r="G794" s="140" t="s">
        <v>223</v>
      </c>
      <c r="H794" s="141">
        <v>0.434</v>
      </c>
      <c r="I794" s="142">
        <v>0</v>
      </c>
      <c r="J794" s="142">
        <f>ROUND(I794*H794,2)</f>
        <v>0</v>
      </c>
      <c r="K794" s="143"/>
      <c r="L794" s="14"/>
      <c r="M794" s="144"/>
      <c r="N794" s="145" t="s">
        <v>44</v>
      </c>
      <c r="O794" s="146">
        <v>2.58</v>
      </c>
      <c r="P794" s="146">
        <f>O794*H794</f>
        <v>1.11972</v>
      </c>
      <c r="Q794" s="146">
        <v>2.3010199999999998</v>
      </c>
      <c r="R794" s="146">
        <f>Q794*H794</f>
        <v>0.99864267999999989</v>
      </c>
      <c r="S794" s="146">
        <v>0</v>
      </c>
      <c r="T794" s="147">
        <f>S794*H794</f>
        <v>0</v>
      </c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R794" s="148" t="s">
        <v>199</v>
      </c>
      <c r="AT794" s="148" t="s">
        <v>195</v>
      </c>
      <c r="AU794" s="148" t="s">
        <v>82</v>
      </c>
      <c r="AY794" s="2" t="s">
        <v>193</v>
      </c>
      <c r="BE794" s="149">
        <f>IF(N794="základní",J794,0)</f>
        <v>0</v>
      </c>
      <c r="BF794" s="149">
        <f>IF(N794="snížená",J794,0)</f>
        <v>0</v>
      </c>
      <c r="BG794" s="149">
        <f>IF(N794="zákl. přenesená",J794,0)</f>
        <v>0</v>
      </c>
      <c r="BH794" s="149">
        <f>IF(N794="sníž. přenesená",J794,0)</f>
        <v>0</v>
      </c>
      <c r="BI794" s="149">
        <f>IF(N794="nulová",J794,0)</f>
        <v>0</v>
      </c>
      <c r="BJ794" s="2" t="s">
        <v>80</v>
      </c>
      <c r="BK794" s="149">
        <f>ROUND(I794*H794,2)</f>
        <v>0</v>
      </c>
      <c r="BL794" s="2" t="s">
        <v>199</v>
      </c>
      <c r="BM794" s="148" t="s">
        <v>863</v>
      </c>
    </row>
    <row r="795" spans="1:65" s="17" customFormat="1">
      <c r="A795" s="13"/>
      <c r="B795" s="14"/>
      <c r="C795" s="13"/>
      <c r="D795" s="150" t="s">
        <v>200</v>
      </c>
      <c r="E795" s="13"/>
      <c r="F795" s="151" t="s">
        <v>864</v>
      </c>
      <c r="G795" s="13"/>
      <c r="H795" s="13"/>
      <c r="I795" s="13"/>
      <c r="J795" s="13"/>
      <c r="K795" s="13"/>
      <c r="L795" s="14"/>
      <c r="M795" s="152"/>
      <c r="N795" s="153"/>
      <c r="O795" s="36"/>
      <c r="P795" s="36"/>
      <c r="Q795" s="36"/>
      <c r="R795" s="36"/>
      <c r="S795" s="36"/>
      <c r="T795" s="37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" t="s">
        <v>200</v>
      </c>
      <c r="AU795" s="2" t="s">
        <v>82</v>
      </c>
    </row>
    <row r="796" spans="1:65" s="154" customFormat="1" ht="20.399999999999999">
      <c r="B796" s="155"/>
      <c r="D796" s="156" t="s">
        <v>202</v>
      </c>
      <c r="E796" s="157"/>
      <c r="F796" s="158" t="s">
        <v>865</v>
      </c>
      <c r="H796" s="157"/>
      <c r="L796" s="155"/>
      <c r="M796" s="159"/>
      <c r="N796" s="160"/>
      <c r="O796" s="160"/>
      <c r="P796" s="160"/>
      <c r="Q796" s="160"/>
      <c r="R796" s="160"/>
      <c r="S796" s="160"/>
      <c r="T796" s="161"/>
      <c r="AT796" s="157" t="s">
        <v>202</v>
      </c>
      <c r="AU796" s="157" t="s">
        <v>82</v>
      </c>
      <c r="AV796" s="154" t="s">
        <v>80</v>
      </c>
      <c r="AW796" s="154" t="s">
        <v>35</v>
      </c>
      <c r="AX796" s="154" t="s">
        <v>73</v>
      </c>
      <c r="AY796" s="157" t="s">
        <v>193</v>
      </c>
    </row>
    <row r="797" spans="1:65" s="154" customFormat="1">
      <c r="B797" s="155"/>
      <c r="D797" s="156" t="s">
        <v>202</v>
      </c>
      <c r="E797" s="157"/>
      <c r="F797" s="158" t="s">
        <v>866</v>
      </c>
      <c r="H797" s="157"/>
      <c r="L797" s="155"/>
      <c r="M797" s="159"/>
      <c r="N797" s="160"/>
      <c r="O797" s="160"/>
      <c r="P797" s="160"/>
      <c r="Q797" s="160"/>
      <c r="R797" s="160"/>
      <c r="S797" s="160"/>
      <c r="T797" s="161"/>
      <c r="AT797" s="157" t="s">
        <v>202</v>
      </c>
      <c r="AU797" s="157" t="s">
        <v>82</v>
      </c>
      <c r="AV797" s="154" t="s">
        <v>80</v>
      </c>
      <c r="AW797" s="154" t="s">
        <v>35</v>
      </c>
      <c r="AX797" s="154" t="s">
        <v>73</v>
      </c>
      <c r="AY797" s="157" t="s">
        <v>193</v>
      </c>
    </row>
    <row r="798" spans="1:65" s="162" customFormat="1">
      <c r="B798" s="163"/>
      <c r="D798" s="156" t="s">
        <v>202</v>
      </c>
      <c r="E798" s="164"/>
      <c r="F798" s="165" t="s">
        <v>867</v>
      </c>
      <c r="H798" s="166">
        <v>0.41</v>
      </c>
      <c r="L798" s="163"/>
      <c r="M798" s="167"/>
      <c r="N798" s="168"/>
      <c r="O798" s="168"/>
      <c r="P798" s="168"/>
      <c r="Q798" s="168"/>
      <c r="R798" s="168"/>
      <c r="S798" s="168"/>
      <c r="T798" s="169"/>
      <c r="AT798" s="164" t="s">
        <v>202</v>
      </c>
      <c r="AU798" s="164" t="s">
        <v>82</v>
      </c>
      <c r="AV798" s="162" t="s">
        <v>82</v>
      </c>
      <c r="AW798" s="162" t="s">
        <v>35</v>
      </c>
      <c r="AX798" s="162" t="s">
        <v>73</v>
      </c>
      <c r="AY798" s="164" t="s">
        <v>193</v>
      </c>
    </row>
    <row r="799" spans="1:65" s="154" customFormat="1" ht="20.399999999999999">
      <c r="B799" s="155"/>
      <c r="D799" s="156" t="s">
        <v>202</v>
      </c>
      <c r="E799" s="157"/>
      <c r="F799" s="158" t="s">
        <v>609</v>
      </c>
      <c r="H799" s="157"/>
      <c r="L799" s="155"/>
      <c r="M799" s="159"/>
      <c r="N799" s="160"/>
      <c r="O799" s="160"/>
      <c r="P799" s="160"/>
      <c r="Q799" s="160"/>
      <c r="R799" s="160"/>
      <c r="S799" s="160"/>
      <c r="T799" s="161"/>
      <c r="AT799" s="157" t="s">
        <v>202</v>
      </c>
      <c r="AU799" s="157" t="s">
        <v>82</v>
      </c>
      <c r="AV799" s="154" t="s">
        <v>80</v>
      </c>
      <c r="AW799" s="154" t="s">
        <v>35</v>
      </c>
      <c r="AX799" s="154" t="s">
        <v>73</v>
      </c>
      <c r="AY799" s="157" t="s">
        <v>193</v>
      </c>
    </row>
    <row r="800" spans="1:65" s="162" customFormat="1">
      <c r="B800" s="163"/>
      <c r="D800" s="156" t="s">
        <v>202</v>
      </c>
      <c r="E800" s="164"/>
      <c r="F800" s="165" t="s">
        <v>868</v>
      </c>
      <c r="H800" s="166">
        <v>2.4E-2</v>
      </c>
      <c r="L800" s="163"/>
      <c r="M800" s="167"/>
      <c r="N800" s="168"/>
      <c r="O800" s="168"/>
      <c r="P800" s="168"/>
      <c r="Q800" s="168"/>
      <c r="R800" s="168"/>
      <c r="S800" s="168"/>
      <c r="T800" s="169"/>
      <c r="AT800" s="164" t="s">
        <v>202</v>
      </c>
      <c r="AU800" s="164" t="s">
        <v>82</v>
      </c>
      <c r="AV800" s="162" t="s">
        <v>82</v>
      </c>
      <c r="AW800" s="162" t="s">
        <v>35</v>
      </c>
      <c r="AX800" s="162" t="s">
        <v>73</v>
      </c>
      <c r="AY800" s="164" t="s">
        <v>193</v>
      </c>
    </row>
    <row r="801" spans="1:65" s="170" customFormat="1">
      <c r="B801" s="171"/>
      <c r="D801" s="156" t="s">
        <v>202</v>
      </c>
      <c r="E801" s="172"/>
      <c r="F801" s="173" t="s">
        <v>206</v>
      </c>
      <c r="H801" s="174">
        <v>0.434</v>
      </c>
      <c r="L801" s="171"/>
      <c r="M801" s="175"/>
      <c r="N801" s="176"/>
      <c r="O801" s="176"/>
      <c r="P801" s="176"/>
      <c r="Q801" s="176"/>
      <c r="R801" s="176"/>
      <c r="S801" s="176"/>
      <c r="T801" s="177"/>
      <c r="AT801" s="172" t="s">
        <v>202</v>
      </c>
      <c r="AU801" s="172" t="s">
        <v>82</v>
      </c>
      <c r="AV801" s="170" t="s">
        <v>199</v>
      </c>
      <c r="AW801" s="170" t="s">
        <v>35</v>
      </c>
      <c r="AX801" s="170" t="s">
        <v>80</v>
      </c>
      <c r="AY801" s="172" t="s">
        <v>193</v>
      </c>
    </row>
    <row r="802" spans="1:65" s="17" customFormat="1" ht="33" customHeight="1">
      <c r="A802" s="13"/>
      <c r="B802" s="136"/>
      <c r="C802" s="137" t="s">
        <v>869</v>
      </c>
      <c r="D802" s="137" t="s">
        <v>195</v>
      </c>
      <c r="E802" s="138" t="s">
        <v>870</v>
      </c>
      <c r="F802" s="139" t="s">
        <v>871</v>
      </c>
      <c r="G802" s="140" t="s">
        <v>223</v>
      </c>
      <c r="H802" s="141">
        <v>1.734</v>
      </c>
      <c r="I802" s="142">
        <v>0</v>
      </c>
      <c r="J802" s="142">
        <f>ROUND(I802*H802,2)</f>
        <v>0</v>
      </c>
      <c r="K802" s="143"/>
      <c r="L802" s="14"/>
      <c r="M802" s="144"/>
      <c r="N802" s="145" t="s">
        <v>44</v>
      </c>
      <c r="O802" s="146">
        <v>2.58</v>
      </c>
      <c r="P802" s="146">
        <f>O802*H802</f>
        <v>4.4737200000000001</v>
      </c>
      <c r="Q802" s="146">
        <v>2.5018699999999998</v>
      </c>
      <c r="R802" s="146">
        <f>Q802*H802</f>
        <v>4.3382425799999993</v>
      </c>
      <c r="S802" s="146">
        <v>0</v>
      </c>
      <c r="T802" s="147">
        <f>S802*H802</f>
        <v>0</v>
      </c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R802" s="148" t="s">
        <v>199</v>
      </c>
      <c r="AT802" s="148" t="s">
        <v>195</v>
      </c>
      <c r="AU802" s="148" t="s">
        <v>82</v>
      </c>
      <c r="AY802" s="2" t="s">
        <v>193</v>
      </c>
      <c r="BE802" s="149">
        <f>IF(N802="základní",J802,0)</f>
        <v>0</v>
      </c>
      <c r="BF802" s="149">
        <f>IF(N802="snížená",J802,0)</f>
        <v>0</v>
      </c>
      <c r="BG802" s="149">
        <f>IF(N802="zákl. přenesená",J802,0)</f>
        <v>0</v>
      </c>
      <c r="BH802" s="149">
        <f>IF(N802="sníž. přenesená",J802,0)</f>
        <v>0</v>
      </c>
      <c r="BI802" s="149">
        <f>IF(N802="nulová",J802,0)</f>
        <v>0</v>
      </c>
      <c r="BJ802" s="2" t="s">
        <v>80</v>
      </c>
      <c r="BK802" s="149">
        <f>ROUND(I802*H802,2)</f>
        <v>0</v>
      </c>
      <c r="BL802" s="2" t="s">
        <v>199</v>
      </c>
      <c r="BM802" s="148" t="s">
        <v>872</v>
      </c>
    </row>
    <row r="803" spans="1:65" s="17" customFormat="1">
      <c r="A803" s="13"/>
      <c r="B803" s="14"/>
      <c r="C803" s="13"/>
      <c r="D803" s="150" t="s">
        <v>200</v>
      </c>
      <c r="E803" s="13"/>
      <c r="F803" s="151" t="s">
        <v>873</v>
      </c>
      <c r="G803" s="13"/>
      <c r="H803" s="13"/>
      <c r="I803" s="13"/>
      <c r="J803" s="13"/>
      <c r="K803" s="13"/>
      <c r="L803" s="14"/>
      <c r="M803" s="152"/>
      <c r="N803" s="153"/>
      <c r="O803" s="36"/>
      <c r="P803" s="36"/>
      <c r="Q803" s="36"/>
      <c r="R803" s="36"/>
      <c r="S803" s="36"/>
      <c r="T803" s="37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" t="s">
        <v>200</v>
      </c>
      <c r="AU803" s="2" t="s">
        <v>82</v>
      </c>
    </row>
    <row r="804" spans="1:65" s="154" customFormat="1">
      <c r="B804" s="155"/>
      <c r="D804" s="156" t="s">
        <v>202</v>
      </c>
      <c r="E804" s="157"/>
      <c r="F804" s="158" t="s">
        <v>645</v>
      </c>
      <c r="H804" s="157"/>
      <c r="L804" s="155"/>
      <c r="M804" s="159"/>
      <c r="N804" s="160"/>
      <c r="O804" s="160"/>
      <c r="P804" s="160"/>
      <c r="Q804" s="160"/>
      <c r="R804" s="160"/>
      <c r="S804" s="160"/>
      <c r="T804" s="161"/>
      <c r="AT804" s="157" t="s">
        <v>202</v>
      </c>
      <c r="AU804" s="157" t="s">
        <v>82</v>
      </c>
      <c r="AV804" s="154" t="s">
        <v>80</v>
      </c>
      <c r="AW804" s="154" t="s">
        <v>35</v>
      </c>
      <c r="AX804" s="154" t="s">
        <v>73</v>
      </c>
      <c r="AY804" s="157" t="s">
        <v>193</v>
      </c>
    </row>
    <row r="805" spans="1:65" s="154" customFormat="1">
      <c r="B805" s="155"/>
      <c r="D805" s="156" t="s">
        <v>202</v>
      </c>
      <c r="E805" s="157"/>
      <c r="F805" s="158" t="s">
        <v>646</v>
      </c>
      <c r="H805" s="157"/>
      <c r="L805" s="155"/>
      <c r="M805" s="159"/>
      <c r="N805" s="160"/>
      <c r="O805" s="160"/>
      <c r="P805" s="160"/>
      <c r="Q805" s="160"/>
      <c r="R805" s="160"/>
      <c r="S805" s="160"/>
      <c r="T805" s="161"/>
      <c r="AT805" s="157" t="s">
        <v>202</v>
      </c>
      <c r="AU805" s="157" t="s">
        <v>82</v>
      </c>
      <c r="AV805" s="154" t="s">
        <v>80</v>
      </c>
      <c r="AW805" s="154" t="s">
        <v>35</v>
      </c>
      <c r="AX805" s="154" t="s">
        <v>73</v>
      </c>
      <c r="AY805" s="157" t="s">
        <v>193</v>
      </c>
    </row>
    <row r="806" spans="1:65" s="162" customFormat="1">
      <c r="B806" s="163"/>
      <c r="D806" s="156" t="s">
        <v>202</v>
      </c>
      <c r="E806" s="164"/>
      <c r="F806" s="165" t="s">
        <v>874</v>
      </c>
      <c r="H806" s="166">
        <v>1.734</v>
      </c>
      <c r="L806" s="163"/>
      <c r="M806" s="167"/>
      <c r="N806" s="168"/>
      <c r="O806" s="168"/>
      <c r="P806" s="168"/>
      <c r="Q806" s="168"/>
      <c r="R806" s="168"/>
      <c r="S806" s="168"/>
      <c r="T806" s="169"/>
      <c r="AT806" s="164" t="s">
        <v>202</v>
      </c>
      <c r="AU806" s="164" t="s">
        <v>82</v>
      </c>
      <c r="AV806" s="162" t="s">
        <v>82</v>
      </c>
      <c r="AW806" s="162" t="s">
        <v>35</v>
      </c>
      <c r="AX806" s="162" t="s">
        <v>73</v>
      </c>
      <c r="AY806" s="164" t="s">
        <v>193</v>
      </c>
    </row>
    <row r="807" spans="1:65" s="170" customFormat="1">
      <c r="B807" s="171"/>
      <c r="D807" s="156" t="s">
        <v>202</v>
      </c>
      <c r="E807" s="172"/>
      <c r="F807" s="173" t="s">
        <v>206</v>
      </c>
      <c r="H807" s="174">
        <v>1.734</v>
      </c>
      <c r="L807" s="171"/>
      <c r="M807" s="175"/>
      <c r="N807" s="176"/>
      <c r="O807" s="176"/>
      <c r="P807" s="176"/>
      <c r="Q807" s="176"/>
      <c r="R807" s="176"/>
      <c r="S807" s="176"/>
      <c r="T807" s="177"/>
      <c r="AT807" s="172" t="s">
        <v>202</v>
      </c>
      <c r="AU807" s="172" t="s">
        <v>82</v>
      </c>
      <c r="AV807" s="170" t="s">
        <v>199</v>
      </c>
      <c r="AW807" s="170" t="s">
        <v>35</v>
      </c>
      <c r="AX807" s="170" t="s">
        <v>80</v>
      </c>
      <c r="AY807" s="172" t="s">
        <v>193</v>
      </c>
    </row>
    <row r="808" spans="1:65" s="17" customFormat="1" ht="33" customHeight="1">
      <c r="A808" s="13"/>
      <c r="B808" s="136"/>
      <c r="C808" s="137" t="s">
        <v>539</v>
      </c>
      <c r="D808" s="137" t="s">
        <v>195</v>
      </c>
      <c r="E808" s="138" t="s">
        <v>875</v>
      </c>
      <c r="F808" s="139" t="s">
        <v>876</v>
      </c>
      <c r="G808" s="140" t="s">
        <v>223</v>
      </c>
      <c r="H808" s="141">
        <v>0.34499999999999997</v>
      </c>
      <c r="I808" s="142">
        <v>0</v>
      </c>
      <c r="J808" s="142">
        <f>ROUND(I808*H808,2)</f>
        <v>0</v>
      </c>
      <c r="K808" s="143"/>
      <c r="L808" s="14"/>
      <c r="M808" s="144"/>
      <c r="N808" s="145" t="s">
        <v>44</v>
      </c>
      <c r="O808" s="146">
        <v>2.3170000000000002</v>
      </c>
      <c r="P808" s="146">
        <f>O808*H808</f>
        <v>0.79936499999999999</v>
      </c>
      <c r="Q808" s="146">
        <v>2.5018699999999998</v>
      </c>
      <c r="R808" s="146">
        <f>Q808*H808</f>
        <v>0.86314514999999992</v>
      </c>
      <c r="S808" s="146">
        <v>0</v>
      </c>
      <c r="T808" s="147">
        <f>S808*H808</f>
        <v>0</v>
      </c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R808" s="148" t="s">
        <v>199</v>
      </c>
      <c r="AT808" s="148" t="s">
        <v>195</v>
      </c>
      <c r="AU808" s="148" t="s">
        <v>82</v>
      </c>
      <c r="AY808" s="2" t="s">
        <v>193</v>
      </c>
      <c r="BE808" s="149">
        <f>IF(N808="základní",J808,0)</f>
        <v>0</v>
      </c>
      <c r="BF808" s="149">
        <f>IF(N808="snížená",J808,0)</f>
        <v>0</v>
      </c>
      <c r="BG808" s="149">
        <f>IF(N808="zákl. přenesená",J808,0)</f>
        <v>0</v>
      </c>
      <c r="BH808" s="149">
        <f>IF(N808="sníž. přenesená",J808,0)</f>
        <v>0</v>
      </c>
      <c r="BI808" s="149">
        <f>IF(N808="nulová",J808,0)</f>
        <v>0</v>
      </c>
      <c r="BJ808" s="2" t="s">
        <v>80</v>
      </c>
      <c r="BK808" s="149">
        <f>ROUND(I808*H808,2)</f>
        <v>0</v>
      </c>
      <c r="BL808" s="2" t="s">
        <v>199</v>
      </c>
      <c r="BM808" s="148" t="s">
        <v>877</v>
      </c>
    </row>
    <row r="809" spans="1:65" s="17" customFormat="1">
      <c r="A809" s="13"/>
      <c r="B809" s="14"/>
      <c r="C809" s="13"/>
      <c r="D809" s="150" t="s">
        <v>200</v>
      </c>
      <c r="E809" s="13"/>
      <c r="F809" s="151" t="s">
        <v>878</v>
      </c>
      <c r="G809" s="13"/>
      <c r="H809" s="13"/>
      <c r="I809" s="13"/>
      <c r="J809" s="13"/>
      <c r="K809" s="13"/>
      <c r="L809" s="14"/>
      <c r="M809" s="152"/>
      <c r="N809" s="153"/>
      <c r="O809" s="36"/>
      <c r="P809" s="36"/>
      <c r="Q809" s="36"/>
      <c r="R809" s="36"/>
      <c r="S809" s="36"/>
      <c r="T809" s="37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" t="s">
        <v>200</v>
      </c>
      <c r="AU809" s="2" t="s">
        <v>82</v>
      </c>
    </row>
    <row r="810" spans="1:65" s="154" customFormat="1">
      <c r="B810" s="155"/>
      <c r="D810" s="156" t="s">
        <v>202</v>
      </c>
      <c r="E810" s="157"/>
      <c r="F810" s="158" t="s">
        <v>879</v>
      </c>
      <c r="H810" s="157"/>
      <c r="L810" s="155"/>
      <c r="M810" s="159"/>
      <c r="N810" s="160"/>
      <c r="O810" s="160"/>
      <c r="P810" s="160"/>
      <c r="Q810" s="160"/>
      <c r="R810" s="160"/>
      <c r="S810" s="160"/>
      <c r="T810" s="161"/>
      <c r="AT810" s="157" t="s">
        <v>202</v>
      </c>
      <c r="AU810" s="157" t="s">
        <v>82</v>
      </c>
      <c r="AV810" s="154" t="s">
        <v>80</v>
      </c>
      <c r="AW810" s="154" t="s">
        <v>35</v>
      </c>
      <c r="AX810" s="154" t="s">
        <v>73</v>
      </c>
      <c r="AY810" s="157" t="s">
        <v>193</v>
      </c>
    </row>
    <row r="811" spans="1:65" s="154" customFormat="1">
      <c r="B811" s="155"/>
      <c r="D811" s="156" t="s">
        <v>202</v>
      </c>
      <c r="E811" s="157"/>
      <c r="F811" s="158" t="s">
        <v>880</v>
      </c>
      <c r="H811" s="157"/>
      <c r="L811" s="155"/>
      <c r="M811" s="159"/>
      <c r="N811" s="160"/>
      <c r="O811" s="160"/>
      <c r="P811" s="160"/>
      <c r="Q811" s="160"/>
      <c r="R811" s="160"/>
      <c r="S811" s="160"/>
      <c r="T811" s="161"/>
      <c r="AT811" s="157" t="s">
        <v>202</v>
      </c>
      <c r="AU811" s="157" t="s">
        <v>82</v>
      </c>
      <c r="AV811" s="154" t="s">
        <v>80</v>
      </c>
      <c r="AW811" s="154" t="s">
        <v>35</v>
      </c>
      <c r="AX811" s="154" t="s">
        <v>73</v>
      </c>
      <c r="AY811" s="157" t="s">
        <v>193</v>
      </c>
    </row>
    <row r="812" spans="1:65" s="162" customFormat="1">
      <c r="B812" s="163"/>
      <c r="D812" s="156" t="s">
        <v>202</v>
      </c>
      <c r="E812" s="164"/>
      <c r="F812" s="165" t="s">
        <v>881</v>
      </c>
      <c r="H812" s="166">
        <v>0.34499999999999997</v>
      </c>
      <c r="L812" s="163"/>
      <c r="M812" s="167"/>
      <c r="N812" s="168"/>
      <c r="O812" s="168"/>
      <c r="P812" s="168"/>
      <c r="Q812" s="168"/>
      <c r="R812" s="168"/>
      <c r="S812" s="168"/>
      <c r="T812" s="169"/>
      <c r="AT812" s="164" t="s">
        <v>202</v>
      </c>
      <c r="AU812" s="164" t="s">
        <v>82</v>
      </c>
      <c r="AV812" s="162" t="s">
        <v>82</v>
      </c>
      <c r="AW812" s="162" t="s">
        <v>35</v>
      </c>
      <c r="AX812" s="162" t="s">
        <v>73</v>
      </c>
      <c r="AY812" s="164" t="s">
        <v>193</v>
      </c>
    </row>
    <row r="813" spans="1:65" s="170" customFormat="1">
      <c r="B813" s="171"/>
      <c r="D813" s="156" t="s">
        <v>202</v>
      </c>
      <c r="E813" s="172"/>
      <c r="F813" s="173" t="s">
        <v>206</v>
      </c>
      <c r="H813" s="174">
        <v>0.34499999999999997</v>
      </c>
      <c r="L813" s="171"/>
      <c r="M813" s="175"/>
      <c r="N813" s="176"/>
      <c r="O813" s="176"/>
      <c r="P813" s="176"/>
      <c r="Q813" s="176"/>
      <c r="R813" s="176"/>
      <c r="S813" s="176"/>
      <c r="T813" s="177"/>
      <c r="AT813" s="172" t="s">
        <v>202</v>
      </c>
      <c r="AU813" s="172" t="s">
        <v>82</v>
      </c>
      <c r="AV813" s="170" t="s">
        <v>199</v>
      </c>
      <c r="AW813" s="170" t="s">
        <v>35</v>
      </c>
      <c r="AX813" s="170" t="s">
        <v>80</v>
      </c>
      <c r="AY813" s="172" t="s">
        <v>193</v>
      </c>
    </row>
    <row r="814" spans="1:65" s="17" customFormat="1" ht="37.799999999999997" customHeight="1">
      <c r="A814" s="13"/>
      <c r="B814" s="136"/>
      <c r="C814" s="137" t="s">
        <v>882</v>
      </c>
      <c r="D814" s="137" t="s">
        <v>195</v>
      </c>
      <c r="E814" s="138" t="s">
        <v>883</v>
      </c>
      <c r="F814" s="139" t="s">
        <v>884</v>
      </c>
      <c r="G814" s="140" t="s">
        <v>223</v>
      </c>
      <c r="H814" s="141">
        <v>2.1680000000000001</v>
      </c>
      <c r="I814" s="142">
        <v>0</v>
      </c>
      <c r="J814" s="142">
        <f>ROUND(I814*H814,2)</f>
        <v>0</v>
      </c>
      <c r="K814" s="143"/>
      <c r="L814" s="14"/>
      <c r="M814" s="144"/>
      <c r="N814" s="145" t="s">
        <v>44</v>
      </c>
      <c r="O814" s="146">
        <v>1.35</v>
      </c>
      <c r="P814" s="146">
        <f>O814*H814</f>
        <v>2.9268000000000005</v>
      </c>
      <c r="Q814" s="146">
        <v>0</v>
      </c>
      <c r="R814" s="146">
        <f>Q814*H814</f>
        <v>0</v>
      </c>
      <c r="S814" s="146">
        <v>0</v>
      </c>
      <c r="T814" s="147">
        <f>S814*H814</f>
        <v>0</v>
      </c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R814" s="148" t="s">
        <v>199</v>
      </c>
      <c r="AT814" s="148" t="s">
        <v>195</v>
      </c>
      <c r="AU814" s="148" t="s">
        <v>82</v>
      </c>
      <c r="AY814" s="2" t="s">
        <v>193</v>
      </c>
      <c r="BE814" s="149">
        <f>IF(N814="základní",J814,0)</f>
        <v>0</v>
      </c>
      <c r="BF814" s="149">
        <f>IF(N814="snížená",J814,0)</f>
        <v>0</v>
      </c>
      <c r="BG814" s="149">
        <f>IF(N814="zákl. přenesená",J814,0)</f>
        <v>0</v>
      </c>
      <c r="BH814" s="149">
        <f>IF(N814="sníž. přenesená",J814,0)</f>
        <v>0</v>
      </c>
      <c r="BI814" s="149">
        <f>IF(N814="nulová",J814,0)</f>
        <v>0</v>
      </c>
      <c r="BJ814" s="2" t="s">
        <v>80</v>
      </c>
      <c r="BK814" s="149">
        <f>ROUND(I814*H814,2)</f>
        <v>0</v>
      </c>
      <c r="BL814" s="2" t="s">
        <v>199</v>
      </c>
      <c r="BM814" s="148" t="s">
        <v>885</v>
      </c>
    </row>
    <row r="815" spans="1:65" s="17" customFormat="1">
      <c r="A815" s="13"/>
      <c r="B815" s="14"/>
      <c r="C815" s="13"/>
      <c r="D815" s="150" t="s">
        <v>200</v>
      </c>
      <c r="E815" s="13"/>
      <c r="F815" s="151" t="s">
        <v>886</v>
      </c>
      <c r="G815" s="13"/>
      <c r="H815" s="13"/>
      <c r="I815" s="13"/>
      <c r="J815" s="13"/>
      <c r="K815" s="13"/>
      <c r="L815" s="14"/>
      <c r="M815" s="152"/>
      <c r="N815" s="153"/>
      <c r="O815" s="36"/>
      <c r="P815" s="36"/>
      <c r="Q815" s="36"/>
      <c r="R815" s="36"/>
      <c r="S815" s="36"/>
      <c r="T815" s="37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" t="s">
        <v>200</v>
      </c>
      <c r="AU815" s="2" t="s">
        <v>82</v>
      </c>
    </row>
    <row r="816" spans="1:65" s="162" customFormat="1">
      <c r="B816" s="163"/>
      <c r="D816" s="156" t="s">
        <v>202</v>
      </c>
      <c r="E816" s="164"/>
      <c r="F816" s="165" t="s">
        <v>887</v>
      </c>
      <c r="H816" s="166">
        <v>2.1680000000000001</v>
      </c>
      <c r="L816" s="163"/>
      <c r="M816" s="167"/>
      <c r="N816" s="168"/>
      <c r="O816" s="168"/>
      <c r="P816" s="168"/>
      <c r="Q816" s="168"/>
      <c r="R816" s="168"/>
      <c r="S816" s="168"/>
      <c r="T816" s="169"/>
      <c r="AT816" s="164" t="s">
        <v>202</v>
      </c>
      <c r="AU816" s="164" t="s">
        <v>82</v>
      </c>
      <c r="AV816" s="162" t="s">
        <v>82</v>
      </c>
      <c r="AW816" s="162" t="s">
        <v>35</v>
      </c>
      <c r="AX816" s="162" t="s">
        <v>73</v>
      </c>
      <c r="AY816" s="164" t="s">
        <v>193</v>
      </c>
    </row>
    <row r="817" spans="1:65" s="170" customFormat="1">
      <c r="B817" s="171"/>
      <c r="D817" s="156" t="s">
        <v>202</v>
      </c>
      <c r="E817" s="172"/>
      <c r="F817" s="173" t="s">
        <v>206</v>
      </c>
      <c r="H817" s="174">
        <v>2.1680000000000001</v>
      </c>
      <c r="L817" s="171"/>
      <c r="M817" s="175"/>
      <c r="N817" s="176"/>
      <c r="O817" s="176"/>
      <c r="P817" s="176"/>
      <c r="Q817" s="176"/>
      <c r="R817" s="176"/>
      <c r="S817" s="176"/>
      <c r="T817" s="177"/>
      <c r="AT817" s="172" t="s">
        <v>202</v>
      </c>
      <c r="AU817" s="172" t="s">
        <v>82</v>
      </c>
      <c r="AV817" s="170" t="s">
        <v>199</v>
      </c>
      <c r="AW817" s="170" t="s">
        <v>35</v>
      </c>
      <c r="AX817" s="170" t="s">
        <v>80</v>
      </c>
      <c r="AY817" s="172" t="s">
        <v>193</v>
      </c>
    </row>
    <row r="818" spans="1:65" s="17" customFormat="1" ht="37.799999999999997" customHeight="1">
      <c r="A818" s="13"/>
      <c r="B818" s="136"/>
      <c r="C818" s="137" t="s">
        <v>548</v>
      </c>
      <c r="D818" s="137" t="s">
        <v>195</v>
      </c>
      <c r="E818" s="138" t="s">
        <v>888</v>
      </c>
      <c r="F818" s="139" t="s">
        <v>889</v>
      </c>
      <c r="G818" s="140" t="s">
        <v>223</v>
      </c>
      <c r="H818" s="141">
        <v>0.34499999999999997</v>
      </c>
      <c r="I818" s="142">
        <v>0</v>
      </c>
      <c r="J818" s="142">
        <f>ROUND(I818*H818,2)</f>
        <v>0</v>
      </c>
      <c r="K818" s="143"/>
      <c r="L818" s="14"/>
      <c r="M818" s="144"/>
      <c r="N818" s="145" t="s">
        <v>44</v>
      </c>
      <c r="O818" s="146">
        <v>0.67500000000000004</v>
      </c>
      <c r="P818" s="146">
        <f>O818*H818</f>
        <v>0.232875</v>
      </c>
      <c r="Q818" s="146">
        <v>0</v>
      </c>
      <c r="R818" s="146">
        <f>Q818*H818</f>
        <v>0</v>
      </c>
      <c r="S818" s="146">
        <v>0</v>
      </c>
      <c r="T818" s="147">
        <f>S818*H818</f>
        <v>0</v>
      </c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R818" s="148" t="s">
        <v>199</v>
      </c>
      <c r="AT818" s="148" t="s">
        <v>195</v>
      </c>
      <c r="AU818" s="148" t="s">
        <v>82</v>
      </c>
      <c r="AY818" s="2" t="s">
        <v>193</v>
      </c>
      <c r="BE818" s="149">
        <f>IF(N818="základní",J818,0)</f>
        <v>0</v>
      </c>
      <c r="BF818" s="149">
        <f>IF(N818="snížená",J818,0)</f>
        <v>0</v>
      </c>
      <c r="BG818" s="149">
        <f>IF(N818="zákl. přenesená",J818,0)</f>
        <v>0</v>
      </c>
      <c r="BH818" s="149">
        <f>IF(N818="sníž. přenesená",J818,0)</f>
        <v>0</v>
      </c>
      <c r="BI818" s="149">
        <f>IF(N818="nulová",J818,0)</f>
        <v>0</v>
      </c>
      <c r="BJ818" s="2" t="s">
        <v>80</v>
      </c>
      <c r="BK818" s="149">
        <f>ROUND(I818*H818,2)</f>
        <v>0</v>
      </c>
      <c r="BL818" s="2" t="s">
        <v>199</v>
      </c>
      <c r="BM818" s="148" t="s">
        <v>890</v>
      </c>
    </row>
    <row r="819" spans="1:65" s="17" customFormat="1">
      <c r="A819" s="13"/>
      <c r="B819" s="14"/>
      <c r="C819" s="13"/>
      <c r="D819" s="150" t="s">
        <v>200</v>
      </c>
      <c r="E819" s="13"/>
      <c r="F819" s="151" t="s">
        <v>891</v>
      </c>
      <c r="G819" s="13"/>
      <c r="H819" s="13"/>
      <c r="I819" s="13"/>
      <c r="J819" s="13"/>
      <c r="K819" s="13"/>
      <c r="L819" s="14"/>
      <c r="M819" s="152"/>
      <c r="N819" s="153"/>
      <c r="O819" s="36"/>
      <c r="P819" s="36"/>
      <c r="Q819" s="36"/>
      <c r="R819" s="36"/>
      <c r="S819" s="36"/>
      <c r="T819" s="37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" t="s">
        <v>200</v>
      </c>
      <c r="AU819" s="2" t="s">
        <v>82</v>
      </c>
    </row>
    <row r="820" spans="1:65" s="17" customFormat="1" ht="16.5" customHeight="1">
      <c r="A820" s="13"/>
      <c r="B820" s="136"/>
      <c r="C820" s="137" t="s">
        <v>892</v>
      </c>
      <c r="D820" s="137" t="s">
        <v>195</v>
      </c>
      <c r="E820" s="138" t="s">
        <v>893</v>
      </c>
      <c r="F820" s="139" t="s">
        <v>894</v>
      </c>
      <c r="G820" s="140" t="s">
        <v>198</v>
      </c>
      <c r="H820" s="141">
        <v>5.1280000000000001</v>
      </c>
      <c r="I820" s="142">
        <v>0</v>
      </c>
      <c r="J820" s="142">
        <f>ROUND(I820*H820,2)</f>
        <v>0</v>
      </c>
      <c r="K820" s="143"/>
      <c r="L820" s="14"/>
      <c r="M820" s="144"/>
      <c r="N820" s="145" t="s">
        <v>44</v>
      </c>
      <c r="O820" s="146">
        <v>0.39600000000000002</v>
      </c>
      <c r="P820" s="146">
        <f>O820*H820</f>
        <v>2.030688</v>
      </c>
      <c r="Q820" s="146">
        <v>1.3524639999999999E-2</v>
      </c>
      <c r="R820" s="146">
        <f>Q820*H820</f>
        <v>6.935435392E-2</v>
      </c>
      <c r="S820" s="146">
        <v>0</v>
      </c>
      <c r="T820" s="147">
        <f>S820*H820</f>
        <v>0</v>
      </c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R820" s="148" t="s">
        <v>199</v>
      </c>
      <c r="AT820" s="148" t="s">
        <v>195</v>
      </c>
      <c r="AU820" s="148" t="s">
        <v>82</v>
      </c>
      <c r="AY820" s="2" t="s">
        <v>193</v>
      </c>
      <c r="BE820" s="149">
        <f>IF(N820="základní",J820,0)</f>
        <v>0</v>
      </c>
      <c r="BF820" s="149">
        <f>IF(N820="snížená",J820,0)</f>
        <v>0</v>
      </c>
      <c r="BG820" s="149">
        <f>IF(N820="zákl. přenesená",J820,0)</f>
        <v>0</v>
      </c>
      <c r="BH820" s="149">
        <f>IF(N820="sníž. přenesená",J820,0)</f>
        <v>0</v>
      </c>
      <c r="BI820" s="149">
        <f>IF(N820="nulová",J820,0)</f>
        <v>0</v>
      </c>
      <c r="BJ820" s="2" t="s">
        <v>80</v>
      </c>
      <c r="BK820" s="149">
        <f>ROUND(I820*H820,2)</f>
        <v>0</v>
      </c>
      <c r="BL820" s="2" t="s">
        <v>199</v>
      </c>
      <c r="BM820" s="148" t="s">
        <v>895</v>
      </c>
    </row>
    <row r="821" spans="1:65" s="17" customFormat="1">
      <c r="A821" s="13"/>
      <c r="B821" s="14"/>
      <c r="C821" s="13"/>
      <c r="D821" s="150" t="s">
        <v>200</v>
      </c>
      <c r="E821" s="13"/>
      <c r="F821" s="151" t="s">
        <v>896</v>
      </c>
      <c r="G821" s="13"/>
      <c r="H821" s="13"/>
      <c r="I821" s="13"/>
      <c r="J821" s="13"/>
      <c r="K821" s="13"/>
      <c r="L821" s="14"/>
      <c r="M821" s="152"/>
      <c r="N821" s="153"/>
      <c r="O821" s="36"/>
      <c r="P821" s="36"/>
      <c r="Q821" s="36"/>
      <c r="R821" s="36"/>
      <c r="S821" s="36"/>
      <c r="T821" s="37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" t="s">
        <v>200</v>
      </c>
      <c r="AU821" s="2" t="s">
        <v>82</v>
      </c>
    </row>
    <row r="822" spans="1:65" s="154" customFormat="1">
      <c r="B822" s="155"/>
      <c r="D822" s="156" t="s">
        <v>202</v>
      </c>
      <c r="E822" s="157"/>
      <c r="F822" s="158" t="s">
        <v>879</v>
      </c>
      <c r="H822" s="157"/>
      <c r="L822" s="155"/>
      <c r="M822" s="159"/>
      <c r="N822" s="160"/>
      <c r="O822" s="160"/>
      <c r="P822" s="160"/>
      <c r="Q822" s="160"/>
      <c r="R822" s="160"/>
      <c r="S822" s="160"/>
      <c r="T822" s="161"/>
      <c r="AT822" s="157" t="s">
        <v>202</v>
      </c>
      <c r="AU822" s="157" t="s">
        <v>82</v>
      </c>
      <c r="AV822" s="154" t="s">
        <v>80</v>
      </c>
      <c r="AW822" s="154" t="s">
        <v>35</v>
      </c>
      <c r="AX822" s="154" t="s">
        <v>73</v>
      </c>
      <c r="AY822" s="157" t="s">
        <v>193</v>
      </c>
    </row>
    <row r="823" spans="1:65" s="154" customFormat="1">
      <c r="B823" s="155"/>
      <c r="D823" s="156" t="s">
        <v>202</v>
      </c>
      <c r="E823" s="157"/>
      <c r="F823" s="158" t="s">
        <v>880</v>
      </c>
      <c r="H823" s="157"/>
      <c r="L823" s="155"/>
      <c r="M823" s="159"/>
      <c r="N823" s="160"/>
      <c r="O823" s="160"/>
      <c r="P823" s="160"/>
      <c r="Q823" s="160"/>
      <c r="R823" s="160"/>
      <c r="S823" s="160"/>
      <c r="T823" s="161"/>
      <c r="AT823" s="157" t="s">
        <v>202</v>
      </c>
      <c r="AU823" s="157" t="s">
        <v>82</v>
      </c>
      <c r="AV823" s="154" t="s">
        <v>80</v>
      </c>
      <c r="AW823" s="154" t="s">
        <v>35</v>
      </c>
      <c r="AX823" s="154" t="s">
        <v>73</v>
      </c>
      <c r="AY823" s="157" t="s">
        <v>193</v>
      </c>
    </row>
    <row r="824" spans="1:65" s="162" customFormat="1">
      <c r="B824" s="163"/>
      <c r="D824" s="156" t="s">
        <v>202</v>
      </c>
      <c r="E824" s="164"/>
      <c r="F824" s="165" t="s">
        <v>897</v>
      </c>
      <c r="H824" s="166">
        <v>1.8979999999999999</v>
      </c>
      <c r="L824" s="163"/>
      <c r="M824" s="167"/>
      <c r="N824" s="168"/>
      <c r="O824" s="168"/>
      <c r="P824" s="168"/>
      <c r="Q824" s="168"/>
      <c r="R824" s="168"/>
      <c r="S824" s="168"/>
      <c r="T824" s="169"/>
      <c r="AT824" s="164" t="s">
        <v>202</v>
      </c>
      <c r="AU824" s="164" t="s">
        <v>82</v>
      </c>
      <c r="AV824" s="162" t="s">
        <v>82</v>
      </c>
      <c r="AW824" s="162" t="s">
        <v>35</v>
      </c>
      <c r="AX824" s="162" t="s">
        <v>73</v>
      </c>
      <c r="AY824" s="164" t="s">
        <v>193</v>
      </c>
    </row>
    <row r="825" spans="1:65" s="154" customFormat="1">
      <c r="B825" s="155"/>
      <c r="D825" s="156" t="s">
        <v>202</v>
      </c>
      <c r="E825" s="157"/>
      <c r="F825" s="158" t="s">
        <v>898</v>
      </c>
      <c r="H825" s="157"/>
      <c r="L825" s="155"/>
      <c r="M825" s="159"/>
      <c r="N825" s="160"/>
      <c r="O825" s="160"/>
      <c r="P825" s="160"/>
      <c r="Q825" s="160"/>
      <c r="R825" s="160"/>
      <c r="S825" s="160"/>
      <c r="T825" s="161"/>
      <c r="AT825" s="157" t="s">
        <v>202</v>
      </c>
      <c r="AU825" s="157" t="s">
        <v>82</v>
      </c>
      <c r="AV825" s="154" t="s">
        <v>80</v>
      </c>
      <c r="AW825" s="154" t="s">
        <v>35</v>
      </c>
      <c r="AX825" s="154" t="s">
        <v>73</v>
      </c>
      <c r="AY825" s="157" t="s">
        <v>193</v>
      </c>
    </row>
    <row r="826" spans="1:65" s="154" customFormat="1">
      <c r="B826" s="155"/>
      <c r="D826" s="156" t="s">
        <v>202</v>
      </c>
      <c r="E826" s="157"/>
      <c r="F826" s="158" t="s">
        <v>899</v>
      </c>
      <c r="H826" s="157"/>
      <c r="L826" s="155"/>
      <c r="M826" s="159"/>
      <c r="N826" s="160"/>
      <c r="O826" s="160"/>
      <c r="P826" s="160"/>
      <c r="Q826" s="160"/>
      <c r="R826" s="160"/>
      <c r="S826" s="160"/>
      <c r="T826" s="161"/>
      <c r="AT826" s="157" t="s">
        <v>202</v>
      </c>
      <c r="AU826" s="157" t="s">
        <v>82</v>
      </c>
      <c r="AV826" s="154" t="s">
        <v>80</v>
      </c>
      <c r="AW826" s="154" t="s">
        <v>35</v>
      </c>
      <c r="AX826" s="154" t="s">
        <v>73</v>
      </c>
      <c r="AY826" s="157" t="s">
        <v>193</v>
      </c>
    </row>
    <row r="827" spans="1:65" s="162" customFormat="1">
      <c r="B827" s="163"/>
      <c r="D827" s="156" t="s">
        <v>202</v>
      </c>
      <c r="E827" s="164"/>
      <c r="F827" s="165" t="s">
        <v>900</v>
      </c>
      <c r="H827" s="166">
        <v>0.5</v>
      </c>
      <c r="L827" s="163"/>
      <c r="M827" s="167"/>
      <c r="N827" s="168"/>
      <c r="O827" s="168"/>
      <c r="P827" s="168"/>
      <c r="Q827" s="168"/>
      <c r="R827" s="168"/>
      <c r="S827" s="168"/>
      <c r="T827" s="169"/>
      <c r="AT827" s="164" t="s">
        <v>202</v>
      </c>
      <c r="AU827" s="164" t="s">
        <v>82</v>
      </c>
      <c r="AV827" s="162" t="s">
        <v>82</v>
      </c>
      <c r="AW827" s="162" t="s">
        <v>35</v>
      </c>
      <c r="AX827" s="162" t="s">
        <v>73</v>
      </c>
      <c r="AY827" s="164" t="s">
        <v>193</v>
      </c>
    </row>
    <row r="828" spans="1:65" s="154" customFormat="1">
      <c r="B828" s="155"/>
      <c r="D828" s="156" t="s">
        <v>202</v>
      </c>
      <c r="E828" s="157"/>
      <c r="F828" s="158" t="s">
        <v>866</v>
      </c>
      <c r="H828" s="157"/>
      <c r="L828" s="155"/>
      <c r="M828" s="159"/>
      <c r="N828" s="160"/>
      <c r="O828" s="160"/>
      <c r="P828" s="160"/>
      <c r="Q828" s="160"/>
      <c r="R828" s="160"/>
      <c r="S828" s="160"/>
      <c r="T828" s="161"/>
      <c r="AT828" s="157" t="s">
        <v>202</v>
      </c>
      <c r="AU828" s="157" t="s">
        <v>82</v>
      </c>
      <c r="AV828" s="154" t="s">
        <v>80</v>
      </c>
      <c r="AW828" s="154" t="s">
        <v>35</v>
      </c>
      <c r="AX828" s="154" t="s">
        <v>73</v>
      </c>
      <c r="AY828" s="157" t="s">
        <v>193</v>
      </c>
    </row>
    <row r="829" spans="1:65" s="162" customFormat="1">
      <c r="B829" s="163"/>
      <c r="D829" s="156" t="s">
        <v>202</v>
      </c>
      <c r="E829" s="164"/>
      <c r="F829" s="165" t="s">
        <v>901</v>
      </c>
      <c r="H829" s="166">
        <v>2.73</v>
      </c>
      <c r="L829" s="163"/>
      <c r="M829" s="167"/>
      <c r="N829" s="168"/>
      <c r="O829" s="168"/>
      <c r="P829" s="168"/>
      <c r="Q829" s="168"/>
      <c r="R829" s="168"/>
      <c r="S829" s="168"/>
      <c r="T829" s="169"/>
      <c r="AT829" s="164" t="s">
        <v>202</v>
      </c>
      <c r="AU829" s="164" t="s">
        <v>82</v>
      </c>
      <c r="AV829" s="162" t="s">
        <v>82</v>
      </c>
      <c r="AW829" s="162" t="s">
        <v>35</v>
      </c>
      <c r="AX829" s="162" t="s">
        <v>73</v>
      </c>
      <c r="AY829" s="164" t="s">
        <v>193</v>
      </c>
    </row>
    <row r="830" spans="1:65" s="170" customFormat="1">
      <c r="B830" s="171"/>
      <c r="D830" s="156" t="s">
        <v>202</v>
      </c>
      <c r="E830" s="172"/>
      <c r="F830" s="173" t="s">
        <v>206</v>
      </c>
      <c r="H830" s="174">
        <v>5.1280000000000001</v>
      </c>
      <c r="L830" s="171"/>
      <c r="M830" s="175"/>
      <c r="N830" s="176"/>
      <c r="O830" s="176"/>
      <c r="P830" s="176"/>
      <c r="Q830" s="176"/>
      <c r="R830" s="176"/>
      <c r="S830" s="176"/>
      <c r="T830" s="177"/>
      <c r="AT830" s="172" t="s">
        <v>202</v>
      </c>
      <c r="AU830" s="172" t="s">
        <v>82</v>
      </c>
      <c r="AV830" s="170" t="s">
        <v>199</v>
      </c>
      <c r="AW830" s="170" t="s">
        <v>35</v>
      </c>
      <c r="AX830" s="170" t="s">
        <v>80</v>
      </c>
      <c r="AY830" s="172" t="s">
        <v>193</v>
      </c>
    </row>
    <row r="831" spans="1:65" s="17" customFormat="1" ht="16.5" customHeight="1">
      <c r="A831" s="13"/>
      <c r="B831" s="136"/>
      <c r="C831" s="137" t="s">
        <v>555</v>
      </c>
      <c r="D831" s="137" t="s">
        <v>195</v>
      </c>
      <c r="E831" s="138" t="s">
        <v>902</v>
      </c>
      <c r="F831" s="139" t="s">
        <v>903</v>
      </c>
      <c r="G831" s="140" t="s">
        <v>198</v>
      </c>
      <c r="H831" s="141">
        <v>5.1280000000000001</v>
      </c>
      <c r="I831" s="142">
        <v>0</v>
      </c>
      <c r="J831" s="142">
        <f>ROUND(I831*H831,2)</f>
        <v>0</v>
      </c>
      <c r="K831" s="143"/>
      <c r="L831" s="14"/>
      <c r="M831" s="144"/>
      <c r="N831" s="145" t="s">
        <v>44</v>
      </c>
      <c r="O831" s="146">
        <v>0.24</v>
      </c>
      <c r="P831" s="146">
        <f>O831*H831</f>
        <v>1.23072</v>
      </c>
      <c r="Q831" s="146">
        <v>0</v>
      </c>
      <c r="R831" s="146">
        <f>Q831*H831</f>
        <v>0</v>
      </c>
      <c r="S831" s="146">
        <v>0</v>
      </c>
      <c r="T831" s="147">
        <f>S831*H831</f>
        <v>0</v>
      </c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R831" s="148" t="s">
        <v>199</v>
      </c>
      <c r="AT831" s="148" t="s">
        <v>195</v>
      </c>
      <c r="AU831" s="148" t="s">
        <v>82</v>
      </c>
      <c r="AY831" s="2" t="s">
        <v>193</v>
      </c>
      <c r="BE831" s="149">
        <f>IF(N831="základní",J831,0)</f>
        <v>0</v>
      </c>
      <c r="BF831" s="149">
        <f>IF(N831="snížená",J831,0)</f>
        <v>0</v>
      </c>
      <c r="BG831" s="149">
        <f>IF(N831="zákl. přenesená",J831,0)</f>
        <v>0</v>
      </c>
      <c r="BH831" s="149">
        <f>IF(N831="sníž. přenesená",J831,0)</f>
        <v>0</v>
      </c>
      <c r="BI831" s="149">
        <f>IF(N831="nulová",J831,0)</f>
        <v>0</v>
      </c>
      <c r="BJ831" s="2" t="s">
        <v>80</v>
      </c>
      <c r="BK831" s="149">
        <f>ROUND(I831*H831,2)</f>
        <v>0</v>
      </c>
      <c r="BL831" s="2" t="s">
        <v>199</v>
      </c>
      <c r="BM831" s="148" t="s">
        <v>904</v>
      </c>
    </row>
    <row r="832" spans="1:65" s="17" customFormat="1">
      <c r="A832" s="13"/>
      <c r="B832" s="14"/>
      <c r="C832" s="13"/>
      <c r="D832" s="150" t="s">
        <v>200</v>
      </c>
      <c r="E832" s="13"/>
      <c r="F832" s="151" t="s">
        <v>905</v>
      </c>
      <c r="G832" s="13"/>
      <c r="H832" s="13"/>
      <c r="I832" s="13"/>
      <c r="J832" s="13"/>
      <c r="K832" s="13"/>
      <c r="L832" s="14"/>
      <c r="M832" s="152"/>
      <c r="N832" s="153"/>
      <c r="O832" s="36"/>
      <c r="P832" s="36"/>
      <c r="Q832" s="36"/>
      <c r="R832" s="36"/>
      <c r="S832" s="36"/>
      <c r="T832" s="37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" t="s">
        <v>200</v>
      </c>
      <c r="AU832" s="2" t="s">
        <v>82</v>
      </c>
    </row>
    <row r="833" spans="1:65" s="17" customFormat="1" ht="24.15" customHeight="1">
      <c r="A833" s="13"/>
      <c r="B833" s="136"/>
      <c r="C833" s="137" t="s">
        <v>906</v>
      </c>
      <c r="D833" s="137" t="s">
        <v>195</v>
      </c>
      <c r="E833" s="138" t="s">
        <v>907</v>
      </c>
      <c r="F833" s="139" t="s">
        <v>908</v>
      </c>
      <c r="G833" s="140" t="s">
        <v>198</v>
      </c>
      <c r="H833" s="141">
        <v>9.41</v>
      </c>
      <c r="I833" s="142">
        <v>0</v>
      </c>
      <c r="J833" s="142">
        <f>ROUND(I833*H833,2)</f>
        <v>0</v>
      </c>
      <c r="K833" s="143"/>
      <c r="L833" s="14"/>
      <c r="M833" s="144"/>
      <c r="N833" s="145" t="s">
        <v>44</v>
      </c>
      <c r="O833" s="146">
        <v>0.27500000000000002</v>
      </c>
      <c r="P833" s="146">
        <f>O833*H833</f>
        <v>2.5877500000000002</v>
      </c>
      <c r="Q833" s="146">
        <v>8.9760000000000006E-2</v>
      </c>
      <c r="R833" s="146">
        <f>Q833*H833</f>
        <v>0.8446416000000001</v>
      </c>
      <c r="S833" s="146">
        <v>0</v>
      </c>
      <c r="T833" s="147">
        <f>S833*H833</f>
        <v>0</v>
      </c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R833" s="148" t="s">
        <v>199</v>
      </c>
      <c r="AT833" s="148" t="s">
        <v>195</v>
      </c>
      <c r="AU833" s="148" t="s">
        <v>82</v>
      </c>
      <c r="AY833" s="2" t="s">
        <v>193</v>
      </c>
      <c r="BE833" s="149">
        <f>IF(N833="základní",J833,0)</f>
        <v>0</v>
      </c>
      <c r="BF833" s="149">
        <f>IF(N833="snížená",J833,0)</f>
        <v>0</v>
      </c>
      <c r="BG833" s="149">
        <f>IF(N833="zákl. přenesená",J833,0)</f>
        <v>0</v>
      </c>
      <c r="BH833" s="149">
        <f>IF(N833="sníž. přenesená",J833,0)</f>
        <v>0</v>
      </c>
      <c r="BI833" s="149">
        <f>IF(N833="nulová",J833,0)</f>
        <v>0</v>
      </c>
      <c r="BJ833" s="2" t="s">
        <v>80</v>
      </c>
      <c r="BK833" s="149">
        <f>ROUND(I833*H833,2)</f>
        <v>0</v>
      </c>
      <c r="BL833" s="2" t="s">
        <v>199</v>
      </c>
      <c r="BM833" s="148" t="s">
        <v>909</v>
      </c>
    </row>
    <row r="834" spans="1:65" s="17" customFormat="1">
      <c r="A834" s="13"/>
      <c r="B834" s="14"/>
      <c r="C834" s="13"/>
      <c r="D834" s="150" t="s">
        <v>200</v>
      </c>
      <c r="E834" s="13"/>
      <c r="F834" s="151" t="s">
        <v>910</v>
      </c>
      <c r="G834" s="13"/>
      <c r="H834" s="13"/>
      <c r="I834" s="13"/>
      <c r="J834" s="13"/>
      <c r="K834" s="13"/>
      <c r="L834" s="14"/>
      <c r="M834" s="152"/>
      <c r="N834" s="153"/>
      <c r="O834" s="36"/>
      <c r="P834" s="36"/>
      <c r="Q834" s="36"/>
      <c r="R834" s="36"/>
      <c r="S834" s="36"/>
      <c r="T834" s="37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" t="s">
        <v>200</v>
      </c>
      <c r="AU834" s="2" t="s">
        <v>82</v>
      </c>
    </row>
    <row r="835" spans="1:65" s="154" customFormat="1">
      <c r="B835" s="155"/>
      <c r="D835" s="156" t="s">
        <v>202</v>
      </c>
      <c r="E835" s="157"/>
      <c r="F835" s="158" t="s">
        <v>408</v>
      </c>
      <c r="H835" s="157"/>
      <c r="L835" s="155"/>
      <c r="M835" s="159"/>
      <c r="N835" s="160"/>
      <c r="O835" s="160"/>
      <c r="P835" s="160"/>
      <c r="Q835" s="160"/>
      <c r="R835" s="160"/>
      <c r="S835" s="160"/>
      <c r="T835" s="161"/>
      <c r="AT835" s="157" t="s">
        <v>202</v>
      </c>
      <c r="AU835" s="157" t="s">
        <v>82</v>
      </c>
      <c r="AV835" s="154" t="s">
        <v>80</v>
      </c>
      <c r="AW835" s="154" t="s">
        <v>35</v>
      </c>
      <c r="AX835" s="154" t="s">
        <v>73</v>
      </c>
      <c r="AY835" s="157" t="s">
        <v>193</v>
      </c>
    </row>
    <row r="836" spans="1:65" s="154" customFormat="1">
      <c r="B836" s="155"/>
      <c r="D836" s="156" t="s">
        <v>202</v>
      </c>
      <c r="E836" s="157"/>
      <c r="F836" s="158" t="s">
        <v>911</v>
      </c>
      <c r="H836" s="157"/>
      <c r="L836" s="155"/>
      <c r="M836" s="159"/>
      <c r="N836" s="160"/>
      <c r="O836" s="160"/>
      <c r="P836" s="160"/>
      <c r="Q836" s="160"/>
      <c r="R836" s="160"/>
      <c r="S836" s="160"/>
      <c r="T836" s="161"/>
      <c r="AT836" s="157" t="s">
        <v>202</v>
      </c>
      <c r="AU836" s="157" t="s">
        <v>82</v>
      </c>
      <c r="AV836" s="154" t="s">
        <v>80</v>
      </c>
      <c r="AW836" s="154" t="s">
        <v>35</v>
      </c>
      <c r="AX836" s="154" t="s">
        <v>73</v>
      </c>
      <c r="AY836" s="157" t="s">
        <v>193</v>
      </c>
    </row>
    <row r="837" spans="1:65" s="162" customFormat="1">
      <c r="B837" s="163"/>
      <c r="D837" s="156" t="s">
        <v>202</v>
      </c>
      <c r="E837" s="164"/>
      <c r="F837" s="165" t="s">
        <v>912</v>
      </c>
      <c r="H837" s="166">
        <v>9.41</v>
      </c>
      <c r="L837" s="163"/>
      <c r="M837" s="167"/>
      <c r="N837" s="168"/>
      <c r="O837" s="168"/>
      <c r="P837" s="168"/>
      <c r="Q837" s="168"/>
      <c r="R837" s="168"/>
      <c r="S837" s="168"/>
      <c r="T837" s="169"/>
      <c r="AT837" s="164" t="s">
        <v>202</v>
      </c>
      <c r="AU837" s="164" t="s">
        <v>82</v>
      </c>
      <c r="AV837" s="162" t="s">
        <v>82</v>
      </c>
      <c r="AW837" s="162" t="s">
        <v>35</v>
      </c>
      <c r="AX837" s="162" t="s">
        <v>73</v>
      </c>
      <c r="AY837" s="164" t="s">
        <v>193</v>
      </c>
    </row>
    <row r="838" spans="1:65" s="170" customFormat="1">
      <c r="B838" s="171"/>
      <c r="D838" s="156" t="s">
        <v>202</v>
      </c>
      <c r="E838" s="172"/>
      <c r="F838" s="173" t="s">
        <v>206</v>
      </c>
      <c r="H838" s="174">
        <v>9.41</v>
      </c>
      <c r="L838" s="171"/>
      <c r="M838" s="175"/>
      <c r="N838" s="176"/>
      <c r="O838" s="176"/>
      <c r="P838" s="176"/>
      <c r="Q838" s="176"/>
      <c r="R838" s="176"/>
      <c r="S838" s="176"/>
      <c r="T838" s="177"/>
      <c r="AT838" s="172" t="s">
        <v>202</v>
      </c>
      <c r="AU838" s="172" t="s">
        <v>82</v>
      </c>
      <c r="AV838" s="170" t="s">
        <v>199</v>
      </c>
      <c r="AW838" s="170" t="s">
        <v>35</v>
      </c>
      <c r="AX838" s="170" t="s">
        <v>80</v>
      </c>
      <c r="AY838" s="172" t="s">
        <v>193</v>
      </c>
    </row>
    <row r="839" spans="1:65" s="17" customFormat="1" ht="24.15" customHeight="1">
      <c r="A839" s="13"/>
      <c r="B839" s="136"/>
      <c r="C839" s="137" t="s">
        <v>564</v>
      </c>
      <c r="D839" s="137" t="s">
        <v>195</v>
      </c>
      <c r="E839" s="138" t="s">
        <v>913</v>
      </c>
      <c r="F839" s="139" t="s">
        <v>914</v>
      </c>
      <c r="G839" s="140" t="s">
        <v>198</v>
      </c>
      <c r="H839" s="141">
        <v>575.08199999999999</v>
      </c>
      <c r="I839" s="142">
        <v>0</v>
      </c>
      <c r="J839" s="142">
        <f>ROUND(I839*H839,2)</f>
        <v>0</v>
      </c>
      <c r="K839" s="143"/>
      <c r="L839" s="14"/>
      <c r="M839" s="144"/>
      <c r="N839" s="145" t="s">
        <v>44</v>
      </c>
      <c r="O839" s="146">
        <v>0.30499999999999999</v>
      </c>
      <c r="P839" s="146">
        <f>O839*H839</f>
        <v>175.40000999999998</v>
      </c>
      <c r="Q839" s="146">
        <v>0.11219999999999999</v>
      </c>
      <c r="R839" s="146">
        <f>Q839*H839</f>
        <v>64.524200399999998</v>
      </c>
      <c r="S839" s="146">
        <v>0</v>
      </c>
      <c r="T839" s="147">
        <f>S839*H839</f>
        <v>0</v>
      </c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R839" s="148" t="s">
        <v>199</v>
      </c>
      <c r="AT839" s="148" t="s">
        <v>195</v>
      </c>
      <c r="AU839" s="148" t="s">
        <v>82</v>
      </c>
      <c r="AY839" s="2" t="s">
        <v>193</v>
      </c>
      <c r="BE839" s="149">
        <f>IF(N839="základní",J839,0)</f>
        <v>0</v>
      </c>
      <c r="BF839" s="149">
        <f>IF(N839="snížená",J839,0)</f>
        <v>0</v>
      </c>
      <c r="BG839" s="149">
        <f>IF(N839="zákl. přenesená",J839,0)</f>
        <v>0</v>
      </c>
      <c r="BH839" s="149">
        <f>IF(N839="sníž. přenesená",J839,0)</f>
        <v>0</v>
      </c>
      <c r="BI839" s="149">
        <f>IF(N839="nulová",J839,0)</f>
        <v>0</v>
      </c>
      <c r="BJ839" s="2" t="s">
        <v>80</v>
      </c>
      <c r="BK839" s="149">
        <f>ROUND(I839*H839,2)</f>
        <v>0</v>
      </c>
      <c r="BL839" s="2" t="s">
        <v>199</v>
      </c>
      <c r="BM839" s="148" t="s">
        <v>915</v>
      </c>
    </row>
    <row r="840" spans="1:65" s="17" customFormat="1">
      <c r="A840" s="13"/>
      <c r="B840" s="14"/>
      <c r="C840" s="13"/>
      <c r="D840" s="150" t="s">
        <v>200</v>
      </c>
      <c r="E840" s="13"/>
      <c r="F840" s="151" t="s">
        <v>916</v>
      </c>
      <c r="G840" s="13"/>
      <c r="H840" s="13"/>
      <c r="I840" s="13"/>
      <c r="J840" s="13"/>
      <c r="K840" s="13"/>
      <c r="L840" s="14"/>
      <c r="M840" s="152"/>
      <c r="N840" s="153"/>
      <c r="O840" s="36"/>
      <c r="P840" s="36"/>
      <c r="Q840" s="36"/>
      <c r="R840" s="36"/>
      <c r="S840" s="36"/>
      <c r="T840" s="37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" t="s">
        <v>200</v>
      </c>
      <c r="AU840" s="2" t="s">
        <v>82</v>
      </c>
    </row>
    <row r="841" spans="1:65" s="154" customFormat="1">
      <c r="B841" s="155"/>
      <c r="D841" s="156" t="s">
        <v>202</v>
      </c>
      <c r="E841" s="157"/>
      <c r="F841" s="158" t="s">
        <v>408</v>
      </c>
      <c r="H841" s="157"/>
      <c r="L841" s="155"/>
      <c r="M841" s="159"/>
      <c r="N841" s="160"/>
      <c r="O841" s="160"/>
      <c r="P841" s="160"/>
      <c r="Q841" s="160"/>
      <c r="R841" s="160"/>
      <c r="S841" s="160"/>
      <c r="T841" s="161"/>
      <c r="AT841" s="157" t="s">
        <v>202</v>
      </c>
      <c r="AU841" s="157" t="s">
        <v>82</v>
      </c>
      <c r="AV841" s="154" t="s">
        <v>80</v>
      </c>
      <c r="AW841" s="154" t="s">
        <v>35</v>
      </c>
      <c r="AX841" s="154" t="s">
        <v>73</v>
      </c>
      <c r="AY841" s="157" t="s">
        <v>193</v>
      </c>
    </row>
    <row r="842" spans="1:65" s="154" customFormat="1">
      <c r="B842" s="155"/>
      <c r="D842" s="156" t="s">
        <v>202</v>
      </c>
      <c r="E842" s="157"/>
      <c r="F842" s="158" t="s">
        <v>917</v>
      </c>
      <c r="H842" s="157"/>
      <c r="L842" s="155"/>
      <c r="M842" s="159"/>
      <c r="N842" s="160"/>
      <c r="O842" s="160"/>
      <c r="P842" s="160"/>
      <c r="Q842" s="160"/>
      <c r="R842" s="160"/>
      <c r="S842" s="160"/>
      <c r="T842" s="161"/>
      <c r="AT842" s="157" t="s">
        <v>202</v>
      </c>
      <c r="AU842" s="157" t="s">
        <v>82</v>
      </c>
      <c r="AV842" s="154" t="s">
        <v>80</v>
      </c>
      <c r="AW842" s="154" t="s">
        <v>35</v>
      </c>
      <c r="AX842" s="154" t="s">
        <v>73</v>
      </c>
      <c r="AY842" s="157" t="s">
        <v>193</v>
      </c>
    </row>
    <row r="843" spans="1:65" s="162" customFormat="1">
      <c r="B843" s="163"/>
      <c r="D843" s="156" t="s">
        <v>202</v>
      </c>
      <c r="E843" s="164"/>
      <c r="F843" s="165" t="s">
        <v>918</v>
      </c>
      <c r="H843" s="166">
        <v>117</v>
      </c>
      <c r="L843" s="163"/>
      <c r="M843" s="167"/>
      <c r="N843" s="168"/>
      <c r="O843" s="168"/>
      <c r="P843" s="168"/>
      <c r="Q843" s="168"/>
      <c r="R843" s="168"/>
      <c r="S843" s="168"/>
      <c r="T843" s="169"/>
      <c r="AT843" s="164" t="s">
        <v>202</v>
      </c>
      <c r="AU843" s="164" t="s">
        <v>82</v>
      </c>
      <c r="AV843" s="162" t="s">
        <v>82</v>
      </c>
      <c r="AW843" s="162" t="s">
        <v>35</v>
      </c>
      <c r="AX843" s="162" t="s">
        <v>73</v>
      </c>
      <c r="AY843" s="164" t="s">
        <v>193</v>
      </c>
    </row>
    <row r="844" spans="1:65" s="154" customFormat="1">
      <c r="B844" s="155"/>
      <c r="D844" s="156" t="s">
        <v>202</v>
      </c>
      <c r="E844" s="157"/>
      <c r="F844" s="158" t="s">
        <v>919</v>
      </c>
      <c r="H844" s="157"/>
      <c r="L844" s="155"/>
      <c r="M844" s="159"/>
      <c r="N844" s="160"/>
      <c r="O844" s="160"/>
      <c r="P844" s="160"/>
      <c r="Q844" s="160"/>
      <c r="R844" s="160"/>
      <c r="S844" s="160"/>
      <c r="T844" s="161"/>
      <c r="AT844" s="157" t="s">
        <v>202</v>
      </c>
      <c r="AU844" s="157" t="s">
        <v>82</v>
      </c>
      <c r="AV844" s="154" t="s">
        <v>80</v>
      </c>
      <c r="AW844" s="154" t="s">
        <v>35</v>
      </c>
      <c r="AX844" s="154" t="s">
        <v>73</v>
      </c>
      <c r="AY844" s="157" t="s">
        <v>193</v>
      </c>
    </row>
    <row r="845" spans="1:65" s="162" customFormat="1">
      <c r="B845" s="163"/>
      <c r="D845" s="156" t="s">
        <v>202</v>
      </c>
      <c r="E845" s="164"/>
      <c r="F845" s="165" t="s">
        <v>920</v>
      </c>
      <c r="H845" s="166">
        <v>31.442</v>
      </c>
      <c r="L845" s="163"/>
      <c r="M845" s="167"/>
      <c r="N845" s="168"/>
      <c r="O845" s="168"/>
      <c r="P845" s="168"/>
      <c r="Q845" s="168"/>
      <c r="R845" s="168"/>
      <c r="S845" s="168"/>
      <c r="T845" s="169"/>
      <c r="AT845" s="164" t="s">
        <v>202</v>
      </c>
      <c r="AU845" s="164" t="s">
        <v>82</v>
      </c>
      <c r="AV845" s="162" t="s">
        <v>82</v>
      </c>
      <c r="AW845" s="162" t="s">
        <v>35</v>
      </c>
      <c r="AX845" s="162" t="s">
        <v>73</v>
      </c>
      <c r="AY845" s="164" t="s">
        <v>193</v>
      </c>
    </row>
    <row r="846" spans="1:65" s="154" customFormat="1" ht="20.399999999999999">
      <c r="B846" s="155"/>
      <c r="D846" s="156" t="s">
        <v>202</v>
      </c>
      <c r="E846" s="157"/>
      <c r="F846" s="158" t="s">
        <v>921</v>
      </c>
      <c r="H846" s="157"/>
      <c r="L846" s="155"/>
      <c r="M846" s="159"/>
      <c r="N846" s="160"/>
      <c r="O846" s="160"/>
      <c r="P846" s="160"/>
      <c r="Q846" s="160"/>
      <c r="R846" s="160"/>
      <c r="S846" s="160"/>
      <c r="T846" s="161"/>
      <c r="AT846" s="157" t="s">
        <v>202</v>
      </c>
      <c r="AU846" s="157" t="s">
        <v>82</v>
      </c>
      <c r="AV846" s="154" t="s">
        <v>80</v>
      </c>
      <c r="AW846" s="154" t="s">
        <v>35</v>
      </c>
      <c r="AX846" s="154" t="s">
        <v>73</v>
      </c>
      <c r="AY846" s="157" t="s">
        <v>193</v>
      </c>
    </row>
    <row r="847" spans="1:65" s="162" customFormat="1">
      <c r="B847" s="163"/>
      <c r="D847" s="156" t="s">
        <v>202</v>
      </c>
      <c r="E847" s="164"/>
      <c r="F847" s="165" t="s">
        <v>922</v>
      </c>
      <c r="H847" s="166">
        <v>102.74</v>
      </c>
      <c r="L847" s="163"/>
      <c r="M847" s="167"/>
      <c r="N847" s="168"/>
      <c r="O847" s="168"/>
      <c r="P847" s="168"/>
      <c r="Q847" s="168"/>
      <c r="R847" s="168"/>
      <c r="S847" s="168"/>
      <c r="T847" s="169"/>
      <c r="AT847" s="164" t="s">
        <v>202</v>
      </c>
      <c r="AU847" s="164" t="s">
        <v>82</v>
      </c>
      <c r="AV847" s="162" t="s">
        <v>82</v>
      </c>
      <c r="AW847" s="162" t="s">
        <v>35</v>
      </c>
      <c r="AX847" s="162" t="s">
        <v>73</v>
      </c>
      <c r="AY847" s="164" t="s">
        <v>193</v>
      </c>
    </row>
    <row r="848" spans="1:65" s="154" customFormat="1" ht="20.399999999999999">
      <c r="B848" s="155"/>
      <c r="D848" s="156" t="s">
        <v>202</v>
      </c>
      <c r="E848" s="157"/>
      <c r="F848" s="158" t="s">
        <v>923</v>
      </c>
      <c r="H848" s="157"/>
      <c r="L848" s="155"/>
      <c r="M848" s="159"/>
      <c r="N848" s="160"/>
      <c r="O848" s="160"/>
      <c r="P848" s="160"/>
      <c r="Q848" s="160"/>
      <c r="R848" s="160"/>
      <c r="S848" s="160"/>
      <c r="T848" s="161"/>
      <c r="AT848" s="157" t="s">
        <v>202</v>
      </c>
      <c r="AU848" s="157" t="s">
        <v>82</v>
      </c>
      <c r="AV848" s="154" t="s">
        <v>80</v>
      </c>
      <c r="AW848" s="154" t="s">
        <v>35</v>
      </c>
      <c r="AX848" s="154" t="s">
        <v>73</v>
      </c>
      <c r="AY848" s="157" t="s">
        <v>193</v>
      </c>
    </row>
    <row r="849" spans="1:65" s="162" customFormat="1">
      <c r="B849" s="163"/>
      <c r="D849" s="156" t="s">
        <v>202</v>
      </c>
      <c r="E849" s="164"/>
      <c r="F849" s="165" t="s">
        <v>924</v>
      </c>
      <c r="H849" s="166">
        <v>323.89999999999998</v>
      </c>
      <c r="L849" s="163"/>
      <c r="M849" s="167"/>
      <c r="N849" s="168"/>
      <c r="O849" s="168"/>
      <c r="P849" s="168"/>
      <c r="Q849" s="168"/>
      <c r="R849" s="168"/>
      <c r="S849" s="168"/>
      <c r="T849" s="169"/>
      <c r="AT849" s="164" t="s">
        <v>202</v>
      </c>
      <c r="AU849" s="164" t="s">
        <v>82</v>
      </c>
      <c r="AV849" s="162" t="s">
        <v>82</v>
      </c>
      <c r="AW849" s="162" t="s">
        <v>35</v>
      </c>
      <c r="AX849" s="162" t="s">
        <v>73</v>
      </c>
      <c r="AY849" s="164" t="s">
        <v>193</v>
      </c>
    </row>
    <row r="850" spans="1:65" s="170" customFormat="1">
      <c r="B850" s="171"/>
      <c r="D850" s="156" t="s">
        <v>202</v>
      </c>
      <c r="E850" s="172"/>
      <c r="F850" s="173" t="s">
        <v>206</v>
      </c>
      <c r="H850" s="174">
        <v>575.08199999999999</v>
      </c>
      <c r="L850" s="171"/>
      <c r="M850" s="175"/>
      <c r="N850" s="176"/>
      <c r="O850" s="176"/>
      <c r="P850" s="176"/>
      <c r="Q850" s="176"/>
      <c r="R850" s="176"/>
      <c r="S850" s="176"/>
      <c r="T850" s="177"/>
      <c r="AT850" s="172" t="s">
        <v>202</v>
      </c>
      <c r="AU850" s="172" t="s">
        <v>82</v>
      </c>
      <c r="AV850" s="170" t="s">
        <v>199</v>
      </c>
      <c r="AW850" s="170" t="s">
        <v>35</v>
      </c>
      <c r="AX850" s="170" t="s">
        <v>80</v>
      </c>
      <c r="AY850" s="172" t="s">
        <v>193</v>
      </c>
    </row>
    <row r="851" spans="1:65" s="17" customFormat="1" ht="37.799999999999997" customHeight="1">
      <c r="A851" s="13"/>
      <c r="B851" s="136"/>
      <c r="C851" s="137" t="s">
        <v>925</v>
      </c>
      <c r="D851" s="137" t="s">
        <v>195</v>
      </c>
      <c r="E851" s="138" t="s">
        <v>926</v>
      </c>
      <c r="F851" s="139" t="s">
        <v>927</v>
      </c>
      <c r="G851" s="140" t="s">
        <v>198</v>
      </c>
      <c r="H851" s="141">
        <v>3806.98</v>
      </c>
      <c r="I851" s="142">
        <v>0</v>
      </c>
      <c r="J851" s="142">
        <f>ROUND(I851*H851,2)</f>
        <v>0</v>
      </c>
      <c r="K851" s="143"/>
      <c r="L851" s="14"/>
      <c r="M851" s="144"/>
      <c r="N851" s="145" t="s">
        <v>44</v>
      </c>
      <c r="O851" s="146">
        <v>1.7000000000000001E-2</v>
      </c>
      <c r="P851" s="146">
        <f>O851*H851</f>
        <v>64.71866</v>
      </c>
      <c r="Q851" s="146">
        <v>1.1220000000000001E-2</v>
      </c>
      <c r="R851" s="146">
        <f>Q851*H851</f>
        <v>42.714315600000006</v>
      </c>
      <c r="S851" s="146">
        <v>0</v>
      </c>
      <c r="T851" s="147">
        <f>S851*H851</f>
        <v>0</v>
      </c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R851" s="148" t="s">
        <v>199</v>
      </c>
      <c r="AT851" s="148" t="s">
        <v>195</v>
      </c>
      <c r="AU851" s="148" t="s">
        <v>82</v>
      </c>
      <c r="AY851" s="2" t="s">
        <v>193</v>
      </c>
      <c r="BE851" s="149">
        <f>IF(N851="základní",J851,0)</f>
        <v>0</v>
      </c>
      <c r="BF851" s="149">
        <f>IF(N851="snížená",J851,0)</f>
        <v>0</v>
      </c>
      <c r="BG851" s="149">
        <f>IF(N851="zákl. přenesená",J851,0)</f>
        <v>0</v>
      </c>
      <c r="BH851" s="149">
        <f>IF(N851="sníž. přenesená",J851,0)</f>
        <v>0</v>
      </c>
      <c r="BI851" s="149">
        <f>IF(N851="nulová",J851,0)</f>
        <v>0</v>
      </c>
      <c r="BJ851" s="2" t="s">
        <v>80</v>
      </c>
      <c r="BK851" s="149">
        <f>ROUND(I851*H851,2)</f>
        <v>0</v>
      </c>
      <c r="BL851" s="2" t="s">
        <v>199</v>
      </c>
      <c r="BM851" s="148" t="s">
        <v>928</v>
      </c>
    </row>
    <row r="852" spans="1:65" s="17" customFormat="1">
      <c r="A852" s="13"/>
      <c r="B852" s="14"/>
      <c r="C852" s="13"/>
      <c r="D852" s="150" t="s">
        <v>200</v>
      </c>
      <c r="E852" s="13"/>
      <c r="F852" s="151" t="s">
        <v>929</v>
      </c>
      <c r="G852" s="13"/>
      <c r="H852" s="13"/>
      <c r="I852" s="13"/>
      <c r="J852" s="13"/>
      <c r="K852" s="13"/>
      <c r="L852" s="14"/>
      <c r="M852" s="152"/>
      <c r="N852" s="153"/>
      <c r="O852" s="36"/>
      <c r="P852" s="36"/>
      <c r="Q852" s="36"/>
      <c r="R852" s="36"/>
      <c r="S852" s="36"/>
      <c r="T852" s="37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" t="s">
        <v>200</v>
      </c>
      <c r="AU852" s="2" t="s">
        <v>82</v>
      </c>
    </row>
    <row r="853" spans="1:65" s="154" customFormat="1">
      <c r="B853" s="155"/>
      <c r="D853" s="156" t="s">
        <v>202</v>
      </c>
      <c r="E853" s="157"/>
      <c r="F853" s="158" t="s">
        <v>408</v>
      </c>
      <c r="H853" s="157"/>
      <c r="L853" s="155"/>
      <c r="M853" s="159"/>
      <c r="N853" s="160"/>
      <c r="O853" s="160"/>
      <c r="P853" s="160"/>
      <c r="Q853" s="160"/>
      <c r="R853" s="160"/>
      <c r="S853" s="160"/>
      <c r="T853" s="161"/>
      <c r="AT853" s="157" t="s">
        <v>202</v>
      </c>
      <c r="AU853" s="157" t="s">
        <v>82</v>
      </c>
      <c r="AV853" s="154" t="s">
        <v>80</v>
      </c>
      <c r="AW853" s="154" t="s">
        <v>35</v>
      </c>
      <c r="AX853" s="154" t="s">
        <v>73</v>
      </c>
      <c r="AY853" s="157" t="s">
        <v>193</v>
      </c>
    </row>
    <row r="854" spans="1:65" s="154" customFormat="1">
      <c r="B854" s="155"/>
      <c r="D854" s="156" t="s">
        <v>202</v>
      </c>
      <c r="E854" s="157"/>
      <c r="F854" s="158" t="s">
        <v>930</v>
      </c>
      <c r="H854" s="157"/>
      <c r="L854" s="155"/>
      <c r="M854" s="159"/>
      <c r="N854" s="160"/>
      <c r="O854" s="160"/>
      <c r="P854" s="160"/>
      <c r="Q854" s="160"/>
      <c r="R854" s="160"/>
      <c r="S854" s="160"/>
      <c r="T854" s="161"/>
      <c r="AT854" s="157" t="s">
        <v>202</v>
      </c>
      <c r="AU854" s="157" t="s">
        <v>82</v>
      </c>
      <c r="AV854" s="154" t="s">
        <v>80</v>
      </c>
      <c r="AW854" s="154" t="s">
        <v>35</v>
      </c>
      <c r="AX854" s="154" t="s">
        <v>73</v>
      </c>
      <c r="AY854" s="157" t="s">
        <v>193</v>
      </c>
    </row>
    <row r="855" spans="1:65" s="162" customFormat="1">
      <c r="B855" s="163"/>
      <c r="D855" s="156" t="s">
        <v>202</v>
      </c>
      <c r="E855" s="164"/>
      <c r="F855" s="165" t="s">
        <v>918</v>
      </c>
      <c r="H855" s="166">
        <v>117</v>
      </c>
      <c r="L855" s="163"/>
      <c r="M855" s="167"/>
      <c r="N855" s="168"/>
      <c r="O855" s="168"/>
      <c r="P855" s="168"/>
      <c r="Q855" s="168"/>
      <c r="R855" s="168"/>
      <c r="S855" s="168"/>
      <c r="T855" s="169"/>
      <c r="AT855" s="164" t="s">
        <v>202</v>
      </c>
      <c r="AU855" s="164" t="s">
        <v>82</v>
      </c>
      <c r="AV855" s="162" t="s">
        <v>82</v>
      </c>
      <c r="AW855" s="162" t="s">
        <v>35</v>
      </c>
      <c r="AX855" s="162" t="s">
        <v>73</v>
      </c>
      <c r="AY855" s="164" t="s">
        <v>193</v>
      </c>
    </row>
    <row r="856" spans="1:65" s="154" customFormat="1" ht="20.399999999999999">
      <c r="B856" s="155"/>
      <c r="D856" s="156" t="s">
        <v>202</v>
      </c>
      <c r="E856" s="157"/>
      <c r="F856" s="158" t="s">
        <v>931</v>
      </c>
      <c r="H856" s="157"/>
      <c r="L856" s="155"/>
      <c r="M856" s="159"/>
      <c r="N856" s="160"/>
      <c r="O856" s="160"/>
      <c r="P856" s="160"/>
      <c r="Q856" s="160"/>
      <c r="R856" s="160"/>
      <c r="S856" s="160"/>
      <c r="T856" s="161"/>
      <c r="AT856" s="157" t="s">
        <v>202</v>
      </c>
      <c r="AU856" s="157" t="s">
        <v>82</v>
      </c>
      <c r="AV856" s="154" t="s">
        <v>80</v>
      </c>
      <c r="AW856" s="154" t="s">
        <v>35</v>
      </c>
      <c r="AX856" s="154" t="s">
        <v>73</v>
      </c>
      <c r="AY856" s="157" t="s">
        <v>193</v>
      </c>
    </row>
    <row r="857" spans="1:65" s="162" customFormat="1">
      <c r="B857" s="163"/>
      <c r="D857" s="156" t="s">
        <v>202</v>
      </c>
      <c r="E857" s="164"/>
      <c r="F857" s="165" t="s">
        <v>932</v>
      </c>
      <c r="H857" s="166">
        <v>1746.58</v>
      </c>
      <c r="L857" s="163"/>
      <c r="M857" s="167"/>
      <c r="N857" s="168"/>
      <c r="O857" s="168"/>
      <c r="P857" s="168"/>
      <c r="Q857" s="168"/>
      <c r="R857" s="168"/>
      <c r="S857" s="168"/>
      <c r="T857" s="169"/>
      <c r="AT857" s="164" t="s">
        <v>202</v>
      </c>
      <c r="AU857" s="164" t="s">
        <v>82</v>
      </c>
      <c r="AV857" s="162" t="s">
        <v>82</v>
      </c>
      <c r="AW857" s="162" t="s">
        <v>35</v>
      </c>
      <c r="AX857" s="162" t="s">
        <v>73</v>
      </c>
      <c r="AY857" s="164" t="s">
        <v>193</v>
      </c>
    </row>
    <row r="858" spans="1:65" s="154" customFormat="1" ht="20.399999999999999">
      <c r="B858" s="155"/>
      <c r="D858" s="156" t="s">
        <v>202</v>
      </c>
      <c r="E858" s="157"/>
      <c r="F858" s="158" t="s">
        <v>933</v>
      </c>
      <c r="H858" s="157"/>
      <c r="L858" s="155"/>
      <c r="M858" s="159"/>
      <c r="N858" s="160"/>
      <c r="O858" s="160"/>
      <c r="P858" s="160"/>
      <c r="Q858" s="160"/>
      <c r="R858" s="160"/>
      <c r="S858" s="160"/>
      <c r="T858" s="161"/>
      <c r="AT858" s="157" t="s">
        <v>202</v>
      </c>
      <c r="AU858" s="157" t="s">
        <v>82</v>
      </c>
      <c r="AV858" s="154" t="s">
        <v>80</v>
      </c>
      <c r="AW858" s="154" t="s">
        <v>35</v>
      </c>
      <c r="AX858" s="154" t="s">
        <v>73</v>
      </c>
      <c r="AY858" s="157" t="s">
        <v>193</v>
      </c>
    </row>
    <row r="859" spans="1:65" s="162" customFormat="1">
      <c r="B859" s="163"/>
      <c r="D859" s="156" t="s">
        <v>202</v>
      </c>
      <c r="E859" s="164"/>
      <c r="F859" s="165" t="s">
        <v>934</v>
      </c>
      <c r="H859" s="166">
        <v>1943.4</v>
      </c>
      <c r="L859" s="163"/>
      <c r="M859" s="167"/>
      <c r="N859" s="168"/>
      <c r="O859" s="168"/>
      <c r="P859" s="168"/>
      <c r="Q859" s="168"/>
      <c r="R859" s="168"/>
      <c r="S859" s="168"/>
      <c r="T859" s="169"/>
      <c r="AT859" s="164" t="s">
        <v>202</v>
      </c>
      <c r="AU859" s="164" t="s">
        <v>82</v>
      </c>
      <c r="AV859" s="162" t="s">
        <v>82</v>
      </c>
      <c r="AW859" s="162" t="s">
        <v>35</v>
      </c>
      <c r="AX859" s="162" t="s">
        <v>73</v>
      </c>
      <c r="AY859" s="164" t="s">
        <v>193</v>
      </c>
    </row>
    <row r="860" spans="1:65" s="170" customFormat="1">
      <c r="B860" s="171"/>
      <c r="D860" s="156" t="s">
        <v>202</v>
      </c>
      <c r="E860" s="172"/>
      <c r="F860" s="173" t="s">
        <v>206</v>
      </c>
      <c r="H860" s="174">
        <v>3806.98</v>
      </c>
      <c r="L860" s="171"/>
      <c r="M860" s="175"/>
      <c r="N860" s="176"/>
      <c r="O860" s="176"/>
      <c r="P860" s="176"/>
      <c r="Q860" s="176"/>
      <c r="R860" s="176"/>
      <c r="S860" s="176"/>
      <c r="T860" s="177"/>
      <c r="AT860" s="172" t="s">
        <v>202</v>
      </c>
      <c r="AU860" s="172" t="s">
        <v>82</v>
      </c>
      <c r="AV860" s="170" t="s">
        <v>199</v>
      </c>
      <c r="AW860" s="170" t="s">
        <v>35</v>
      </c>
      <c r="AX860" s="170" t="s">
        <v>80</v>
      </c>
      <c r="AY860" s="172" t="s">
        <v>193</v>
      </c>
    </row>
    <row r="861" spans="1:65" s="17" customFormat="1" ht="33" customHeight="1">
      <c r="A861" s="13"/>
      <c r="B861" s="136"/>
      <c r="C861" s="137" t="s">
        <v>576</v>
      </c>
      <c r="D861" s="137" t="s">
        <v>195</v>
      </c>
      <c r="E861" s="138" t="s">
        <v>935</v>
      </c>
      <c r="F861" s="139" t="s">
        <v>936</v>
      </c>
      <c r="G861" s="140" t="s">
        <v>198</v>
      </c>
      <c r="H861" s="141">
        <v>3.105</v>
      </c>
      <c r="I861" s="142">
        <v>0</v>
      </c>
      <c r="J861" s="142">
        <f>ROUND(I861*H861,2)</f>
        <v>0</v>
      </c>
      <c r="K861" s="143"/>
      <c r="L861" s="14"/>
      <c r="M861" s="144"/>
      <c r="N861" s="145" t="s">
        <v>44</v>
      </c>
      <c r="O861" s="146">
        <v>0.44700000000000001</v>
      </c>
      <c r="P861" s="146">
        <f>O861*H861</f>
        <v>1.3879349999999999</v>
      </c>
      <c r="Q861" s="146">
        <v>8.4000000000000005E-2</v>
      </c>
      <c r="R861" s="146">
        <f>Q861*H861</f>
        <v>0.26082</v>
      </c>
      <c r="S861" s="146">
        <v>0</v>
      </c>
      <c r="T861" s="147">
        <f>S861*H861</f>
        <v>0</v>
      </c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R861" s="148" t="s">
        <v>199</v>
      </c>
      <c r="AT861" s="148" t="s">
        <v>195</v>
      </c>
      <c r="AU861" s="148" t="s">
        <v>82</v>
      </c>
      <c r="AY861" s="2" t="s">
        <v>193</v>
      </c>
      <c r="BE861" s="149">
        <f>IF(N861="základní",J861,0)</f>
        <v>0</v>
      </c>
      <c r="BF861" s="149">
        <f>IF(N861="snížená",J861,0)</f>
        <v>0</v>
      </c>
      <c r="BG861" s="149">
        <f>IF(N861="zákl. přenesená",J861,0)</f>
        <v>0</v>
      </c>
      <c r="BH861" s="149">
        <f>IF(N861="sníž. přenesená",J861,0)</f>
        <v>0</v>
      </c>
      <c r="BI861" s="149">
        <f>IF(N861="nulová",J861,0)</f>
        <v>0</v>
      </c>
      <c r="BJ861" s="2" t="s">
        <v>80</v>
      </c>
      <c r="BK861" s="149">
        <f>ROUND(I861*H861,2)</f>
        <v>0</v>
      </c>
      <c r="BL861" s="2" t="s">
        <v>199</v>
      </c>
      <c r="BM861" s="148" t="s">
        <v>937</v>
      </c>
    </row>
    <row r="862" spans="1:65" s="17" customFormat="1">
      <c r="A862" s="13"/>
      <c r="B862" s="14"/>
      <c r="C862" s="13"/>
      <c r="D862" s="150" t="s">
        <v>200</v>
      </c>
      <c r="E862" s="13"/>
      <c r="F862" s="151" t="s">
        <v>938</v>
      </c>
      <c r="G862" s="13"/>
      <c r="H862" s="13"/>
      <c r="I862" s="13"/>
      <c r="J862" s="13"/>
      <c r="K862" s="13"/>
      <c r="L862" s="14"/>
      <c r="M862" s="152"/>
      <c r="N862" s="153"/>
      <c r="O862" s="36"/>
      <c r="P862" s="36"/>
      <c r="Q862" s="36"/>
      <c r="R862" s="36"/>
      <c r="S862" s="36"/>
      <c r="T862" s="37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" t="s">
        <v>200</v>
      </c>
      <c r="AU862" s="2" t="s">
        <v>82</v>
      </c>
    </row>
    <row r="863" spans="1:65" s="154" customFormat="1">
      <c r="B863" s="155"/>
      <c r="D863" s="156" t="s">
        <v>202</v>
      </c>
      <c r="E863" s="157"/>
      <c r="F863" s="158" t="s">
        <v>898</v>
      </c>
      <c r="H863" s="157"/>
      <c r="L863" s="155"/>
      <c r="M863" s="159"/>
      <c r="N863" s="160"/>
      <c r="O863" s="160"/>
      <c r="P863" s="160"/>
      <c r="Q863" s="160"/>
      <c r="R863" s="160"/>
      <c r="S863" s="160"/>
      <c r="T863" s="161"/>
      <c r="AT863" s="157" t="s">
        <v>202</v>
      </c>
      <c r="AU863" s="157" t="s">
        <v>82</v>
      </c>
      <c r="AV863" s="154" t="s">
        <v>80</v>
      </c>
      <c r="AW863" s="154" t="s">
        <v>35</v>
      </c>
      <c r="AX863" s="154" t="s">
        <v>73</v>
      </c>
      <c r="AY863" s="157" t="s">
        <v>193</v>
      </c>
    </row>
    <row r="864" spans="1:65" s="154" customFormat="1">
      <c r="B864" s="155"/>
      <c r="D864" s="156" t="s">
        <v>202</v>
      </c>
      <c r="E864" s="157"/>
      <c r="F864" s="158" t="s">
        <v>899</v>
      </c>
      <c r="H864" s="157"/>
      <c r="L864" s="155"/>
      <c r="M864" s="159"/>
      <c r="N864" s="160"/>
      <c r="O864" s="160"/>
      <c r="P864" s="160"/>
      <c r="Q864" s="160"/>
      <c r="R864" s="160"/>
      <c r="S864" s="160"/>
      <c r="T864" s="161"/>
      <c r="AT864" s="157" t="s">
        <v>202</v>
      </c>
      <c r="AU864" s="157" t="s">
        <v>82</v>
      </c>
      <c r="AV864" s="154" t="s">
        <v>80</v>
      </c>
      <c r="AW864" s="154" t="s">
        <v>35</v>
      </c>
      <c r="AX864" s="154" t="s">
        <v>73</v>
      </c>
      <c r="AY864" s="157" t="s">
        <v>193</v>
      </c>
    </row>
    <row r="865" spans="1:65" s="162" customFormat="1">
      <c r="B865" s="163"/>
      <c r="D865" s="156" t="s">
        <v>202</v>
      </c>
      <c r="E865" s="164"/>
      <c r="F865" s="165" t="s">
        <v>939</v>
      </c>
      <c r="H865" s="166">
        <v>3.105</v>
      </c>
      <c r="L865" s="163"/>
      <c r="M865" s="167"/>
      <c r="N865" s="168"/>
      <c r="O865" s="168"/>
      <c r="P865" s="168"/>
      <c r="Q865" s="168"/>
      <c r="R865" s="168"/>
      <c r="S865" s="168"/>
      <c r="T865" s="169"/>
      <c r="AT865" s="164" t="s">
        <v>202</v>
      </c>
      <c r="AU865" s="164" t="s">
        <v>82</v>
      </c>
      <c r="AV865" s="162" t="s">
        <v>82</v>
      </c>
      <c r="AW865" s="162" t="s">
        <v>35</v>
      </c>
      <c r="AX865" s="162" t="s">
        <v>73</v>
      </c>
      <c r="AY865" s="164" t="s">
        <v>193</v>
      </c>
    </row>
    <row r="866" spans="1:65" s="170" customFormat="1">
      <c r="B866" s="171"/>
      <c r="D866" s="156" t="s">
        <v>202</v>
      </c>
      <c r="E866" s="172"/>
      <c r="F866" s="173" t="s">
        <v>206</v>
      </c>
      <c r="H866" s="174">
        <v>3.105</v>
      </c>
      <c r="L866" s="171"/>
      <c r="M866" s="175"/>
      <c r="N866" s="176"/>
      <c r="O866" s="176"/>
      <c r="P866" s="176"/>
      <c r="Q866" s="176"/>
      <c r="R866" s="176"/>
      <c r="S866" s="176"/>
      <c r="T866" s="177"/>
      <c r="AT866" s="172" t="s">
        <v>202</v>
      </c>
      <c r="AU866" s="172" t="s">
        <v>82</v>
      </c>
      <c r="AV866" s="170" t="s">
        <v>199</v>
      </c>
      <c r="AW866" s="170" t="s">
        <v>35</v>
      </c>
      <c r="AX866" s="170" t="s">
        <v>80</v>
      </c>
      <c r="AY866" s="172" t="s">
        <v>193</v>
      </c>
    </row>
    <row r="867" spans="1:65" s="17" customFormat="1" ht="33" customHeight="1">
      <c r="A867" s="13"/>
      <c r="B867" s="136"/>
      <c r="C867" s="137" t="s">
        <v>940</v>
      </c>
      <c r="D867" s="137" t="s">
        <v>195</v>
      </c>
      <c r="E867" s="138" t="s">
        <v>941</v>
      </c>
      <c r="F867" s="139" t="s">
        <v>942</v>
      </c>
      <c r="G867" s="140" t="s">
        <v>198</v>
      </c>
      <c r="H867" s="141">
        <v>6.9</v>
      </c>
      <c r="I867" s="142">
        <v>0</v>
      </c>
      <c r="J867" s="142">
        <f>ROUND(I867*H867,2)</f>
        <v>0</v>
      </c>
      <c r="K867" s="143"/>
      <c r="L867" s="14"/>
      <c r="M867" s="144"/>
      <c r="N867" s="145" t="s">
        <v>44</v>
      </c>
      <c r="O867" s="146">
        <v>0.51700000000000002</v>
      </c>
      <c r="P867" s="146">
        <f>O867*H867</f>
        <v>3.5673000000000004</v>
      </c>
      <c r="Q867" s="146">
        <v>0.105</v>
      </c>
      <c r="R867" s="146">
        <f>Q867*H867</f>
        <v>0.72450000000000003</v>
      </c>
      <c r="S867" s="146">
        <v>0</v>
      </c>
      <c r="T867" s="147">
        <f>S867*H867</f>
        <v>0</v>
      </c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R867" s="148" t="s">
        <v>199</v>
      </c>
      <c r="AT867" s="148" t="s">
        <v>195</v>
      </c>
      <c r="AU867" s="148" t="s">
        <v>82</v>
      </c>
      <c r="AY867" s="2" t="s">
        <v>193</v>
      </c>
      <c r="BE867" s="149">
        <f>IF(N867="základní",J867,0)</f>
        <v>0</v>
      </c>
      <c r="BF867" s="149">
        <f>IF(N867="snížená",J867,0)</f>
        <v>0</v>
      </c>
      <c r="BG867" s="149">
        <f>IF(N867="zákl. přenesená",J867,0)</f>
        <v>0</v>
      </c>
      <c r="BH867" s="149">
        <f>IF(N867="sníž. přenesená",J867,0)</f>
        <v>0</v>
      </c>
      <c r="BI867" s="149">
        <f>IF(N867="nulová",J867,0)</f>
        <v>0</v>
      </c>
      <c r="BJ867" s="2" t="s">
        <v>80</v>
      </c>
      <c r="BK867" s="149">
        <f>ROUND(I867*H867,2)</f>
        <v>0</v>
      </c>
      <c r="BL867" s="2" t="s">
        <v>199</v>
      </c>
      <c r="BM867" s="148" t="s">
        <v>943</v>
      </c>
    </row>
    <row r="868" spans="1:65" s="17" customFormat="1">
      <c r="A868" s="13"/>
      <c r="B868" s="14"/>
      <c r="C868" s="13"/>
      <c r="D868" s="150" t="s">
        <v>200</v>
      </c>
      <c r="E868" s="13"/>
      <c r="F868" s="151" t="s">
        <v>944</v>
      </c>
      <c r="G868" s="13"/>
      <c r="H868" s="13"/>
      <c r="I868" s="13"/>
      <c r="J868" s="13"/>
      <c r="K868" s="13"/>
      <c r="L868" s="14"/>
      <c r="M868" s="152"/>
      <c r="N868" s="153"/>
      <c r="O868" s="36"/>
      <c r="P868" s="36"/>
      <c r="Q868" s="36"/>
      <c r="R868" s="36"/>
      <c r="S868" s="36"/>
      <c r="T868" s="37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" t="s">
        <v>200</v>
      </c>
      <c r="AU868" s="2" t="s">
        <v>82</v>
      </c>
    </row>
    <row r="869" spans="1:65" s="154" customFormat="1">
      <c r="B869" s="155"/>
      <c r="D869" s="156" t="s">
        <v>202</v>
      </c>
      <c r="E869" s="157"/>
      <c r="F869" s="158" t="s">
        <v>706</v>
      </c>
      <c r="H869" s="157"/>
      <c r="L869" s="155"/>
      <c r="M869" s="159"/>
      <c r="N869" s="160"/>
      <c r="O869" s="160"/>
      <c r="P869" s="160"/>
      <c r="Q869" s="160"/>
      <c r="R869" s="160"/>
      <c r="S869" s="160"/>
      <c r="T869" s="161"/>
      <c r="AT869" s="157" t="s">
        <v>202</v>
      </c>
      <c r="AU869" s="157" t="s">
        <v>82</v>
      </c>
      <c r="AV869" s="154" t="s">
        <v>80</v>
      </c>
      <c r="AW869" s="154" t="s">
        <v>35</v>
      </c>
      <c r="AX869" s="154" t="s">
        <v>73</v>
      </c>
      <c r="AY869" s="157" t="s">
        <v>193</v>
      </c>
    </row>
    <row r="870" spans="1:65" s="154" customFormat="1">
      <c r="B870" s="155"/>
      <c r="D870" s="156" t="s">
        <v>202</v>
      </c>
      <c r="E870" s="157"/>
      <c r="F870" s="158" t="s">
        <v>945</v>
      </c>
      <c r="H870" s="157"/>
      <c r="L870" s="155"/>
      <c r="M870" s="159"/>
      <c r="N870" s="160"/>
      <c r="O870" s="160"/>
      <c r="P870" s="160"/>
      <c r="Q870" s="160"/>
      <c r="R870" s="160"/>
      <c r="S870" s="160"/>
      <c r="T870" s="161"/>
      <c r="AT870" s="157" t="s">
        <v>202</v>
      </c>
      <c r="AU870" s="157" t="s">
        <v>82</v>
      </c>
      <c r="AV870" s="154" t="s">
        <v>80</v>
      </c>
      <c r="AW870" s="154" t="s">
        <v>35</v>
      </c>
      <c r="AX870" s="154" t="s">
        <v>73</v>
      </c>
      <c r="AY870" s="157" t="s">
        <v>193</v>
      </c>
    </row>
    <row r="871" spans="1:65" s="162" customFormat="1">
      <c r="B871" s="163"/>
      <c r="D871" s="156" t="s">
        <v>202</v>
      </c>
      <c r="E871" s="164"/>
      <c r="F871" s="165" t="s">
        <v>946</v>
      </c>
      <c r="H871" s="166">
        <v>6.9</v>
      </c>
      <c r="L871" s="163"/>
      <c r="M871" s="167"/>
      <c r="N871" s="168"/>
      <c r="O871" s="168"/>
      <c r="P871" s="168"/>
      <c r="Q871" s="168"/>
      <c r="R871" s="168"/>
      <c r="S871" s="168"/>
      <c r="T871" s="169"/>
      <c r="AT871" s="164" t="s">
        <v>202</v>
      </c>
      <c r="AU871" s="164" t="s">
        <v>82</v>
      </c>
      <c r="AV871" s="162" t="s">
        <v>82</v>
      </c>
      <c r="AW871" s="162" t="s">
        <v>35</v>
      </c>
      <c r="AX871" s="162" t="s">
        <v>73</v>
      </c>
      <c r="AY871" s="164" t="s">
        <v>193</v>
      </c>
    </row>
    <row r="872" spans="1:65" s="170" customFormat="1">
      <c r="B872" s="171"/>
      <c r="D872" s="156" t="s">
        <v>202</v>
      </c>
      <c r="E872" s="172"/>
      <c r="F872" s="173" t="s">
        <v>206</v>
      </c>
      <c r="H872" s="174">
        <v>6.9</v>
      </c>
      <c r="L872" s="171"/>
      <c r="M872" s="175"/>
      <c r="N872" s="176"/>
      <c r="O872" s="176"/>
      <c r="P872" s="176"/>
      <c r="Q872" s="176"/>
      <c r="R872" s="176"/>
      <c r="S872" s="176"/>
      <c r="T872" s="177"/>
      <c r="AT872" s="172" t="s">
        <v>202</v>
      </c>
      <c r="AU872" s="172" t="s">
        <v>82</v>
      </c>
      <c r="AV872" s="170" t="s">
        <v>199</v>
      </c>
      <c r="AW872" s="170" t="s">
        <v>35</v>
      </c>
      <c r="AX872" s="170" t="s">
        <v>80</v>
      </c>
      <c r="AY872" s="172" t="s">
        <v>193</v>
      </c>
    </row>
    <row r="873" spans="1:65" s="17" customFormat="1" ht="24.15" customHeight="1">
      <c r="A873" s="13"/>
      <c r="B873" s="136"/>
      <c r="C873" s="137" t="s">
        <v>584</v>
      </c>
      <c r="D873" s="137" t="s">
        <v>195</v>
      </c>
      <c r="E873" s="138" t="s">
        <v>947</v>
      </c>
      <c r="F873" s="139" t="s">
        <v>948</v>
      </c>
      <c r="G873" s="140" t="s">
        <v>198</v>
      </c>
      <c r="H873" s="141">
        <v>273.16000000000003</v>
      </c>
      <c r="I873" s="142">
        <v>0</v>
      </c>
      <c r="J873" s="142">
        <f>ROUND(I873*H873,2)</f>
        <v>0</v>
      </c>
      <c r="K873" s="143"/>
      <c r="L873" s="14"/>
      <c r="M873" s="144"/>
      <c r="N873" s="145" t="s">
        <v>44</v>
      </c>
      <c r="O873" s="146">
        <v>2.5000000000000001E-2</v>
      </c>
      <c r="P873" s="146">
        <f>O873*H873</f>
        <v>6.8290000000000006</v>
      </c>
      <c r="Q873" s="146">
        <v>1.3200000000000001E-4</v>
      </c>
      <c r="R873" s="146">
        <f>Q873*H873</f>
        <v>3.6057120000000005E-2</v>
      </c>
      <c r="S873" s="146">
        <v>0</v>
      </c>
      <c r="T873" s="147">
        <f>S873*H873</f>
        <v>0</v>
      </c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R873" s="148" t="s">
        <v>199</v>
      </c>
      <c r="AT873" s="148" t="s">
        <v>195</v>
      </c>
      <c r="AU873" s="148" t="s">
        <v>82</v>
      </c>
      <c r="AY873" s="2" t="s">
        <v>193</v>
      </c>
      <c r="BE873" s="149">
        <f>IF(N873="základní",J873,0)</f>
        <v>0</v>
      </c>
      <c r="BF873" s="149">
        <f>IF(N873="snížená",J873,0)</f>
        <v>0</v>
      </c>
      <c r="BG873" s="149">
        <f>IF(N873="zákl. přenesená",J873,0)</f>
        <v>0</v>
      </c>
      <c r="BH873" s="149">
        <f>IF(N873="sníž. přenesená",J873,0)</f>
        <v>0</v>
      </c>
      <c r="BI873" s="149">
        <f>IF(N873="nulová",J873,0)</f>
        <v>0</v>
      </c>
      <c r="BJ873" s="2" t="s">
        <v>80</v>
      </c>
      <c r="BK873" s="149">
        <f>ROUND(I873*H873,2)</f>
        <v>0</v>
      </c>
      <c r="BL873" s="2" t="s">
        <v>199</v>
      </c>
      <c r="BM873" s="148" t="s">
        <v>949</v>
      </c>
    </row>
    <row r="874" spans="1:65" s="17" customFormat="1">
      <c r="A874" s="13"/>
      <c r="B874" s="14"/>
      <c r="C874" s="13"/>
      <c r="D874" s="150" t="s">
        <v>200</v>
      </c>
      <c r="E874" s="13"/>
      <c r="F874" s="151" t="s">
        <v>950</v>
      </c>
      <c r="G874" s="13"/>
      <c r="H874" s="13"/>
      <c r="I874" s="13"/>
      <c r="J874" s="13"/>
      <c r="K874" s="13"/>
      <c r="L874" s="14"/>
      <c r="M874" s="152"/>
      <c r="N874" s="153"/>
      <c r="O874" s="36"/>
      <c r="P874" s="36"/>
      <c r="Q874" s="36"/>
      <c r="R874" s="36"/>
      <c r="S874" s="36"/>
      <c r="T874" s="37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" t="s">
        <v>200</v>
      </c>
      <c r="AU874" s="2" t="s">
        <v>82</v>
      </c>
    </row>
    <row r="875" spans="1:65" s="154" customFormat="1">
      <c r="B875" s="155"/>
      <c r="D875" s="156" t="s">
        <v>202</v>
      </c>
      <c r="E875" s="157"/>
      <c r="F875" s="158" t="s">
        <v>408</v>
      </c>
      <c r="H875" s="157"/>
      <c r="L875" s="155"/>
      <c r="M875" s="159"/>
      <c r="N875" s="160"/>
      <c r="O875" s="160"/>
      <c r="P875" s="160"/>
      <c r="Q875" s="160"/>
      <c r="R875" s="160"/>
      <c r="S875" s="160"/>
      <c r="T875" s="161"/>
      <c r="AT875" s="157" t="s">
        <v>202</v>
      </c>
      <c r="AU875" s="157" t="s">
        <v>82</v>
      </c>
      <c r="AV875" s="154" t="s">
        <v>80</v>
      </c>
      <c r="AW875" s="154" t="s">
        <v>35</v>
      </c>
      <c r="AX875" s="154" t="s">
        <v>73</v>
      </c>
      <c r="AY875" s="157" t="s">
        <v>193</v>
      </c>
    </row>
    <row r="876" spans="1:65" s="154" customFormat="1">
      <c r="B876" s="155"/>
      <c r="D876" s="156" t="s">
        <v>202</v>
      </c>
      <c r="E876" s="157"/>
      <c r="F876" s="158" t="s">
        <v>951</v>
      </c>
      <c r="H876" s="157"/>
      <c r="L876" s="155"/>
      <c r="M876" s="159"/>
      <c r="N876" s="160"/>
      <c r="O876" s="160"/>
      <c r="P876" s="160"/>
      <c r="Q876" s="160"/>
      <c r="R876" s="160"/>
      <c r="S876" s="160"/>
      <c r="T876" s="161"/>
      <c r="AT876" s="157" t="s">
        <v>202</v>
      </c>
      <c r="AU876" s="157" t="s">
        <v>82</v>
      </c>
      <c r="AV876" s="154" t="s">
        <v>80</v>
      </c>
      <c r="AW876" s="154" t="s">
        <v>35</v>
      </c>
      <c r="AX876" s="154" t="s">
        <v>73</v>
      </c>
      <c r="AY876" s="157" t="s">
        <v>193</v>
      </c>
    </row>
    <row r="877" spans="1:65" s="162" customFormat="1">
      <c r="B877" s="163"/>
      <c r="D877" s="156" t="s">
        <v>202</v>
      </c>
      <c r="E877" s="164"/>
      <c r="F877" s="165" t="s">
        <v>952</v>
      </c>
      <c r="H877" s="166">
        <v>234</v>
      </c>
      <c r="L877" s="163"/>
      <c r="M877" s="167"/>
      <c r="N877" s="168"/>
      <c r="O877" s="168"/>
      <c r="P877" s="168"/>
      <c r="Q877" s="168"/>
      <c r="R877" s="168"/>
      <c r="S877" s="168"/>
      <c r="T877" s="169"/>
      <c r="AT877" s="164" t="s">
        <v>202</v>
      </c>
      <c r="AU877" s="164" t="s">
        <v>82</v>
      </c>
      <c r="AV877" s="162" t="s">
        <v>82</v>
      </c>
      <c r="AW877" s="162" t="s">
        <v>35</v>
      </c>
      <c r="AX877" s="162" t="s">
        <v>73</v>
      </c>
      <c r="AY877" s="164" t="s">
        <v>193</v>
      </c>
    </row>
    <row r="878" spans="1:65" s="154" customFormat="1">
      <c r="B878" s="155"/>
      <c r="D878" s="156" t="s">
        <v>202</v>
      </c>
      <c r="E878" s="157"/>
      <c r="F878" s="158" t="s">
        <v>953</v>
      </c>
      <c r="H878" s="157"/>
      <c r="L878" s="155"/>
      <c r="M878" s="159"/>
      <c r="N878" s="160"/>
      <c r="O878" s="160"/>
      <c r="P878" s="160"/>
      <c r="Q878" s="160"/>
      <c r="R878" s="160"/>
      <c r="S878" s="160"/>
      <c r="T878" s="161"/>
      <c r="AT878" s="157" t="s">
        <v>202</v>
      </c>
      <c r="AU878" s="157" t="s">
        <v>82</v>
      </c>
      <c r="AV878" s="154" t="s">
        <v>80</v>
      </c>
      <c r="AW878" s="154" t="s">
        <v>35</v>
      </c>
      <c r="AX878" s="154" t="s">
        <v>73</v>
      </c>
      <c r="AY878" s="157" t="s">
        <v>193</v>
      </c>
    </row>
    <row r="879" spans="1:65" s="162" customFormat="1">
      <c r="B879" s="163"/>
      <c r="D879" s="156" t="s">
        <v>202</v>
      </c>
      <c r="E879" s="164"/>
      <c r="F879" s="165" t="s">
        <v>954</v>
      </c>
      <c r="H879" s="166">
        <v>39.159999999999997</v>
      </c>
      <c r="L879" s="163"/>
      <c r="M879" s="167"/>
      <c r="N879" s="168"/>
      <c r="O879" s="168"/>
      <c r="P879" s="168"/>
      <c r="Q879" s="168"/>
      <c r="R879" s="168"/>
      <c r="S879" s="168"/>
      <c r="T879" s="169"/>
      <c r="AT879" s="164" t="s">
        <v>202</v>
      </c>
      <c r="AU879" s="164" t="s">
        <v>82</v>
      </c>
      <c r="AV879" s="162" t="s">
        <v>82</v>
      </c>
      <c r="AW879" s="162" t="s">
        <v>35</v>
      </c>
      <c r="AX879" s="162" t="s">
        <v>73</v>
      </c>
      <c r="AY879" s="164" t="s">
        <v>193</v>
      </c>
    </row>
    <row r="880" spans="1:65" s="170" customFormat="1">
      <c r="B880" s="171"/>
      <c r="D880" s="156" t="s">
        <v>202</v>
      </c>
      <c r="E880" s="172"/>
      <c r="F880" s="173" t="s">
        <v>206</v>
      </c>
      <c r="H880" s="174">
        <v>273.16000000000003</v>
      </c>
      <c r="L880" s="171"/>
      <c r="M880" s="175"/>
      <c r="N880" s="176"/>
      <c r="O880" s="176"/>
      <c r="P880" s="176"/>
      <c r="Q880" s="176"/>
      <c r="R880" s="176"/>
      <c r="S880" s="176"/>
      <c r="T880" s="177"/>
      <c r="AT880" s="172" t="s">
        <v>202</v>
      </c>
      <c r="AU880" s="172" t="s">
        <v>82</v>
      </c>
      <c r="AV880" s="170" t="s">
        <v>199</v>
      </c>
      <c r="AW880" s="170" t="s">
        <v>35</v>
      </c>
      <c r="AX880" s="170" t="s">
        <v>80</v>
      </c>
      <c r="AY880" s="172" t="s">
        <v>193</v>
      </c>
    </row>
    <row r="881" spans="1:65" s="17" customFormat="1" ht="24.15" customHeight="1">
      <c r="A881" s="13"/>
      <c r="B881" s="136"/>
      <c r="C881" s="137" t="s">
        <v>955</v>
      </c>
      <c r="D881" s="137" t="s">
        <v>195</v>
      </c>
      <c r="E881" s="138" t="s">
        <v>956</v>
      </c>
      <c r="F881" s="139" t="s">
        <v>957</v>
      </c>
      <c r="G881" s="140" t="s">
        <v>198</v>
      </c>
      <c r="H881" s="141">
        <v>582.79999999999995</v>
      </c>
      <c r="I881" s="142">
        <v>0</v>
      </c>
      <c r="J881" s="142">
        <f>ROUND(I881*H881,2)</f>
        <v>0</v>
      </c>
      <c r="K881" s="143"/>
      <c r="L881" s="14"/>
      <c r="M881" s="144"/>
      <c r="N881" s="145" t="s">
        <v>44</v>
      </c>
      <c r="O881" s="146">
        <v>0.127</v>
      </c>
      <c r="P881" s="146">
        <f>O881*H881</f>
        <v>74.015599999999992</v>
      </c>
      <c r="Q881" s="146">
        <v>1.44E-6</v>
      </c>
      <c r="R881" s="146">
        <f>Q881*H881</f>
        <v>8.3923199999999987E-4</v>
      </c>
      <c r="S881" s="146">
        <v>0</v>
      </c>
      <c r="T881" s="147">
        <f>S881*H881</f>
        <v>0</v>
      </c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R881" s="148" t="s">
        <v>199</v>
      </c>
      <c r="AT881" s="148" t="s">
        <v>195</v>
      </c>
      <c r="AU881" s="148" t="s">
        <v>82</v>
      </c>
      <c r="AY881" s="2" t="s">
        <v>193</v>
      </c>
      <c r="BE881" s="149">
        <f>IF(N881="základní",J881,0)</f>
        <v>0</v>
      </c>
      <c r="BF881" s="149">
        <f>IF(N881="snížená",J881,0)</f>
        <v>0</v>
      </c>
      <c r="BG881" s="149">
        <f>IF(N881="zákl. přenesená",J881,0)</f>
        <v>0</v>
      </c>
      <c r="BH881" s="149">
        <f>IF(N881="sníž. přenesená",J881,0)</f>
        <v>0</v>
      </c>
      <c r="BI881" s="149">
        <f>IF(N881="nulová",J881,0)</f>
        <v>0</v>
      </c>
      <c r="BJ881" s="2" t="s">
        <v>80</v>
      </c>
      <c r="BK881" s="149">
        <f>ROUND(I881*H881,2)</f>
        <v>0</v>
      </c>
      <c r="BL881" s="2" t="s">
        <v>199</v>
      </c>
      <c r="BM881" s="148" t="s">
        <v>958</v>
      </c>
    </row>
    <row r="882" spans="1:65" s="17" customFormat="1">
      <c r="A882" s="13"/>
      <c r="B882" s="14"/>
      <c r="C882" s="13"/>
      <c r="D882" s="150" t="s">
        <v>200</v>
      </c>
      <c r="E882" s="13"/>
      <c r="F882" s="151" t="s">
        <v>959</v>
      </c>
      <c r="G882" s="13"/>
      <c r="H882" s="13"/>
      <c r="I882" s="13"/>
      <c r="J882" s="13"/>
      <c r="K882" s="13"/>
      <c r="L882" s="14"/>
      <c r="M882" s="152"/>
      <c r="N882" s="153"/>
      <c r="O882" s="36"/>
      <c r="P882" s="36"/>
      <c r="Q882" s="36"/>
      <c r="R882" s="36"/>
      <c r="S882" s="36"/>
      <c r="T882" s="37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" t="s">
        <v>200</v>
      </c>
      <c r="AU882" s="2" t="s">
        <v>82</v>
      </c>
    </row>
    <row r="883" spans="1:65" s="154" customFormat="1">
      <c r="B883" s="155"/>
      <c r="D883" s="156" t="s">
        <v>202</v>
      </c>
      <c r="E883" s="157"/>
      <c r="F883" s="158" t="s">
        <v>408</v>
      </c>
      <c r="H883" s="157"/>
      <c r="L883" s="155"/>
      <c r="M883" s="159"/>
      <c r="N883" s="160"/>
      <c r="O883" s="160"/>
      <c r="P883" s="160"/>
      <c r="Q883" s="160"/>
      <c r="R883" s="160"/>
      <c r="S883" s="160"/>
      <c r="T883" s="161"/>
      <c r="AT883" s="157" t="s">
        <v>202</v>
      </c>
      <c r="AU883" s="157" t="s">
        <v>82</v>
      </c>
      <c r="AV883" s="154" t="s">
        <v>80</v>
      </c>
      <c r="AW883" s="154" t="s">
        <v>35</v>
      </c>
      <c r="AX883" s="154" t="s">
        <v>73</v>
      </c>
      <c r="AY883" s="157" t="s">
        <v>193</v>
      </c>
    </row>
    <row r="884" spans="1:65" s="154" customFormat="1">
      <c r="B884" s="155"/>
      <c r="D884" s="156" t="s">
        <v>202</v>
      </c>
      <c r="E884" s="157"/>
      <c r="F884" s="158" t="s">
        <v>917</v>
      </c>
      <c r="H884" s="157"/>
      <c r="L884" s="155"/>
      <c r="M884" s="159"/>
      <c r="N884" s="160"/>
      <c r="O884" s="160"/>
      <c r="P884" s="160"/>
      <c r="Q884" s="160"/>
      <c r="R884" s="160"/>
      <c r="S884" s="160"/>
      <c r="T884" s="161"/>
      <c r="AT884" s="157" t="s">
        <v>202</v>
      </c>
      <c r="AU884" s="157" t="s">
        <v>82</v>
      </c>
      <c r="AV884" s="154" t="s">
        <v>80</v>
      </c>
      <c r="AW884" s="154" t="s">
        <v>35</v>
      </c>
      <c r="AX884" s="154" t="s">
        <v>73</v>
      </c>
      <c r="AY884" s="157" t="s">
        <v>193</v>
      </c>
    </row>
    <row r="885" spans="1:65" s="162" customFormat="1">
      <c r="B885" s="163"/>
      <c r="D885" s="156" t="s">
        <v>202</v>
      </c>
      <c r="E885" s="164"/>
      <c r="F885" s="165" t="s">
        <v>918</v>
      </c>
      <c r="H885" s="166">
        <v>117</v>
      </c>
      <c r="L885" s="163"/>
      <c r="M885" s="167"/>
      <c r="N885" s="168"/>
      <c r="O885" s="168"/>
      <c r="P885" s="168"/>
      <c r="Q885" s="168"/>
      <c r="R885" s="168"/>
      <c r="S885" s="168"/>
      <c r="T885" s="169"/>
      <c r="AT885" s="164" t="s">
        <v>202</v>
      </c>
      <c r="AU885" s="164" t="s">
        <v>82</v>
      </c>
      <c r="AV885" s="162" t="s">
        <v>82</v>
      </c>
      <c r="AW885" s="162" t="s">
        <v>35</v>
      </c>
      <c r="AX885" s="162" t="s">
        <v>73</v>
      </c>
      <c r="AY885" s="164" t="s">
        <v>193</v>
      </c>
    </row>
    <row r="886" spans="1:65" s="154" customFormat="1">
      <c r="B886" s="155"/>
      <c r="D886" s="156" t="s">
        <v>202</v>
      </c>
      <c r="E886" s="157"/>
      <c r="F886" s="158" t="s">
        <v>953</v>
      </c>
      <c r="H886" s="157"/>
      <c r="L886" s="155"/>
      <c r="M886" s="159"/>
      <c r="N886" s="160"/>
      <c r="O886" s="160"/>
      <c r="P886" s="160"/>
      <c r="Q886" s="160"/>
      <c r="R886" s="160"/>
      <c r="S886" s="160"/>
      <c r="T886" s="161"/>
      <c r="AT886" s="157" t="s">
        <v>202</v>
      </c>
      <c r="AU886" s="157" t="s">
        <v>82</v>
      </c>
      <c r="AV886" s="154" t="s">
        <v>80</v>
      </c>
      <c r="AW886" s="154" t="s">
        <v>35</v>
      </c>
      <c r="AX886" s="154" t="s">
        <v>73</v>
      </c>
      <c r="AY886" s="157" t="s">
        <v>193</v>
      </c>
    </row>
    <row r="887" spans="1:65" s="162" customFormat="1">
      <c r="B887" s="163"/>
      <c r="D887" s="156" t="s">
        <v>202</v>
      </c>
      <c r="E887" s="164"/>
      <c r="F887" s="165" t="s">
        <v>954</v>
      </c>
      <c r="H887" s="166">
        <v>39.159999999999997</v>
      </c>
      <c r="L887" s="163"/>
      <c r="M887" s="167"/>
      <c r="N887" s="168"/>
      <c r="O887" s="168"/>
      <c r="P887" s="168"/>
      <c r="Q887" s="168"/>
      <c r="R887" s="168"/>
      <c r="S887" s="168"/>
      <c r="T887" s="169"/>
      <c r="AT887" s="164" t="s">
        <v>202</v>
      </c>
      <c r="AU887" s="164" t="s">
        <v>82</v>
      </c>
      <c r="AV887" s="162" t="s">
        <v>82</v>
      </c>
      <c r="AW887" s="162" t="s">
        <v>35</v>
      </c>
      <c r="AX887" s="162" t="s">
        <v>73</v>
      </c>
      <c r="AY887" s="164" t="s">
        <v>193</v>
      </c>
    </row>
    <row r="888" spans="1:65" s="154" customFormat="1" ht="20.399999999999999">
      <c r="B888" s="155"/>
      <c r="D888" s="156" t="s">
        <v>202</v>
      </c>
      <c r="E888" s="157"/>
      <c r="F888" s="158" t="s">
        <v>921</v>
      </c>
      <c r="H888" s="157"/>
      <c r="L888" s="155"/>
      <c r="M888" s="159"/>
      <c r="N888" s="160"/>
      <c r="O888" s="160"/>
      <c r="P888" s="160"/>
      <c r="Q888" s="160"/>
      <c r="R888" s="160"/>
      <c r="S888" s="160"/>
      <c r="T888" s="161"/>
      <c r="AT888" s="157" t="s">
        <v>202</v>
      </c>
      <c r="AU888" s="157" t="s">
        <v>82</v>
      </c>
      <c r="AV888" s="154" t="s">
        <v>80</v>
      </c>
      <c r="AW888" s="154" t="s">
        <v>35</v>
      </c>
      <c r="AX888" s="154" t="s">
        <v>73</v>
      </c>
      <c r="AY888" s="157" t="s">
        <v>193</v>
      </c>
    </row>
    <row r="889" spans="1:65" s="162" customFormat="1">
      <c r="B889" s="163"/>
      <c r="D889" s="156" t="s">
        <v>202</v>
      </c>
      <c r="E889" s="164"/>
      <c r="F889" s="165" t="s">
        <v>922</v>
      </c>
      <c r="H889" s="166">
        <v>102.74</v>
      </c>
      <c r="L889" s="163"/>
      <c r="M889" s="167"/>
      <c r="N889" s="168"/>
      <c r="O889" s="168"/>
      <c r="P889" s="168"/>
      <c r="Q889" s="168"/>
      <c r="R889" s="168"/>
      <c r="S889" s="168"/>
      <c r="T889" s="169"/>
      <c r="AT889" s="164" t="s">
        <v>202</v>
      </c>
      <c r="AU889" s="164" t="s">
        <v>82</v>
      </c>
      <c r="AV889" s="162" t="s">
        <v>82</v>
      </c>
      <c r="AW889" s="162" t="s">
        <v>35</v>
      </c>
      <c r="AX889" s="162" t="s">
        <v>73</v>
      </c>
      <c r="AY889" s="164" t="s">
        <v>193</v>
      </c>
    </row>
    <row r="890" spans="1:65" s="154" customFormat="1" ht="20.399999999999999">
      <c r="B890" s="155"/>
      <c r="D890" s="156" t="s">
        <v>202</v>
      </c>
      <c r="E890" s="157"/>
      <c r="F890" s="158" t="s">
        <v>923</v>
      </c>
      <c r="H890" s="157"/>
      <c r="L890" s="155"/>
      <c r="M890" s="159"/>
      <c r="N890" s="160"/>
      <c r="O890" s="160"/>
      <c r="P890" s="160"/>
      <c r="Q890" s="160"/>
      <c r="R890" s="160"/>
      <c r="S890" s="160"/>
      <c r="T890" s="161"/>
      <c r="AT890" s="157" t="s">
        <v>202</v>
      </c>
      <c r="AU890" s="157" t="s">
        <v>82</v>
      </c>
      <c r="AV890" s="154" t="s">
        <v>80</v>
      </c>
      <c r="AW890" s="154" t="s">
        <v>35</v>
      </c>
      <c r="AX890" s="154" t="s">
        <v>73</v>
      </c>
      <c r="AY890" s="157" t="s">
        <v>193</v>
      </c>
    </row>
    <row r="891" spans="1:65" s="162" customFormat="1">
      <c r="B891" s="163"/>
      <c r="D891" s="156" t="s">
        <v>202</v>
      </c>
      <c r="E891" s="164"/>
      <c r="F891" s="165" t="s">
        <v>924</v>
      </c>
      <c r="H891" s="166">
        <v>323.89999999999998</v>
      </c>
      <c r="L891" s="163"/>
      <c r="M891" s="167"/>
      <c r="N891" s="168"/>
      <c r="O891" s="168"/>
      <c r="P891" s="168"/>
      <c r="Q891" s="168"/>
      <c r="R891" s="168"/>
      <c r="S891" s="168"/>
      <c r="T891" s="169"/>
      <c r="AT891" s="164" t="s">
        <v>202</v>
      </c>
      <c r="AU891" s="164" t="s">
        <v>82</v>
      </c>
      <c r="AV891" s="162" t="s">
        <v>82</v>
      </c>
      <c r="AW891" s="162" t="s">
        <v>35</v>
      </c>
      <c r="AX891" s="162" t="s">
        <v>73</v>
      </c>
      <c r="AY891" s="164" t="s">
        <v>193</v>
      </c>
    </row>
    <row r="892" spans="1:65" s="170" customFormat="1">
      <c r="B892" s="171"/>
      <c r="D892" s="156" t="s">
        <v>202</v>
      </c>
      <c r="E892" s="172"/>
      <c r="F892" s="173" t="s">
        <v>206</v>
      </c>
      <c r="H892" s="174">
        <v>582.79999999999995</v>
      </c>
      <c r="L892" s="171"/>
      <c r="M892" s="175"/>
      <c r="N892" s="176"/>
      <c r="O892" s="176"/>
      <c r="P892" s="176"/>
      <c r="Q892" s="176"/>
      <c r="R892" s="176"/>
      <c r="S892" s="176"/>
      <c r="T892" s="177"/>
      <c r="AT892" s="172" t="s">
        <v>202</v>
      </c>
      <c r="AU892" s="172" t="s">
        <v>82</v>
      </c>
      <c r="AV892" s="170" t="s">
        <v>199</v>
      </c>
      <c r="AW892" s="170" t="s">
        <v>35</v>
      </c>
      <c r="AX892" s="170" t="s">
        <v>80</v>
      </c>
      <c r="AY892" s="172" t="s">
        <v>193</v>
      </c>
    </row>
    <row r="893" spans="1:65" s="17" customFormat="1" ht="37.799999999999997" customHeight="1">
      <c r="A893" s="13"/>
      <c r="B893" s="136"/>
      <c r="C893" s="137" t="s">
        <v>594</v>
      </c>
      <c r="D893" s="137" t="s">
        <v>195</v>
      </c>
      <c r="E893" s="138" t="s">
        <v>960</v>
      </c>
      <c r="F893" s="139" t="s">
        <v>961</v>
      </c>
      <c r="G893" s="140" t="s">
        <v>353</v>
      </c>
      <c r="H893" s="141">
        <v>155.08000000000001</v>
      </c>
      <c r="I893" s="142">
        <v>0</v>
      </c>
      <c r="J893" s="142">
        <f>ROUND(I893*H893,2)</f>
        <v>0</v>
      </c>
      <c r="K893" s="143"/>
      <c r="L893" s="14"/>
      <c r="M893" s="144"/>
      <c r="N893" s="145" t="s">
        <v>44</v>
      </c>
      <c r="O893" s="146">
        <v>0.03</v>
      </c>
      <c r="P893" s="146">
        <f>O893*H893</f>
        <v>4.6524000000000001</v>
      </c>
      <c r="Q893" s="146">
        <v>2.0999999999999999E-5</v>
      </c>
      <c r="R893" s="146">
        <f>Q893*H893</f>
        <v>3.2566800000000001E-3</v>
      </c>
      <c r="S893" s="146">
        <v>0</v>
      </c>
      <c r="T893" s="147">
        <f>S893*H893</f>
        <v>0</v>
      </c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R893" s="148" t="s">
        <v>199</v>
      </c>
      <c r="AT893" s="148" t="s">
        <v>195</v>
      </c>
      <c r="AU893" s="148" t="s">
        <v>82</v>
      </c>
      <c r="AY893" s="2" t="s">
        <v>193</v>
      </c>
      <c r="BE893" s="149">
        <f>IF(N893="základní",J893,0)</f>
        <v>0</v>
      </c>
      <c r="BF893" s="149">
        <f>IF(N893="snížená",J893,0)</f>
        <v>0</v>
      </c>
      <c r="BG893" s="149">
        <f>IF(N893="zákl. přenesená",J893,0)</f>
        <v>0</v>
      </c>
      <c r="BH893" s="149">
        <f>IF(N893="sníž. přenesená",J893,0)</f>
        <v>0</v>
      </c>
      <c r="BI893" s="149">
        <f>IF(N893="nulová",J893,0)</f>
        <v>0</v>
      </c>
      <c r="BJ893" s="2" t="s">
        <v>80</v>
      </c>
      <c r="BK893" s="149">
        <f>ROUND(I893*H893,2)</f>
        <v>0</v>
      </c>
      <c r="BL893" s="2" t="s">
        <v>199</v>
      </c>
      <c r="BM893" s="148" t="s">
        <v>962</v>
      </c>
    </row>
    <row r="894" spans="1:65" s="17" customFormat="1">
      <c r="A894" s="13"/>
      <c r="B894" s="14"/>
      <c r="C894" s="13"/>
      <c r="D894" s="150" t="s">
        <v>200</v>
      </c>
      <c r="E894" s="13"/>
      <c r="F894" s="151" t="s">
        <v>963</v>
      </c>
      <c r="G894" s="13"/>
      <c r="H894" s="13"/>
      <c r="I894" s="13"/>
      <c r="J894" s="13"/>
      <c r="K894" s="13"/>
      <c r="L894" s="14"/>
      <c r="M894" s="152"/>
      <c r="N894" s="153"/>
      <c r="O894" s="36"/>
      <c r="P894" s="36"/>
      <c r="Q894" s="36"/>
      <c r="R894" s="36"/>
      <c r="S894" s="36"/>
      <c r="T894" s="37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" t="s">
        <v>200</v>
      </c>
      <c r="AU894" s="2" t="s">
        <v>82</v>
      </c>
    </row>
    <row r="895" spans="1:65" s="154" customFormat="1">
      <c r="B895" s="155"/>
      <c r="D895" s="156" t="s">
        <v>202</v>
      </c>
      <c r="E895" s="157"/>
      <c r="F895" s="158" t="s">
        <v>408</v>
      </c>
      <c r="H895" s="157"/>
      <c r="L895" s="155"/>
      <c r="M895" s="159"/>
      <c r="N895" s="160"/>
      <c r="O895" s="160"/>
      <c r="P895" s="160"/>
      <c r="Q895" s="160"/>
      <c r="R895" s="160"/>
      <c r="S895" s="160"/>
      <c r="T895" s="161"/>
      <c r="AT895" s="157" t="s">
        <v>202</v>
      </c>
      <c r="AU895" s="157" t="s">
        <v>82</v>
      </c>
      <c r="AV895" s="154" t="s">
        <v>80</v>
      </c>
      <c r="AW895" s="154" t="s">
        <v>35</v>
      </c>
      <c r="AX895" s="154" t="s">
        <v>73</v>
      </c>
      <c r="AY895" s="157" t="s">
        <v>193</v>
      </c>
    </row>
    <row r="896" spans="1:65" s="154" customFormat="1">
      <c r="B896" s="155"/>
      <c r="D896" s="156" t="s">
        <v>202</v>
      </c>
      <c r="E896" s="157"/>
      <c r="F896" s="158" t="s">
        <v>917</v>
      </c>
      <c r="H896" s="157"/>
      <c r="L896" s="155"/>
      <c r="M896" s="159"/>
      <c r="N896" s="160"/>
      <c r="O896" s="160"/>
      <c r="P896" s="160"/>
      <c r="Q896" s="160"/>
      <c r="R896" s="160"/>
      <c r="S896" s="160"/>
      <c r="T896" s="161"/>
      <c r="AT896" s="157" t="s">
        <v>202</v>
      </c>
      <c r="AU896" s="157" t="s">
        <v>82</v>
      </c>
      <c r="AV896" s="154" t="s">
        <v>80</v>
      </c>
      <c r="AW896" s="154" t="s">
        <v>35</v>
      </c>
      <c r="AX896" s="154" t="s">
        <v>73</v>
      </c>
      <c r="AY896" s="157" t="s">
        <v>193</v>
      </c>
    </row>
    <row r="897" spans="1:65" s="162" customFormat="1">
      <c r="B897" s="163"/>
      <c r="D897" s="156" t="s">
        <v>202</v>
      </c>
      <c r="E897" s="164"/>
      <c r="F897" s="165" t="s">
        <v>964</v>
      </c>
      <c r="H897" s="166">
        <v>50</v>
      </c>
      <c r="L897" s="163"/>
      <c r="M897" s="167"/>
      <c r="N897" s="168"/>
      <c r="O897" s="168"/>
      <c r="P897" s="168"/>
      <c r="Q897" s="168"/>
      <c r="R897" s="168"/>
      <c r="S897" s="168"/>
      <c r="T897" s="169"/>
      <c r="AT897" s="164" t="s">
        <v>202</v>
      </c>
      <c r="AU897" s="164" t="s">
        <v>82</v>
      </c>
      <c r="AV897" s="162" t="s">
        <v>82</v>
      </c>
      <c r="AW897" s="162" t="s">
        <v>35</v>
      </c>
      <c r="AX897" s="162" t="s">
        <v>73</v>
      </c>
      <c r="AY897" s="164" t="s">
        <v>193</v>
      </c>
    </row>
    <row r="898" spans="1:65" s="154" customFormat="1">
      <c r="B898" s="155"/>
      <c r="D898" s="156" t="s">
        <v>202</v>
      </c>
      <c r="E898" s="157"/>
      <c r="F898" s="158" t="s">
        <v>953</v>
      </c>
      <c r="H898" s="157"/>
      <c r="L898" s="155"/>
      <c r="M898" s="159"/>
      <c r="N898" s="160"/>
      <c r="O898" s="160"/>
      <c r="P898" s="160"/>
      <c r="Q898" s="160"/>
      <c r="R898" s="160"/>
      <c r="S898" s="160"/>
      <c r="T898" s="161"/>
      <c r="AT898" s="157" t="s">
        <v>202</v>
      </c>
      <c r="AU898" s="157" t="s">
        <v>82</v>
      </c>
      <c r="AV898" s="154" t="s">
        <v>80</v>
      </c>
      <c r="AW898" s="154" t="s">
        <v>35</v>
      </c>
      <c r="AX898" s="154" t="s">
        <v>73</v>
      </c>
      <c r="AY898" s="157" t="s">
        <v>193</v>
      </c>
    </row>
    <row r="899" spans="1:65" s="162" customFormat="1">
      <c r="B899" s="163"/>
      <c r="D899" s="156" t="s">
        <v>202</v>
      </c>
      <c r="E899" s="164"/>
      <c r="F899" s="165" t="s">
        <v>965</v>
      </c>
      <c r="H899" s="166">
        <v>28.73</v>
      </c>
      <c r="L899" s="163"/>
      <c r="M899" s="167"/>
      <c r="N899" s="168"/>
      <c r="O899" s="168"/>
      <c r="P899" s="168"/>
      <c r="Q899" s="168"/>
      <c r="R899" s="168"/>
      <c r="S899" s="168"/>
      <c r="T899" s="169"/>
      <c r="AT899" s="164" t="s">
        <v>202</v>
      </c>
      <c r="AU899" s="164" t="s">
        <v>82</v>
      </c>
      <c r="AV899" s="162" t="s">
        <v>82</v>
      </c>
      <c r="AW899" s="162" t="s">
        <v>35</v>
      </c>
      <c r="AX899" s="162" t="s">
        <v>73</v>
      </c>
      <c r="AY899" s="164" t="s">
        <v>193</v>
      </c>
    </row>
    <row r="900" spans="1:65" s="154" customFormat="1">
      <c r="B900" s="155"/>
      <c r="D900" s="156" t="s">
        <v>202</v>
      </c>
      <c r="E900" s="157"/>
      <c r="F900" s="158" t="s">
        <v>966</v>
      </c>
      <c r="H900" s="157"/>
      <c r="L900" s="155"/>
      <c r="M900" s="159"/>
      <c r="N900" s="160"/>
      <c r="O900" s="160"/>
      <c r="P900" s="160"/>
      <c r="Q900" s="160"/>
      <c r="R900" s="160"/>
      <c r="S900" s="160"/>
      <c r="T900" s="161"/>
      <c r="AT900" s="157" t="s">
        <v>202</v>
      </c>
      <c r="AU900" s="157" t="s">
        <v>82</v>
      </c>
      <c r="AV900" s="154" t="s">
        <v>80</v>
      </c>
      <c r="AW900" s="154" t="s">
        <v>35</v>
      </c>
      <c r="AX900" s="154" t="s">
        <v>73</v>
      </c>
      <c r="AY900" s="157" t="s">
        <v>193</v>
      </c>
    </row>
    <row r="901" spans="1:65" s="162" customFormat="1">
      <c r="B901" s="163"/>
      <c r="D901" s="156" t="s">
        <v>202</v>
      </c>
      <c r="E901" s="164"/>
      <c r="F901" s="165" t="s">
        <v>967</v>
      </c>
      <c r="H901" s="166">
        <v>76.349999999999994</v>
      </c>
      <c r="L901" s="163"/>
      <c r="M901" s="167"/>
      <c r="N901" s="168"/>
      <c r="O901" s="168"/>
      <c r="P901" s="168"/>
      <c r="Q901" s="168"/>
      <c r="R901" s="168"/>
      <c r="S901" s="168"/>
      <c r="T901" s="169"/>
      <c r="AT901" s="164" t="s">
        <v>202</v>
      </c>
      <c r="AU901" s="164" t="s">
        <v>82</v>
      </c>
      <c r="AV901" s="162" t="s">
        <v>82</v>
      </c>
      <c r="AW901" s="162" t="s">
        <v>35</v>
      </c>
      <c r="AX901" s="162" t="s">
        <v>73</v>
      </c>
      <c r="AY901" s="164" t="s">
        <v>193</v>
      </c>
    </row>
    <row r="902" spans="1:65" s="170" customFormat="1">
      <c r="B902" s="171"/>
      <c r="D902" s="156" t="s">
        <v>202</v>
      </c>
      <c r="E902" s="172"/>
      <c r="F902" s="173" t="s">
        <v>206</v>
      </c>
      <c r="H902" s="174">
        <v>155.08000000000001</v>
      </c>
      <c r="L902" s="171"/>
      <c r="M902" s="175"/>
      <c r="N902" s="176"/>
      <c r="O902" s="176"/>
      <c r="P902" s="176"/>
      <c r="Q902" s="176"/>
      <c r="R902" s="176"/>
      <c r="S902" s="176"/>
      <c r="T902" s="177"/>
      <c r="AT902" s="172" t="s">
        <v>202</v>
      </c>
      <c r="AU902" s="172" t="s">
        <v>82</v>
      </c>
      <c r="AV902" s="170" t="s">
        <v>199</v>
      </c>
      <c r="AW902" s="170" t="s">
        <v>35</v>
      </c>
      <c r="AX902" s="170" t="s">
        <v>80</v>
      </c>
      <c r="AY902" s="172" t="s">
        <v>193</v>
      </c>
    </row>
    <row r="903" spans="1:65" s="17" customFormat="1" ht="37.799999999999997" customHeight="1">
      <c r="A903" s="13"/>
      <c r="B903" s="136"/>
      <c r="C903" s="137" t="s">
        <v>968</v>
      </c>
      <c r="D903" s="137" t="s">
        <v>195</v>
      </c>
      <c r="E903" s="138" t="s">
        <v>969</v>
      </c>
      <c r="F903" s="139" t="s">
        <v>970</v>
      </c>
      <c r="G903" s="140" t="s">
        <v>353</v>
      </c>
      <c r="H903" s="141">
        <v>75.900000000000006</v>
      </c>
      <c r="I903" s="142">
        <v>0</v>
      </c>
      <c r="J903" s="142">
        <f>ROUND(I903*H903,2)</f>
        <v>0</v>
      </c>
      <c r="K903" s="143"/>
      <c r="L903" s="14"/>
      <c r="M903" s="144"/>
      <c r="N903" s="145" t="s">
        <v>44</v>
      </c>
      <c r="O903" s="146">
        <v>3.2000000000000001E-2</v>
      </c>
      <c r="P903" s="146">
        <f>O903*H903</f>
        <v>2.4288000000000003</v>
      </c>
      <c r="Q903" s="146">
        <v>2.0999999999999999E-5</v>
      </c>
      <c r="R903" s="146">
        <f>Q903*H903</f>
        <v>1.5939000000000001E-3</v>
      </c>
      <c r="S903" s="146">
        <v>0</v>
      </c>
      <c r="T903" s="147">
        <f>S903*H903</f>
        <v>0</v>
      </c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R903" s="148" t="s">
        <v>199</v>
      </c>
      <c r="AT903" s="148" t="s">
        <v>195</v>
      </c>
      <c r="AU903" s="148" t="s">
        <v>82</v>
      </c>
      <c r="AY903" s="2" t="s">
        <v>193</v>
      </c>
      <c r="BE903" s="149">
        <f>IF(N903="základní",J903,0)</f>
        <v>0</v>
      </c>
      <c r="BF903" s="149">
        <f>IF(N903="snížená",J903,0)</f>
        <v>0</v>
      </c>
      <c r="BG903" s="149">
        <f>IF(N903="zákl. přenesená",J903,0)</f>
        <v>0</v>
      </c>
      <c r="BH903" s="149">
        <f>IF(N903="sníž. přenesená",J903,0)</f>
        <v>0</v>
      </c>
      <c r="BI903" s="149">
        <f>IF(N903="nulová",J903,0)</f>
        <v>0</v>
      </c>
      <c r="BJ903" s="2" t="s">
        <v>80</v>
      </c>
      <c r="BK903" s="149">
        <f>ROUND(I903*H903,2)</f>
        <v>0</v>
      </c>
      <c r="BL903" s="2" t="s">
        <v>199</v>
      </c>
      <c r="BM903" s="148" t="s">
        <v>971</v>
      </c>
    </row>
    <row r="904" spans="1:65" s="17" customFormat="1">
      <c r="A904" s="13"/>
      <c r="B904" s="14"/>
      <c r="C904" s="13"/>
      <c r="D904" s="150" t="s">
        <v>200</v>
      </c>
      <c r="E904" s="13"/>
      <c r="F904" s="151" t="s">
        <v>972</v>
      </c>
      <c r="G904" s="13"/>
      <c r="H904" s="13"/>
      <c r="I904" s="13"/>
      <c r="J904" s="13"/>
      <c r="K904" s="13"/>
      <c r="L904" s="14"/>
      <c r="M904" s="152"/>
      <c r="N904" s="153"/>
      <c r="O904" s="36"/>
      <c r="P904" s="36"/>
      <c r="Q904" s="36"/>
      <c r="R904" s="36"/>
      <c r="S904" s="36"/>
      <c r="T904" s="37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" t="s">
        <v>200</v>
      </c>
      <c r="AU904" s="2" t="s">
        <v>82</v>
      </c>
    </row>
    <row r="905" spans="1:65" s="154" customFormat="1">
      <c r="B905" s="155"/>
      <c r="D905" s="156" t="s">
        <v>202</v>
      </c>
      <c r="E905" s="157"/>
      <c r="F905" s="158" t="s">
        <v>408</v>
      </c>
      <c r="H905" s="157"/>
      <c r="L905" s="155"/>
      <c r="M905" s="159"/>
      <c r="N905" s="160"/>
      <c r="O905" s="160"/>
      <c r="P905" s="160"/>
      <c r="Q905" s="160"/>
      <c r="R905" s="160"/>
      <c r="S905" s="160"/>
      <c r="T905" s="161"/>
      <c r="AT905" s="157" t="s">
        <v>202</v>
      </c>
      <c r="AU905" s="157" t="s">
        <v>82</v>
      </c>
      <c r="AV905" s="154" t="s">
        <v>80</v>
      </c>
      <c r="AW905" s="154" t="s">
        <v>35</v>
      </c>
      <c r="AX905" s="154" t="s">
        <v>73</v>
      </c>
      <c r="AY905" s="157" t="s">
        <v>193</v>
      </c>
    </row>
    <row r="906" spans="1:65" s="154" customFormat="1" ht="20.399999999999999">
      <c r="B906" s="155"/>
      <c r="D906" s="156" t="s">
        <v>202</v>
      </c>
      <c r="E906" s="157"/>
      <c r="F906" s="158" t="s">
        <v>973</v>
      </c>
      <c r="H906" s="157"/>
      <c r="L906" s="155"/>
      <c r="M906" s="159"/>
      <c r="N906" s="160"/>
      <c r="O906" s="160"/>
      <c r="P906" s="160"/>
      <c r="Q906" s="160"/>
      <c r="R906" s="160"/>
      <c r="S906" s="160"/>
      <c r="T906" s="161"/>
      <c r="AT906" s="157" t="s">
        <v>202</v>
      </c>
      <c r="AU906" s="157" t="s">
        <v>82</v>
      </c>
      <c r="AV906" s="154" t="s">
        <v>80</v>
      </c>
      <c r="AW906" s="154" t="s">
        <v>35</v>
      </c>
      <c r="AX906" s="154" t="s">
        <v>73</v>
      </c>
      <c r="AY906" s="157" t="s">
        <v>193</v>
      </c>
    </row>
    <row r="907" spans="1:65" s="162" customFormat="1">
      <c r="B907" s="163"/>
      <c r="D907" s="156" t="s">
        <v>202</v>
      </c>
      <c r="E907" s="164"/>
      <c r="F907" s="165" t="s">
        <v>974</v>
      </c>
      <c r="H907" s="166">
        <v>75.900000000000006</v>
      </c>
      <c r="L907" s="163"/>
      <c r="M907" s="167"/>
      <c r="N907" s="168"/>
      <c r="O907" s="168"/>
      <c r="P907" s="168"/>
      <c r="Q907" s="168"/>
      <c r="R907" s="168"/>
      <c r="S907" s="168"/>
      <c r="T907" s="169"/>
      <c r="AT907" s="164" t="s">
        <v>202</v>
      </c>
      <c r="AU907" s="164" t="s">
        <v>82</v>
      </c>
      <c r="AV907" s="162" t="s">
        <v>82</v>
      </c>
      <c r="AW907" s="162" t="s">
        <v>35</v>
      </c>
      <c r="AX907" s="162" t="s">
        <v>73</v>
      </c>
      <c r="AY907" s="164" t="s">
        <v>193</v>
      </c>
    </row>
    <row r="908" spans="1:65" s="170" customFormat="1">
      <c r="B908" s="171"/>
      <c r="D908" s="156" t="s">
        <v>202</v>
      </c>
      <c r="E908" s="172"/>
      <c r="F908" s="173" t="s">
        <v>206</v>
      </c>
      <c r="H908" s="174">
        <v>75.900000000000006</v>
      </c>
      <c r="L908" s="171"/>
      <c r="M908" s="175"/>
      <c r="N908" s="176"/>
      <c r="O908" s="176"/>
      <c r="P908" s="176"/>
      <c r="Q908" s="176"/>
      <c r="R908" s="176"/>
      <c r="S908" s="176"/>
      <c r="T908" s="177"/>
      <c r="AT908" s="172" t="s">
        <v>202</v>
      </c>
      <c r="AU908" s="172" t="s">
        <v>82</v>
      </c>
      <c r="AV908" s="170" t="s">
        <v>199</v>
      </c>
      <c r="AW908" s="170" t="s">
        <v>35</v>
      </c>
      <c r="AX908" s="170" t="s">
        <v>80</v>
      </c>
      <c r="AY908" s="172" t="s">
        <v>193</v>
      </c>
    </row>
    <row r="909" spans="1:65" s="17" customFormat="1" ht="24.15" customHeight="1">
      <c r="A909" s="13"/>
      <c r="B909" s="136"/>
      <c r="C909" s="137" t="s">
        <v>601</v>
      </c>
      <c r="D909" s="137" t="s">
        <v>195</v>
      </c>
      <c r="E909" s="138" t="s">
        <v>975</v>
      </c>
      <c r="F909" s="139" t="s">
        <v>976</v>
      </c>
      <c r="G909" s="140" t="s">
        <v>353</v>
      </c>
      <c r="H909" s="141">
        <v>83.53</v>
      </c>
      <c r="I909" s="142">
        <v>0</v>
      </c>
      <c r="J909" s="142">
        <f>ROUND(I909*H909,2)</f>
        <v>0</v>
      </c>
      <c r="K909" s="143"/>
      <c r="L909" s="14"/>
      <c r="M909" s="144"/>
      <c r="N909" s="145" t="s">
        <v>44</v>
      </c>
      <c r="O909" s="146">
        <v>0.10100000000000001</v>
      </c>
      <c r="P909" s="146">
        <f>O909*H909</f>
        <v>8.4365300000000012</v>
      </c>
      <c r="Q909" s="146">
        <v>2.33E-4</v>
      </c>
      <c r="R909" s="146">
        <f>Q909*H909</f>
        <v>1.9462489999999999E-2</v>
      </c>
      <c r="S909" s="146">
        <v>0</v>
      </c>
      <c r="T909" s="147">
        <f>S909*H909</f>
        <v>0</v>
      </c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R909" s="148" t="s">
        <v>199</v>
      </c>
      <c r="AT909" s="148" t="s">
        <v>195</v>
      </c>
      <c r="AU909" s="148" t="s">
        <v>82</v>
      </c>
      <c r="AY909" s="2" t="s">
        <v>193</v>
      </c>
      <c r="BE909" s="149">
        <f>IF(N909="základní",J909,0)</f>
        <v>0</v>
      </c>
      <c r="BF909" s="149">
        <f>IF(N909="snížená",J909,0)</f>
        <v>0</v>
      </c>
      <c r="BG909" s="149">
        <f>IF(N909="zákl. přenesená",J909,0)</f>
        <v>0</v>
      </c>
      <c r="BH909" s="149">
        <f>IF(N909="sníž. přenesená",J909,0)</f>
        <v>0</v>
      </c>
      <c r="BI909" s="149">
        <f>IF(N909="nulová",J909,0)</f>
        <v>0</v>
      </c>
      <c r="BJ909" s="2" t="s">
        <v>80</v>
      </c>
      <c r="BK909" s="149">
        <f>ROUND(I909*H909,2)</f>
        <v>0</v>
      </c>
      <c r="BL909" s="2" t="s">
        <v>199</v>
      </c>
      <c r="BM909" s="148" t="s">
        <v>977</v>
      </c>
    </row>
    <row r="910" spans="1:65" s="17" customFormat="1">
      <c r="A910" s="13"/>
      <c r="B910" s="14"/>
      <c r="C910" s="13"/>
      <c r="D910" s="150" t="s">
        <v>200</v>
      </c>
      <c r="E910" s="13"/>
      <c r="F910" s="151" t="s">
        <v>978</v>
      </c>
      <c r="G910" s="13"/>
      <c r="H910" s="13"/>
      <c r="I910" s="13"/>
      <c r="J910" s="13"/>
      <c r="K910" s="13"/>
      <c r="L910" s="14"/>
      <c r="M910" s="152"/>
      <c r="N910" s="153"/>
      <c r="O910" s="36"/>
      <c r="P910" s="36"/>
      <c r="Q910" s="36"/>
      <c r="R910" s="36"/>
      <c r="S910" s="36"/>
      <c r="T910" s="37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" t="s">
        <v>200</v>
      </c>
      <c r="AU910" s="2" t="s">
        <v>82</v>
      </c>
    </row>
    <row r="911" spans="1:65" s="154" customFormat="1">
      <c r="B911" s="155"/>
      <c r="D911" s="156" t="s">
        <v>202</v>
      </c>
      <c r="E911" s="157"/>
      <c r="F911" s="158" t="s">
        <v>408</v>
      </c>
      <c r="H911" s="157"/>
      <c r="L911" s="155"/>
      <c r="M911" s="159"/>
      <c r="N911" s="160"/>
      <c r="O911" s="160"/>
      <c r="P911" s="160"/>
      <c r="Q911" s="160"/>
      <c r="R911" s="160"/>
      <c r="S911" s="160"/>
      <c r="T911" s="161"/>
      <c r="AT911" s="157" t="s">
        <v>202</v>
      </c>
      <c r="AU911" s="157" t="s">
        <v>82</v>
      </c>
      <c r="AV911" s="154" t="s">
        <v>80</v>
      </c>
      <c r="AW911" s="154" t="s">
        <v>35</v>
      </c>
      <c r="AX911" s="154" t="s">
        <v>73</v>
      </c>
      <c r="AY911" s="157" t="s">
        <v>193</v>
      </c>
    </row>
    <row r="912" spans="1:65" s="154" customFormat="1">
      <c r="B912" s="155"/>
      <c r="D912" s="156" t="s">
        <v>202</v>
      </c>
      <c r="E912" s="157"/>
      <c r="F912" s="158" t="s">
        <v>917</v>
      </c>
      <c r="H912" s="157"/>
      <c r="L912" s="155"/>
      <c r="M912" s="159"/>
      <c r="N912" s="160"/>
      <c r="O912" s="160"/>
      <c r="P912" s="160"/>
      <c r="Q912" s="160"/>
      <c r="R912" s="160"/>
      <c r="S912" s="160"/>
      <c r="T912" s="161"/>
      <c r="AT912" s="157" t="s">
        <v>202</v>
      </c>
      <c r="AU912" s="157" t="s">
        <v>82</v>
      </c>
      <c r="AV912" s="154" t="s">
        <v>80</v>
      </c>
      <c r="AW912" s="154" t="s">
        <v>35</v>
      </c>
      <c r="AX912" s="154" t="s">
        <v>73</v>
      </c>
      <c r="AY912" s="157" t="s">
        <v>193</v>
      </c>
    </row>
    <row r="913" spans="1:65" s="162" customFormat="1">
      <c r="B913" s="163"/>
      <c r="D913" s="156" t="s">
        <v>202</v>
      </c>
      <c r="E913" s="164"/>
      <c r="F913" s="165" t="s">
        <v>979</v>
      </c>
      <c r="H913" s="166">
        <v>20.655000000000001</v>
      </c>
      <c r="L913" s="163"/>
      <c r="M913" s="167"/>
      <c r="N913" s="168"/>
      <c r="O913" s="168"/>
      <c r="P913" s="168"/>
      <c r="Q913" s="168"/>
      <c r="R913" s="168"/>
      <c r="S913" s="168"/>
      <c r="T913" s="169"/>
      <c r="AT913" s="164" t="s">
        <v>202</v>
      </c>
      <c r="AU913" s="164" t="s">
        <v>82</v>
      </c>
      <c r="AV913" s="162" t="s">
        <v>82</v>
      </c>
      <c r="AW913" s="162" t="s">
        <v>35</v>
      </c>
      <c r="AX913" s="162" t="s">
        <v>73</v>
      </c>
      <c r="AY913" s="164" t="s">
        <v>193</v>
      </c>
    </row>
    <row r="914" spans="1:65" s="154" customFormat="1">
      <c r="B914" s="155"/>
      <c r="D914" s="156" t="s">
        <v>202</v>
      </c>
      <c r="E914" s="157"/>
      <c r="F914" s="158" t="s">
        <v>408</v>
      </c>
      <c r="H914" s="157"/>
      <c r="L914" s="155"/>
      <c r="M914" s="159"/>
      <c r="N914" s="160"/>
      <c r="O914" s="160"/>
      <c r="P914" s="160"/>
      <c r="Q914" s="160"/>
      <c r="R914" s="160"/>
      <c r="S914" s="160"/>
      <c r="T914" s="161"/>
      <c r="AT914" s="157" t="s">
        <v>202</v>
      </c>
      <c r="AU914" s="157" t="s">
        <v>82</v>
      </c>
      <c r="AV914" s="154" t="s">
        <v>80</v>
      </c>
      <c r="AW914" s="154" t="s">
        <v>35</v>
      </c>
      <c r="AX914" s="154" t="s">
        <v>73</v>
      </c>
      <c r="AY914" s="157" t="s">
        <v>193</v>
      </c>
    </row>
    <row r="915" spans="1:65" s="154" customFormat="1">
      <c r="B915" s="155"/>
      <c r="D915" s="156" t="s">
        <v>202</v>
      </c>
      <c r="E915" s="157"/>
      <c r="F915" s="158" t="s">
        <v>966</v>
      </c>
      <c r="H915" s="157"/>
      <c r="L915" s="155"/>
      <c r="M915" s="159"/>
      <c r="N915" s="160"/>
      <c r="O915" s="160"/>
      <c r="P915" s="160"/>
      <c r="Q915" s="160"/>
      <c r="R915" s="160"/>
      <c r="S915" s="160"/>
      <c r="T915" s="161"/>
      <c r="AT915" s="157" t="s">
        <v>202</v>
      </c>
      <c r="AU915" s="157" t="s">
        <v>82</v>
      </c>
      <c r="AV915" s="154" t="s">
        <v>80</v>
      </c>
      <c r="AW915" s="154" t="s">
        <v>35</v>
      </c>
      <c r="AX915" s="154" t="s">
        <v>73</v>
      </c>
      <c r="AY915" s="157" t="s">
        <v>193</v>
      </c>
    </row>
    <row r="916" spans="1:65" s="162" customFormat="1">
      <c r="B916" s="163"/>
      <c r="D916" s="156" t="s">
        <v>202</v>
      </c>
      <c r="E916" s="164"/>
      <c r="F916" s="165" t="s">
        <v>980</v>
      </c>
      <c r="H916" s="166">
        <v>62.875</v>
      </c>
      <c r="L916" s="163"/>
      <c r="M916" s="167"/>
      <c r="N916" s="168"/>
      <c r="O916" s="168"/>
      <c r="P916" s="168"/>
      <c r="Q916" s="168"/>
      <c r="R916" s="168"/>
      <c r="S916" s="168"/>
      <c r="T916" s="169"/>
      <c r="AT916" s="164" t="s">
        <v>202</v>
      </c>
      <c r="AU916" s="164" t="s">
        <v>82</v>
      </c>
      <c r="AV916" s="162" t="s">
        <v>82</v>
      </c>
      <c r="AW916" s="162" t="s">
        <v>35</v>
      </c>
      <c r="AX916" s="162" t="s">
        <v>73</v>
      </c>
      <c r="AY916" s="164" t="s">
        <v>193</v>
      </c>
    </row>
    <row r="917" spans="1:65" s="170" customFormat="1">
      <c r="B917" s="171"/>
      <c r="D917" s="156" t="s">
        <v>202</v>
      </c>
      <c r="E917" s="172"/>
      <c r="F917" s="173" t="s">
        <v>206</v>
      </c>
      <c r="H917" s="174">
        <v>83.53</v>
      </c>
      <c r="L917" s="171"/>
      <c r="M917" s="175"/>
      <c r="N917" s="176"/>
      <c r="O917" s="176"/>
      <c r="P917" s="176"/>
      <c r="Q917" s="176"/>
      <c r="R917" s="176"/>
      <c r="S917" s="176"/>
      <c r="T917" s="177"/>
      <c r="AT917" s="172" t="s">
        <v>202</v>
      </c>
      <c r="AU917" s="172" t="s">
        <v>82</v>
      </c>
      <c r="AV917" s="170" t="s">
        <v>199</v>
      </c>
      <c r="AW917" s="170" t="s">
        <v>35</v>
      </c>
      <c r="AX917" s="170" t="s">
        <v>80</v>
      </c>
      <c r="AY917" s="172" t="s">
        <v>193</v>
      </c>
    </row>
    <row r="918" spans="1:65" s="17" customFormat="1" ht="44.25" customHeight="1">
      <c r="A918" s="13"/>
      <c r="B918" s="136"/>
      <c r="C918" s="137" t="s">
        <v>981</v>
      </c>
      <c r="D918" s="137" t="s">
        <v>195</v>
      </c>
      <c r="E918" s="138" t="s">
        <v>982</v>
      </c>
      <c r="F918" s="139" t="s">
        <v>983</v>
      </c>
      <c r="G918" s="140" t="s">
        <v>353</v>
      </c>
      <c r="H918" s="141">
        <v>20.655000000000001</v>
      </c>
      <c r="I918" s="142">
        <v>0</v>
      </c>
      <c r="J918" s="142">
        <f>ROUND(I918*H918,2)</f>
        <v>0</v>
      </c>
      <c r="K918" s="143"/>
      <c r="L918" s="14"/>
      <c r="M918" s="144"/>
      <c r="N918" s="145" t="s">
        <v>44</v>
      </c>
      <c r="O918" s="146">
        <v>0.153</v>
      </c>
      <c r="P918" s="146">
        <f>O918*H918</f>
        <v>3.160215</v>
      </c>
      <c r="Q918" s="146">
        <v>2.7599999999999998E-6</v>
      </c>
      <c r="R918" s="146">
        <f>Q918*H918</f>
        <v>5.70078E-5</v>
      </c>
      <c r="S918" s="146">
        <v>0</v>
      </c>
      <c r="T918" s="147">
        <f>S918*H918</f>
        <v>0</v>
      </c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R918" s="148" t="s">
        <v>199</v>
      </c>
      <c r="AT918" s="148" t="s">
        <v>195</v>
      </c>
      <c r="AU918" s="148" t="s">
        <v>82</v>
      </c>
      <c r="AY918" s="2" t="s">
        <v>193</v>
      </c>
      <c r="BE918" s="149">
        <f>IF(N918="základní",J918,0)</f>
        <v>0</v>
      </c>
      <c r="BF918" s="149">
        <f>IF(N918="snížená",J918,0)</f>
        <v>0</v>
      </c>
      <c r="BG918" s="149">
        <f>IF(N918="zákl. přenesená",J918,0)</f>
        <v>0</v>
      </c>
      <c r="BH918" s="149">
        <f>IF(N918="sníž. přenesená",J918,0)</f>
        <v>0</v>
      </c>
      <c r="BI918" s="149">
        <f>IF(N918="nulová",J918,0)</f>
        <v>0</v>
      </c>
      <c r="BJ918" s="2" t="s">
        <v>80</v>
      </c>
      <c r="BK918" s="149">
        <f>ROUND(I918*H918,2)</f>
        <v>0</v>
      </c>
      <c r="BL918" s="2" t="s">
        <v>199</v>
      </c>
      <c r="BM918" s="148" t="s">
        <v>984</v>
      </c>
    </row>
    <row r="919" spans="1:65" s="17" customFormat="1">
      <c r="A919" s="13"/>
      <c r="B919" s="14"/>
      <c r="C919" s="13"/>
      <c r="D919" s="150" t="s">
        <v>200</v>
      </c>
      <c r="E919" s="13"/>
      <c r="F919" s="151" t="s">
        <v>985</v>
      </c>
      <c r="G919" s="13"/>
      <c r="H919" s="13"/>
      <c r="I919" s="13"/>
      <c r="J919" s="13"/>
      <c r="K919" s="13"/>
      <c r="L919" s="14"/>
      <c r="M919" s="152"/>
      <c r="N919" s="153"/>
      <c r="O919" s="36"/>
      <c r="P919" s="36"/>
      <c r="Q919" s="36"/>
      <c r="R919" s="36"/>
      <c r="S919" s="36"/>
      <c r="T919" s="37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" t="s">
        <v>200</v>
      </c>
      <c r="AU919" s="2" t="s">
        <v>82</v>
      </c>
    </row>
    <row r="920" spans="1:65" s="154" customFormat="1">
      <c r="B920" s="155"/>
      <c r="D920" s="156" t="s">
        <v>202</v>
      </c>
      <c r="E920" s="157"/>
      <c r="F920" s="158" t="s">
        <v>408</v>
      </c>
      <c r="H920" s="157"/>
      <c r="L920" s="155"/>
      <c r="M920" s="159"/>
      <c r="N920" s="160"/>
      <c r="O920" s="160"/>
      <c r="P920" s="160"/>
      <c r="Q920" s="160"/>
      <c r="R920" s="160"/>
      <c r="S920" s="160"/>
      <c r="T920" s="161"/>
      <c r="AT920" s="157" t="s">
        <v>202</v>
      </c>
      <c r="AU920" s="157" t="s">
        <v>82</v>
      </c>
      <c r="AV920" s="154" t="s">
        <v>80</v>
      </c>
      <c r="AW920" s="154" t="s">
        <v>35</v>
      </c>
      <c r="AX920" s="154" t="s">
        <v>73</v>
      </c>
      <c r="AY920" s="157" t="s">
        <v>193</v>
      </c>
    </row>
    <row r="921" spans="1:65" s="154" customFormat="1">
      <c r="B921" s="155"/>
      <c r="D921" s="156" t="s">
        <v>202</v>
      </c>
      <c r="E921" s="157"/>
      <c r="F921" s="158" t="s">
        <v>917</v>
      </c>
      <c r="H921" s="157"/>
      <c r="L921" s="155"/>
      <c r="M921" s="159"/>
      <c r="N921" s="160"/>
      <c r="O921" s="160"/>
      <c r="P921" s="160"/>
      <c r="Q921" s="160"/>
      <c r="R921" s="160"/>
      <c r="S921" s="160"/>
      <c r="T921" s="161"/>
      <c r="AT921" s="157" t="s">
        <v>202</v>
      </c>
      <c r="AU921" s="157" t="s">
        <v>82</v>
      </c>
      <c r="AV921" s="154" t="s">
        <v>80</v>
      </c>
      <c r="AW921" s="154" t="s">
        <v>35</v>
      </c>
      <c r="AX921" s="154" t="s">
        <v>73</v>
      </c>
      <c r="AY921" s="157" t="s">
        <v>193</v>
      </c>
    </row>
    <row r="922" spans="1:65" s="162" customFormat="1">
      <c r="B922" s="163"/>
      <c r="D922" s="156" t="s">
        <v>202</v>
      </c>
      <c r="E922" s="164"/>
      <c r="F922" s="165" t="s">
        <v>979</v>
      </c>
      <c r="H922" s="166">
        <v>20.655000000000001</v>
      </c>
      <c r="L922" s="163"/>
      <c r="M922" s="167"/>
      <c r="N922" s="168"/>
      <c r="O922" s="168"/>
      <c r="P922" s="168"/>
      <c r="Q922" s="168"/>
      <c r="R922" s="168"/>
      <c r="S922" s="168"/>
      <c r="T922" s="169"/>
      <c r="AT922" s="164" t="s">
        <v>202</v>
      </c>
      <c r="AU922" s="164" t="s">
        <v>82</v>
      </c>
      <c r="AV922" s="162" t="s">
        <v>82</v>
      </c>
      <c r="AW922" s="162" t="s">
        <v>35</v>
      </c>
      <c r="AX922" s="162" t="s">
        <v>73</v>
      </c>
      <c r="AY922" s="164" t="s">
        <v>193</v>
      </c>
    </row>
    <row r="923" spans="1:65" s="170" customFormat="1">
      <c r="B923" s="171"/>
      <c r="D923" s="156" t="s">
        <v>202</v>
      </c>
      <c r="E923" s="172"/>
      <c r="F923" s="173" t="s">
        <v>206</v>
      </c>
      <c r="H923" s="174">
        <v>20.655000000000001</v>
      </c>
      <c r="L923" s="171"/>
      <c r="M923" s="175"/>
      <c r="N923" s="176"/>
      <c r="O923" s="176"/>
      <c r="P923" s="176"/>
      <c r="Q923" s="176"/>
      <c r="R923" s="176"/>
      <c r="S923" s="176"/>
      <c r="T923" s="177"/>
      <c r="AT923" s="172" t="s">
        <v>202</v>
      </c>
      <c r="AU923" s="172" t="s">
        <v>82</v>
      </c>
      <c r="AV923" s="170" t="s">
        <v>199</v>
      </c>
      <c r="AW923" s="170" t="s">
        <v>35</v>
      </c>
      <c r="AX923" s="170" t="s">
        <v>80</v>
      </c>
      <c r="AY923" s="172" t="s">
        <v>193</v>
      </c>
    </row>
    <row r="924" spans="1:65" s="17" customFormat="1" ht="44.25" customHeight="1">
      <c r="A924" s="13"/>
      <c r="B924" s="136"/>
      <c r="C924" s="137" t="s">
        <v>606</v>
      </c>
      <c r="D924" s="137" t="s">
        <v>195</v>
      </c>
      <c r="E924" s="138" t="s">
        <v>986</v>
      </c>
      <c r="F924" s="139" t="s">
        <v>987</v>
      </c>
      <c r="G924" s="140" t="s">
        <v>353</v>
      </c>
      <c r="H924" s="141">
        <v>62.875</v>
      </c>
      <c r="I924" s="142">
        <v>0</v>
      </c>
      <c r="J924" s="142">
        <f>ROUND(I924*H924,2)</f>
        <v>0</v>
      </c>
      <c r="K924" s="143"/>
      <c r="L924" s="14"/>
      <c r="M924" s="144"/>
      <c r="N924" s="145" t="s">
        <v>44</v>
      </c>
      <c r="O924" s="146">
        <v>0.18</v>
      </c>
      <c r="P924" s="146">
        <f>O924*H924</f>
        <v>11.317499999999999</v>
      </c>
      <c r="Q924" s="146">
        <v>6.2099999999999998E-6</v>
      </c>
      <c r="R924" s="146">
        <f>Q924*H924</f>
        <v>3.9045375000000001E-4</v>
      </c>
      <c r="S924" s="146">
        <v>0</v>
      </c>
      <c r="T924" s="147">
        <f>S924*H924</f>
        <v>0</v>
      </c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R924" s="148" t="s">
        <v>199</v>
      </c>
      <c r="AT924" s="148" t="s">
        <v>195</v>
      </c>
      <c r="AU924" s="148" t="s">
        <v>82</v>
      </c>
      <c r="AY924" s="2" t="s">
        <v>193</v>
      </c>
      <c r="BE924" s="149">
        <f>IF(N924="základní",J924,0)</f>
        <v>0</v>
      </c>
      <c r="BF924" s="149">
        <f>IF(N924="snížená",J924,0)</f>
        <v>0</v>
      </c>
      <c r="BG924" s="149">
        <f>IF(N924="zákl. přenesená",J924,0)</f>
        <v>0</v>
      </c>
      <c r="BH924" s="149">
        <f>IF(N924="sníž. přenesená",J924,0)</f>
        <v>0</v>
      </c>
      <c r="BI924" s="149">
        <f>IF(N924="nulová",J924,0)</f>
        <v>0</v>
      </c>
      <c r="BJ924" s="2" t="s">
        <v>80</v>
      </c>
      <c r="BK924" s="149">
        <f>ROUND(I924*H924,2)</f>
        <v>0</v>
      </c>
      <c r="BL924" s="2" t="s">
        <v>199</v>
      </c>
      <c r="BM924" s="148" t="s">
        <v>988</v>
      </c>
    </row>
    <row r="925" spans="1:65" s="17" customFormat="1">
      <c r="A925" s="13"/>
      <c r="B925" s="14"/>
      <c r="C925" s="13"/>
      <c r="D925" s="150" t="s">
        <v>200</v>
      </c>
      <c r="E925" s="13"/>
      <c r="F925" s="151" t="s">
        <v>989</v>
      </c>
      <c r="G925" s="13"/>
      <c r="H925" s="13"/>
      <c r="I925" s="13"/>
      <c r="J925" s="13"/>
      <c r="K925" s="13"/>
      <c r="L925" s="14"/>
      <c r="M925" s="152"/>
      <c r="N925" s="153"/>
      <c r="O925" s="36"/>
      <c r="P925" s="36"/>
      <c r="Q925" s="36"/>
      <c r="R925" s="36"/>
      <c r="S925" s="36"/>
      <c r="T925" s="37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" t="s">
        <v>200</v>
      </c>
      <c r="AU925" s="2" t="s">
        <v>82</v>
      </c>
    </row>
    <row r="926" spans="1:65" s="154" customFormat="1">
      <c r="B926" s="155"/>
      <c r="D926" s="156" t="s">
        <v>202</v>
      </c>
      <c r="E926" s="157"/>
      <c r="F926" s="158" t="s">
        <v>408</v>
      </c>
      <c r="H926" s="157"/>
      <c r="L926" s="155"/>
      <c r="M926" s="159"/>
      <c r="N926" s="160"/>
      <c r="O926" s="160"/>
      <c r="P926" s="160"/>
      <c r="Q926" s="160"/>
      <c r="R926" s="160"/>
      <c r="S926" s="160"/>
      <c r="T926" s="161"/>
      <c r="AT926" s="157" t="s">
        <v>202</v>
      </c>
      <c r="AU926" s="157" t="s">
        <v>82</v>
      </c>
      <c r="AV926" s="154" t="s">
        <v>80</v>
      </c>
      <c r="AW926" s="154" t="s">
        <v>35</v>
      </c>
      <c r="AX926" s="154" t="s">
        <v>73</v>
      </c>
      <c r="AY926" s="157" t="s">
        <v>193</v>
      </c>
    </row>
    <row r="927" spans="1:65" s="154" customFormat="1">
      <c r="B927" s="155"/>
      <c r="D927" s="156" t="s">
        <v>202</v>
      </c>
      <c r="E927" s="157"/>
      <c r="F927" s="158" t="s">
        <v>966</v>
      </c>
      <c r="H927" s="157"/>
      <c r="L927" s="155"/>
      <c r="M927" s="159"/>
      <c r="N927" s="160"/>
      <c r="O927" s="160"/>
      <c r="P927" s="160"/>
      <c r="Q927" s="160"/>
      <c r="R927" s="160"/>
      <c r="S927" s="160"/>
      <c r="T927" s="161"/>
      <c r="AT927" s="157" t="s">
        <v>202</v>
      </c>
      <c r="AU927" s="157" t="s">
        <v>82</v>
      </c>
      <c r="AV927" s="154" t="s">
        <v>80</v>
      </c>
      <c r="AW927" s="154" t="s">
        <v>35</v>
      </c>
      <c r="AX927" s="154" t="s">
        <v>73</v>
      </c>
      <c r="AY927" s="157" t="s">
        <v>193</v>
      </c>
    </row>
    <row r="928" spans="1:65" s="162" customFormat="1">
      <c r="B928" s="163"/>
      <c r="D928" s="156" t="s">
        <v>202</v>
      </c>
      <c r="E928" s="164"/>
      <c r="F928" s="165" t="s">
        <v>980</v>
      </c>
      <c r="H928" s="166">
        <v>62.875</v>
      </c>
      <c r="L928" s="163"/>
      <c r="M928" s="167"/>
      <c r="N928" s="168"/>
      <c r="O928" s="168"/>
      <c r="P928" s="168"/>
      <c r="Q928" s="168"/>
      <c r="R928" s="168"/>
      <c r="S928" s="168"/>
      <c r="T928" s="169"/>
      <c r="AT928" s="164" t="s">
        <v>202</v>
      </c>
      <c r="AU928" s="164" t="s">
        <v>82</v>
      </c>
      <c r="AV928" s="162" t="s">
        <v>82</v>
      </c>
      <c r="AW928" s="162" t="s">
        <v>35</v>
      </c>
      <c r="AX928" s="162" t="s">
        <v>73</v>
      </c>
      <c r="AY928" s="164" t="s">
        <v>193</v>
      </c>
    </row>
    <row r="929" spans="1:65" s="170" customFormat="1">
      <c r="B929" s="171"/>
      <c r="D929" s="156" t="s">
        <v>202</v>
      </c>
      <c r="E929" s="172"/>
      <c r="F929" s="173" t="s">
        <v>206</v>
      </c>
      <c r="H929" s="174">
        <v>62.875</v>
      </c>
      <c r="L929" s="171"/>
      <c r="M929" s="175"/>
      <c r="N929" s="176"/>
      <c r="O929" s="176"/>
      <c r="P929" s="176"/>
      <c r="Q929" s="176"/>
      <c r="R929" s="176"/>
      <c r="S929" s="176"/>
      <c r="T929" s="177"/>
      <c r="AT929" s="172" t="s">
        <v>202</v>
      </c>
      <c r="AU929" s="172" t="s">
        <v>82</v>
      </c>
      <c r="AV929" s="170" t="s">
        <v>199</v>
      </c>
      <c r="AW929" s="170" t="s">
        <v>35</v>
      </c>
      <c r="AX929" s="170" t="s">
        <v>80</v>
      </c>
      <c r="AY929" s="172" t="s">
        <v>193</v>
      </c>
    </row>
    <row r="930" spans="1:65" s="17" customFormat="1" ht="37.799999999999997" customHeight="1">
      <c r="A930" s="13"/>
      <c r="B930" s="136"/>
      <c r="C930" s="137" t="s">
        <v>990</v>
      </c>
      <c r="D930" s="137" t="s">
        <v>195</v>
      </c>
      <c r="E930" s="138" t="s">
        <v>991</v>
      </c>
      <c r="F930" s="139" t="s">
        <v>992</v>
      </c>
      <c r="G930" s="140" t="s">
        <v>605</v>
      </c>
      <c r="H930" s="141">
        <v>2</v>
      </c>
      <c r="I930" s="142">
        <v>0</v>
      </c>
      <c r="J930" s="142">
        <f>ROUND(I930*H930,2)</f>
        <v>0</v>
      </c>
      <c r="K930" s="143"/>
      <c r="L930" s="14"/>
      <c r="M930" s="144"/>
      <c r="N930" s="145" t="s">
        <v>44</v>
      </c>
      <c r="O930" s="146">
        <v>0.84</v>
      </c>
      <c r="P930" s="146">
        <f>O930*H930</f>
        <v>1.68</v>
      </c>
      <c r="Q930" s="146">
        <v>4.8161770000000002E-4</v>
      </c>
      <c r="R930" s="146">
        <f>Q930*H930</f>
        <v>9.6323540000000003E-4</v>
      </c>
      <c r="S930" s="146">
        <v>0</v>
      </c>
      <c r="T930" s="147">
        <f>S930*H930</f>
        <v>0</v>
      </c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R930" s="148" t="s">
        <v>199</v>
      </c>
      <c r="AT930" s="148" t="s">
        <v>195</v>
      </c>
      <c r="AU930" s="148" t="s">
        <v>82</v>
      </c>
      <c r="AY930" s="2" t="s">
        <v>193</v>
      </c>
      <c r="BE930" s="149">
        <f>IF(N930="základní",J930,0)</f>
        <v>0</v>
      </c>
      <c r="BF930" s="149">
        <f>IF(N930="snížená",J930,0)</f>
        <v>0</v>
      </c>
      <c r="BG930" s="149">
        <f>IF(N930="zákl. přenesená",J930,0)</f>
        <v>0</v>
      </c>
      <c r="BH930" s="149">
        <f>IF(N930="sníž. přenesená",J930,0)</f>
        <v>0</v>
      </c>
      <c r="BI930" s="149">
        <f>IF(N930="nulová",J930,0)</f>
        <v>0</v>
      </c>
      <c r="BJ930" s="2" t="s">
        <v>80</v>
      </c>
      <c r="BK930" s="149">
        <f>ROUND(I930*H930,2)</f>
        <v>0</v>
      </c>
      <c r="BL930" s="2" t="s">
        <v>199</v>
      </c>
      <c r="BM930" s="148" t="s">
        <v>993</v>
      </c>
    </row>
    <row r="931" spans="1:65" s="17" customFormat="1">
      <c r="A931" s="13"/>
      <c r="B931" s="14"/>
      <c r="C931" s="13"/>
      <c r="D931" s="150" t="s">
        <v>200</v>
      </c>
      <c r="E931" s="13"/>
      <c r="F931" s="151" t="s">
        <v>994</v>
      </c>
      <c r="G931" s="13"/>
      <c r="H931" s="13"/>
      <c r="I931" s="13"/>
      <c r="J931" s="13"/>
      <c r="K931" s="13"/>
      <c r="L931" s="14"/>
      <c r="M931" s="152"/>
      <c r="N931" s="153"/>
      <c r="O931" s="36"/>
      <c r="P931" s="36"/>
      <c r="Q931" s="36"/>
      <c r="R931" s="36"/>
      <c r="S931" s="36"/>
      <c r="T931" s="37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" t="s">
        <v>200</v>
      </c>
      <c r="AU931" s="2" t="s">
        <v>82</v>
      </c>
    </row>
    <row r="932" spans="1:65" s="154" customFormat="1" ht="20.399999999999999">
      <c r="B932" s="155"/>
      <c r="D932" s="156" t="s">
        <v>202</v>
      </c>
      <c r="E932" s="157"/>
      <c r="F932" s="158" t="s">
        <v>995</v>
      </c>
      <c r="H932" s="157"/>
      <c r="L932" s="155"/>
      <c r="M932" s="159"/>
      <c r="N932" s="160"/>
      <c r="O932" s="160"/>
      <c r="P932" s="160"/>
      <c r="Q932" s="160"/>
      <c r="R932" s="160"/>
      <c r="S932" s="160"/>
      <c r="T932" s="161"/>
      <c r="AT932" s="157" t="s">
        <v>202</v>
      </c>
      <c r="AU932" s="157" t="s">
        <v>82</v>
      </c>
      <c r="AV932" s="154" t="s">
        <v>80</v>
      </c>
      <c r="AW932" s="154" t="s">
        <v>35</v>
      </c>
      <c r="AX932" s="154" t="s">
        <v>73</v>
      </c>
      <c r="AY932" s="157" t="s">
        <v>193</v>
      </c>
    </row>
    <row r="933" spans="1:65" s="162" customFormat="1">
      <c r="B933" s="163"/>
      <c r="D933" s="156" t="s">
        <v>202</v>
      </c>
      <c r="E933" s="164"/>
      <c r="F933" s="165" t="s">
        <v>996</v>
      </c>
      <c r="H933" s="166">
        <v>1</v>
      </c>
      <c r="L933" s="163"/>
      <c r="M933" s="167"/>
      <c r="N933" s="168"/>
      <c r="O933" s="168"/>
      <c r="P933" s="168"/>
      <c r="Q933" s="168"/>
      <c r="R933" s="168"/>
      <c r="S933" s="168"/>
      <c r="T933" s="169"/>
      <c r="AT933" s="164" t="s">
        <v>202</v>
      </c>
      <c r="AU933" s="164" t="s">
        <v>82</v>
      </c>
      <c r="AV933" s="162" t="s">
        <v>82</v>
      </c>
      <c r="AW933" s="162" t="s">
        <v>35</v>
      </c>
      <c r="AX933" s="162" t="s">
        <v>73</v>
      </c>
      <c r="AY933" s="164" t="s">
        <v>193</v>
      </c>
    </row>
    <row r="934" spans="1:65" s="162" customFormat="1">
      <c r="B934" s="163"/>
      <c r="D934" s="156" t="s">
        <v>202</v>
      </c>
      <c r="E934" s="164"/>
      <c r="F934" s="165" t="s">
        <v>997</v>
      </c>
      <c r="H934" s="166">
        <v>1</v>
      </c>
      <c r="L934" s="163"/>
      <c r="M934" s="167"/>
      <c r="N934" s="168"/>
      <c r="O934" s="168"/>
      <c r="P934" s="168"/>
      <c r="Q934" s="168"/>
      <c r="R934" s="168"/>
      <c r="S934" s="168"/>
      <c r="T934" s="169"/>
      <c r="AT934" s="164" t="s">
        <v>202</v>
      </c>
      <c r="AU934" s="164" t="s">
        <v>82</v>
      </c>
      <c r="AV934" s="162" t="s">
        <v>82</v>
      </c>
      <c r="AW934" s="162" t="s">
        <v>35</v>
      </c>
      <c r="AX934" s="162" t="s">
        <v>73</v>
      </c>
      <c r="AY934" s="164" t="s">
        <v>193</v>
      </c>
    </row>
    <row r="935" spans="1:65" s="170" customFormat="1">
      <c r="B935" s="171"/>
      <c r="D935" s="156" t="s">
        <v>202</v>
      </c>
      <c r="E935" s="172"/>
      <c r="F935" s="173" t="s">
        <v>206</v>
      </c>
      <c r="H935" s="174">
        <v>2</v>
      </c>
      <c r="L935" s="171"/>
      <c r="M935" s="175"/>
      <c r="N935" s="176"/>
      <c r="O935" s="176"/>
      <c r="P935" s="176"/>
      <c r="Q935" s="176"/>
      <c r="R935" s="176"/>
      <c r="S935" s="176"/>
      <c r="T935" s="177"/>
      <c r="AT935" s="172" t="s">
        <v>202</v>
      </c>
      <c r="AU935" s="172" t="s">
        <v>82</v>
      </c>
      <c r="AV935" s="170" t="s">
        <v>199</v>
      </c>
      <c r="AW935" s="170" t="s">
        <v>35</v>
      </c>
      <c r="AX935" s="170" t="s">
        <v>80</v>
      </c>
      <c r="AY935" s="172" t="s">
        <v>193</v>
      </c>
    </row>
    <row r="936" spans="1:65" s="17" customFormat="1" ht="24.15" customHeight="1">
      <c r="A936" s="13"/>
      <c r="B936" s="136"/>
      <c r="C936" s="186" t="s">
        <v>613</v>
      </c>
      <c r="D936" s="186" t="s">
        <v>372</v>
      </c>
      <c r="E936" s="187" t="s">
        <v>998</v>
      </c>
      <c r="F936" s="188" t="s">
        <v>999</v>
      </c>
      <c r="G936" s="189" t="s">
        <v>605</v>
      </c>
      <c r="H936" s="190">
        <v>1</v>
      </c>
      <c r="I936" s="191">
        <v>0</v>
      </c>
      <c r="J936" s="191">
        <f>ROUND(I936*H936,2)</f>
        <v>0</v>
      </c>
      <c r="K936" s="192"/>
      <c r="L936" s="193"/>
      <c r="M936" s="194"/>
      <c r="N936" s="195" t="s">
        <v>44</v>
      </c>
      <c r="O936" s="146">
        <v>0</v>
      </c>
      <c r="P936" s="146">
        <f>O936*H936</f>
        <v>0</v>
      </c>
      <c r="Q936" s="146">
        <v>1.272E-2</v>
      </c>
      <c r="R936" s="146">
        <f>Q936*H936</f>
        <v>1.272E-2</v>
      </c>
      <c r="S936" s="146">
        <v>0</v>
      </c>
      <c r="T936" s="147">
        <f>S936*H936</f>
        <v>0</v>
      </c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R936" s="148" t="s">
        <v>224</v>
      </c>
      <c r="AT936" s="148" t="s">
        <v>372</v>
      </c>
      <c r="AU936" s="148" t="s">
        <v>82</v>
      </c>
      <c r="AY936" s="2" t="s">
        <v>193</v>
      </c>
      <c r="BE936" s="149">
        <f>IF(N936="základní",J936,0)</f>
        <v>0</v>
      </c>
      <c r="BF936" s="149">
        <f>IF(N936="snížená",J936,0)</f>
        <v>0</v>
      </c>
      <c r="BG936" s="149">
        <f>IF(N936="zákl. přenesená",J936,0)</f>
        <v>0</v>
      </c>
      <c r="BH936" s="149">
        <f>IF(N936="sníž. přenesená",J936,0)</f>
        <v>0</v>
      </c>
      <c r="BI936" s="149">
        <f>IF(N936="nulová",J936,0)</f>
        <v>0</v>
      </c>
      <c r="BJ936" s="2" t="s">
        <v>80</v>
      </c>
      <c r="BK936" s="149">
        <f>ROUND(I936*H936,2)</f>
        <v>0</v>
      </c>
      <c r="BL936" s="2" t="s">
        <v>199</v>
      </c>
      <c r="BM936" s="148" t="s">
        <v>1000</v>
      </c>
    </row>
    <row r="937" spans="1:65" s="17" customFormat="1" ht="24.15" customHeight="1">
      <c r="A937" s="13"/>
      <c r="B937" s="136"/>
      <c r="C937" s="186" t="s">
        <v>1001</v>
      </c>
      <c r="D937" s="186" t="s">
        <v>372</v>
      </c>
      <c r="E937" s="187" t="s">
        <v>1002</v>
      </c>
      <c r="F937" s="188" t="s">
        <v>1003</v>
      </c>
      <c r="G937" s="189" t="s">
        <v>605</v>
      </c>
      <c r="H937" s="190">
        <v>1</v>
      </c>
      <c r="I937" s="191">
        <v>0</v>
      </c>
      <c r="J937" s="191">
        <f>ROUND(I937*H937,2)</f>
        <v>0</v>
      </c>
      <c r="K937" s="192"/>
      <c r="L937" s="193"/>
      <c r="M937" s="194"/>
      <c r="N937" s="195" t="s">
        <v>44</v>
      </c>
      <c r="O937" s="146">
        <v>0</v>
      </c>
      <c r="P937" s="146">
        <f>O937*H937</f>
        <v>0</v>
      </c>
      <c r="Q937" s="146">
        <v>0</v>
      </c>
      <c r="R937" s="146">
        <f>Q937*H937</f>
        <v>0</v>
      </c>
      <c r="S937" s="146">
        <v>0</v>
      </c>
      <c r="T937" s="147">
        <f>S937*H937</f>
        <v>0</v>
      </c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R937" s="148" t="s">
        <v>224</v>
      </c>
      <c r="AT937" s="148" t="s">
        <v>372</v>
      </c>
      <c r="AU937" s="148" t="s">
        <v>82</v>
      </c>
      <c r="AY937" s="2" t="s">
        <v>193</v>
      </c>
      <c r="BE937" s="149">
        <f>IF(N937="základní",J937,0)</f>
        <v>0</v>
      </c>
      <c r="BF937" s="149">
        <f>IF(N937="snížená",J937,0)</f>
        <v>0</v>
      </c>
      <c r="BG937" s="149">
        <f>IF(N937="zákl. přenesená",J937,0)</f>
        <v>0</v>
      </c>
      <c r="BH937" s="149">
        <f>IF(N937="sníž. přenesená",J937,0)</f>
        <v>0</v>
      </c>
      <c r="BI937" s="149">
        <f>IF(N937="nulová",J937,0)</f>
        <v>0</v>
      </c>
      <c r="BJ937" s="2" t="s">
        <v>80</v>
      </c>
      <c r="BK937" s="149">
        <f>ROUND(I937*H937,2)</f>
        <v>0</v>
      </c>
      <c r="BL937" s="2" t="s">
        <v>199</v>
      </c>
      <c r="BM937" s="148" t="s">
        <v>1004</v>
      </c>
    </row>
    <row r="938" spans="1:65" s="123" customFormat="1" ht="22.8" customHeight="1">
      <c r="B938" s="124"/>
      <c r="D938" s="125" t="s">
        <v>72</v>
      </c>
      <c r="E938" s="134" t="s">
        <v>286</v>
      </c>
      <c r="F938" s="134" t="s">
        <v>1005</v>
      </c>
      <c r="J938" s="135">
        <f>BK938</f>
        <v>0</v>
      </c>
      <c r="L938" s="124"/>
      <c r="M938" s="128"/>
      <c r="N938" s="129"/>
      <c r="O938" s="129"/>
      <c r="P938" s="130">
        <f>SUM(P939:P1117)</f>
        <v>1017.2810639999999</v>
      </c>
      <c r="Q938" s="129"/>
      <c r="R938" s="130">
        <f>SUM(R939:R1117)</f>
        <v>0.2433535</v>
      </c>
      <c r="S938" s="129"/>
      <c r="T938" s="131">
        <f>SUM(T939:T1117)</f>
        <v>81.926461999999987</v>
      </c>
      <c r="AR938" s="125" t="s">
        <v>80</v>
      </c>
      <c r="AT938" s="132" t="s">
        <v>72</v>
      </c>
      <c r="AU938" s="132" t="s">
        <v>80</v>
      </c>
      <c r="AY938" s="125" t="s">
        <v>193</v>
      </c>
      <c r="BK938" s="133">
        <f>SUM(BK939:BK1117)</f>
        <v>0</v>
      </c>
    </row>
    <row r="939" spans="1:65" s="17" customFormat="1" ht="62.7" customHeight="1">
      <c r="A939" s="13"/>
      <c r="B939" s="136"/>
      <c r="C939" s="137" t="s">
        <v>618</v>
      </c>
      <c r="D939" s="137" t="s">
        <v>195</v>
      </c>
      <c r="E939" s="138" t="s">
        <v>1006</v>
      </c>
      <c r="F939" s="139" t="s">
        <v>1007</v>
      </c>
      <c r="G939" s="140" t="s">
        <v>605</v>
      </c>
      <c r="H939" s="141">
        <v>1</v>
      </c>
      <c r="I939" s="142">
        <v>0</v>
      </c>
      <c r="J939" s="142">
        <f>ROUND(I939*H939,2)</f>
        <v>0</v>
      </c>
      <c r="K939" s="143"/>
      <c r="L939" s="14"/>
      <c r="M939" s="144"/>
      <c r="N939" s="145" t="s">
        <v>44</v>
      </c>
      <c r="O939" s="146">
        <v>0</v>
      </c>
      <c r="P939" s="146">
        <f>O939*H939</f>
        <v>0</v>
      </c>
      <c r="Q939" s="146">
        <v>0</v>
      </c>
      <c r="R939" s="146">
        <f>Q939*H939</f>
        <v>0</v>
      </c>
      <c r="S939" s="146">
        <v>0</v>
      </c>
      <c r="T939" s="147">
        <f>S939*H939</f>
        <v>0</v>
      </c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R939" s="148" t="s">
        <v>199</v>
      </c>
      <c r="AT939" s="148" t="s">
        <v>195</v>
      </c>
      <c r="AU939" s="148" t="s">
        <v>82</v>
      </c>
      <c r="AY939" s="2" t="s">
        <v>193</v>
      </c>
      <c r="BE939" s="149">
        <f>IF(N939="základní",J939,0)</f>
        <v>0</v>
      </c>
      <c r="BF939" s="149">
        <f>IF(N939="snížená",J939,0)</f>
        <v>0</v>
      </c>
      <c r="BG939" s="149">
        <f>IF(N939="zákl. přenesená",J939,0)</f>
        <v>0</v>
      </c>
      <c r="BH939" s="149">
        <f>IF(N939="sníž. přenesená",J939,0)</f>
        <v>0</v>
      </c>
      <c r="BI939" s="149">
        <f>IF(N939="nulová",J939,0)</f>
        <v>0</v>
      </c>
      <c r="BJ939" s="2" t="s">
        <v>80</v>
      </c>
      <c r="BK939" s="149">
        <f>ROUND(I939*H939,2)</f>
        <v>0</v>
      </c>
      <c r="BL939" s="2" t="s">
        <v>199</v>
      </c>
      <c r="BM939" s="148" t="s">
        <v>1008</v>
      </c>
    </row>
    <row r="940" spans="1:65" s="17" customFormat="1" ht="78" customHeight="1">
      <c r="A940" s="13"/>
      <c r="B940" s="136"/>
      <c r="C940" s="137" t="s">
        <v>1009</v>
      </c>
      <c r="D940" s="137" t="s">
        <v>195</v>
      </c>
      <c r="E940" s="138" t="s">
        <v>1010</v>
      </c>
      <c r="F940" s="139" t="s">
        <v>1011</v>
      </c>
      <c r="G940" s="140" t="s">
        <v>605</v>
      </c>
      <c r="H940" s="141">
        <v>1</v>
      </c>
      <c r="I940" s="142">
        <v>0</v>
      </c>
      <c r="J940" s="142">
        <f>ROUND(I940*H940,2)</f>
        <v>0</v>
      </c>
      <c r="K940" s="143"/>
      <c r="L940" s="14"/>
      <c r="M940" s="144"/>
      <c r="N940" s="145" t="s">
        <v>44</v>
      </c>
      <c r="O940" s="146">
        <v>0</v>
      </c>
      <c r="P940" s="146">
        <f>O940*H940</f>
        <v>0</v>
      </c>
      <c r="Q940" s="146">
        <v>0</v>
      </c>
      <c r="R940" s="146">
        <f>Q940*H940</f>
        <v>0</v>
      </c>
      <c r="S940" s="146">
        <v>0</v>
      </c>
      <c r="T940" s="147">
        <f>S940*H940</f>
        <v>0</v>
      </c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R940" s="148" t="s">
        <v>199</v>
      </c>
      <c r="AT940" s="148" t="s">
        <v>195</v>
      </c>
      <c r="AU940" s="148" t="s">
        <v>82</v>
      </c>
      <c r="AY940" s="2" t="s">
        <v>193</v>
      </c>
      <c r="BE940" s="149">
        <f>IF(N940="základní",J940,0)</f>
        <v>0</v>
      </c>
      <c r="BF940" s="149">
        <f>IF(N940="snížená",J940,0)</f>
        <v>0</v>
      </c>
      <c r="BG940" s="149">
        <f>IF(N940="zákl. přenesená",J940,0)</f>
        <v>0</v>
      </c>
      <c r="BH940" s="149">
        <f>IF(N940="sníž. přenesená",J940,0)</f>
        <v>0</v>
      </c>
      <c r="BI940" s="149">
        <f>IF(N940="nulová",J940,0)</f>
        <v>0</v>
      </c>
      <c r="BJ940" s="2" t="s">
        <v>80</v>
      </c>
      <c r="BK940" s="149">
        <f>ROUND(I940*H940,2)</f>
        <v>0</v>
      </c>
      <c r="BL940" s="2" t="s">
        <v>199</v>
      </c>
      <c r="BM940" s="148" t="s">
        <v>1012</v>
      </c>
    </row>
    <row r="941" spans="1:65" s="17" customFormat="1" ht="49.05" customHeight="1">
      <c r="A941" s="13"/>
      <c r="B941" s="136"/>
      <c r="C941" s="137" t="s">
        <v>624</v>
      </c>
      <c r="D941" s="137" t="s">
        <v>195</v>
      </c>
      <c r="E941" s="138" t="s">
        <v>1013</v>
      </c>
      <c r="F941" s="139" t="s">
        <v>1014</v>
      </c>
      <c r="G941" s="140" t="s">
        <v>198</v>
      </c>
      <c r="H941" s="141">
        <v>1299</v>
      </c>
      <c r="I941" s="142">
        <v>0</v>
      </c>
      <c r="J941" s="142">
        <f>ROUND(I941*H941,2)</f>
        <v>0</v>
      </c>
      <c r="K941" s="143"/>
      <c r="L941" s="14"/>
      <c r="M941" s="144"/>
      <c r="N941" s="145" t="s">
        <v>44</v>
      </c>
      <c r="O941" s="146">
        <v>0.128</v>
      </c>
      <c r="P941" s="146">
        <f>O941*H941</f>
        <v>166.27199999999999</v>
      </c>
      <c r="Q941" s="146">
        <v>0</v>
      </c>
      <c r="R941" s="146">
        <f>Q941*H941</f>
        <v>0</v>
      </c>
      <c r="S941" s="146">
        <v>0</v>
      </c>
      <c r="T941" s="147">
        <f>S941*H941</f>
        <v>0</v>
      </c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R941" s="148" t="s">
        <v>199</v>
      </c>
      <c r="AT941" s="148" t="s">
        <v>195</v>
      </c>
      <c r="AU941" s="148" t="s">
        <v>82</v>
      </c>
      <c r="AY941" s="2" t="s">
        <v>193</v>
      </c>
      <c r="BE941" s="149">
        <f>IF(N941="základní",J941,0)</f>
        <v>0</v>
      </c>
      <c r="BF941" s="149">
        <f>IF(N941="snížená",J941,0)</f>
        <v>0</v>
      </c>
      <c r="BG941" s="149">
        <f>IF(N941="zákl. přenesená",J941,0)</f>
        <v>0</v>
      </c>
      <c r="BH941" s="149">
        <f>IF(N941="sníž. přenesená",J941,0)</f>
        <v>0</v>
      </c>
      <c r="BI941" s="149">
        <f>IF(N941="nulová",J941,0)</f>
        <v>0</v>
      </c>
      <c r="BJ941" s="2" t="s">
        <v>80</v>
      </c>
      <c r="BK941" s="149">
        <f>ROUND(I941*H941,2)</f>
        <v>0</v>
      </c>
      <c r="BL941" s="2" t="s">
        <v>199</v>
      </c>
      <c r="BM941" s="148" t="s">
        <v>1015</v>
      </c>
    </row>
    <row r="942" spans="1:65" s="17" customFormat="1">
      <c r="A942" s="13"/>
      <c r="B942" s="14"/>
      <c r="C942" s="13"/>
      <c r="D942" s="150" t="s">
        <v>200</v>
      </c>
      <c r="E942" s="13"/>
      <c r="F942" s="151" t="s">
        <v>1016</v>
      </c>
      <c r="G942" s="13"/>
      <c r="H942" s="13"/>
      <c r="I942" s="13"/>
      <c r="J942" s="13"/>
      <c r="K942" s="13"/>
      <c r="L942" s="14"/>
      <c r="M942" s="152"/>
      <c r="N942" s="153"/>
      <c r="O942" s="36"/>
      <c r="P942" s="36"/>
      <c r="Q942" s="36"/>
      <c r="R942" s="36"/>
      <c r="S942" s="36"/>
      <c r="T942" s="37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" t="s">
        <v>200</v>
      </c>
      <c r="AU942" s="2" t="s">
        <v>82</v>
      </c>
    </row>
    <row r="943" spans="1:65" s="154" customFormat="1">
      <c r="B943" s="155"/>
      <c r="D943" s="156" t="s">
        <v>202</v>
      </c>
      <c r="E943" s="157"/>
      <c r="F943" s="158" t="s">
        <v>203</v>
      </c>
      <c r="H943" s="157"/>
      <c r="L943" s="155"/>
      <c r="M943" s="159"/>
      <c r="N943" s="160"/>
      <c r="O943" s="160"/>
      <c r="P943" s="160"/>
      <c r="Q943" s="160"/>
      <c r="R943" s="160"/>
      <c r="S943" s="160"/>
      <c r="T943" s="161"/>
      <c r="AT943" s="157" t="s">
        <v>202</v>
      </c>
      <c r="AU943" s="157" t="s">
        <v>82</v>
      </c>
      <c r="AV943" s="154" t="s">
        <v>80</v>
      </c>
      <c r="AW943" s="154" t="s">
        <v>35</v>
      </c>
      <c r="AX943" s="154" t="s">
        <v>73</v>
      </c>
      <c r="AY943" s="157" t="s">
        <v>193</v>
      </c>
    </row>
    <row r="944" spans="1:65" s="162" customFormat="1" ht="20.399999999999999">
      <c r="B944" s="163"/>
      <c r="D944" s="156" t="s">
        <v>202</v>
      </c>
      <c r="E944" s="164"/>
      <c r="F944" s="165" t="s">
        <v>1017</v>
      </c>
      <c r="H944" s="166">
        <v>761</v>
      </c>
      <c r="L944" s="163"/>
      <c r="M944" s="167"/>
      <c r="N944" s="168"/>
      <c r="O944" s="168"/>
      <c r="P944" s="168"/>
      <c r="Q944" s="168"/>
      <c r="R944" s="168"/>
      <c r="S944" s="168"/>
      <c r="T944" s="169"/>
      <c r="AT944" s="164" t="s">
        <v>202</v>
      </c>
      <c r="AU944" s="164" t="s">
        <v>82</v>
      </c>
      <c r="AV944" s="162" t="s">
        <v>82</v>
      </c>
      <c r="AW944" s="162" t="s">
        <v>35</v>
      </c>
      <c r="AX944" s="162" t="s">
        <v>73</v>
      </c>
      <c r="AY944" s="164" t="s">
        <v>193</v>
      </c>
    </row>
    <row r="945" spans="1:65" s="162" customFormat="1">
      <c r="B945" s="163"/>
      <c r="D945" s="156" t="s">
        <v>202</v>
      </c>
      <c r="E945" s="164"/>
      <c r="F945" s="165" t="s">
        <v>1018</v>
      </c>
      <c r="H945" s="166">
        <v>385</v>
      </c>
      <c r="L945" s="163"/>
      <c r="M945" s="167"/>
      <c r="N945" s="168"/>
      <c r="O945" s="168"/>
      <c r="P945" s="168"/>
      <c r="Q945" s="168"/>
      <c r="R945" s="168"/>
      <c r="S945" s="168"/>
      <c r="T945" s="169"/>
      <c r="AT945" s="164" t="s">
        <v>202</v>
      </c>
      <c r="AU945" s="164" t="s">
        <v>82</v>
      </c>
      <c r="AV945" s="162" t="s">
        <v>82</v>
      </c>
      <c r="AW945" s="162" t="s">
        <v>35</v>
      </c>
      <c r="AX945" s="162" t="s">
        <v>73</v>
      </c>
      <c r="AY945" s="164" t="s">
        <v>193</v>
      </c>
    </row>
    <row r="946" spans="1:65" s="162" customFormat="1">
      <c r="B946" s="163"/>
      <c r="D946" s="156" t="s">
        <v>202</v>
      </c>
      <c r="E946" s="164"/>
      <c r="F946" s="165" t="s">
        <v>1019</v>
      </c>
      <c r="H946" s="166">
        <v>153</v>
      </c>
      <c r="L946" s="163"/>
      <c r="M946" s="167"/>
      <c r="N946" s="168"/>
      <c r="O946" s="168"/>
      <c r="P946" s="168"/>
      <c r="Q946" s="168"/>
      <c r="R946" s="168"/>
      <c r="S946" s="168"/>
      <c r="T946" s="169"/>
      <c r="AT946" s="164" t="s">
        <v>202</v>
      </c>
      <c r="AU946" s="164" t="s">
        <v>82</v>
      </c>
      <c r="AV946" s="162" t="s">
        <v>82</v>
      </c>
      <c r="AW946" s="162" t="s">
        <v>35</v>
      </c>
      <c r="AX946" s="162" t="s">
        <v>73</v>
      </c>
      <c r="AY946" s="164" t="s">
        <v>193</v>
      </c>
    </row>
    <row r="947" spans="1:65" s="170" customFormat="1">
      <c r="B947" s="171"/>
      <c r="D947" s="156" t="s">
        <v>202</v>
      </c>
      <c r="E947" s="172"/>
      <c r="F947" s="173" t="s">
        <v>206</v>
      </c>
      <c r="H947" s="174">
        <v>1299</v>
      </c>
      <c r="L947" s="171"/>
      <c r="M947" s="175"/>
      <c r="N947" s="176"/>
      <c r="O947" s="176"/>
      <c r="P947" s="176"/>
      <c r="Q947" s="176"/>
      <c r="R947" s="176"/>
      <c r="S947" s="176"/>
      <c r="T947" s="177"/>
      <c r="AT947" s="172" t="s">
        <v>202</v>
      </c>
      <c r="AU947" s="172" t="s">
        <v>82</v>
      </c>
      <c r="AV947" s="170" t="s">
        <v>199</v>
      </c>
      <c r="AW947" s="170" t="s">
        <v>35</v>
      </c>
      <c r="AX947" s="170" t="s">
        <v>80</v>
      </c>
      <c r="AY947" s="172" t="s">
        <v>193</v>
      </c>
    </row>
    <row r="948" spans="1:65" s="17" customFormat="1" ht="55.5" customHeight="1">
      <c r="A948" s="13"/>
      <c r="B948" s="136"/>
      <c r="C948" s="137" t="s">
        <v>1020</v>
      </c>
      <c r="D948" s="137" t="s">
        <v>195</v>
      </c>
      <c r="E948" s="138" t="s">
        <v>1021</v>
      </c>
      <c r="F948" s="139" t="s">
        <v>1022</v>
      </c>
      <c r="G948" s="140" t="s">
        <v>198</v>
      </c>
      <c r="H948" s="141">
        <v>155880</v>
      </c>
      <c r="I948" s="142">
        <v>0</v>
      </c>
      <c r="J948" s="142">
        <f>ROUND(I948*H948,2)</f>
        <v>0</v>
      </c>
      <c r="K948" s="143"/>
      <c r="L948" s="14"/>
      <c r="M948" s="144"/>
      <c r="N948" s="145" t="s">
        <v>44</v>
      </c>
      <c r="O948" s="146">
        <v>0</v>
      </c>
      <c r="P948" s="146">
        <f>O948*H948</f>
        <v>0</v>
      </c>
      <c r="Q948" s="146">
        <v>0</v>
      </c>
      <c r="R948" s="146">
        <f>Q948*H948</f>
        <v>0</v>
      </c>
      <c r="S948" s="146">
        <v>0</v>
      </c>
      <c r="T948" s="147">
        <f>S948*H948</f>
        <v>0</v>
      </c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R948" s="148" t="s">
        <v>199</v>
      </c>
      <c r="AT948" s="148" t="s">
        <v>195</v>
      </c>
      <c r="AU948" s="148" t="s">
        <v>82</v>
      </c>
      <c r="AY948" s="2" t="s">
        <v>193</v>
      </c>
      <c r="BE948" s="149">
        <f>IF(N948="základní",J948,0)</f>
        <v>0</v>
      </c>
      <c r="BF948" s="149">
        <f>IF(N948="snížená",J948,0)</f>
        <v>0</v>
      </c>
      <c r="BG948" s="149">
        <f>IF(N948="zákl. přenesená",J948,0)</f>
        <v>0</v>
      </c>
      <c r="BH948" s="149">
        <f>IF(N948="sníž. přenesená",J948,0)</f>
        <v>0</v>
      </c>
      <c r="BI948" s="149">
        <f>IF(N948="nulová",J948,0)</f>
        <v>0</v>
      </c>
      <c r="BJ948" s="2" t="s">
        <v>80</v>
      </c>
      <c r="BK948" s="149">
        <f>ROUND(I948*H948,2)</f>
        <v>0</v>
      </c>
      <c r="BL948" s="2" t="s">
        <v>199</v>
      </c>
      <c r="BM948" s="148" t="s">
        <v>1023</v>
      </c>
    </row>
    <row r="949" spans="1:65" s="17" customFormat="1">
      <c r="A949" s="13"/>
      <c r="B949" s="14"/>
      <c r="C949" s="13"/>
      <c r="D949" s="150" t="s">
        <v>200</v>
      </c>
      <c r="E949" s="13"/>
      <c r="F949" s="151" t="s">
        <v>1024</v>
      </c>
      <c r="G949" s="13"/>
      <c r="H949" s="13"/>
      <c r="I949" s="13"/>
      <c r="J949" s="13"/>
      <c r="K949" s="13"/>
      <c r="L949" s="14"/>
      <c r="M949" s="152"/>
      <c r="N949" s="153"/>
      <c r="O949" s="36"/>
      <c r="P949" s="36"/>
      <c r="Q949" s="36"/>
      <c r="R949" s="36"/>
      <c r="S949" s="36"/>
      <c r="T949" s="37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" t="s">
        <v>200</v>
      </c>
      <c r="AU949" s="2" t="s">
        <v>82</v>
      </c>
    </row>
    <row r="950" spans="1:65" s="162" customFormat="1">
      <c r="B950" s="163"/>
      <c r="D950" s="156" t="s">
        <v>202</v>
      </c>
      <c r="E950" s="164"/>
      <c r="F950" s="165" t="s">
        <v>1025</v>
      </c>
      <c r="H950" s="166">
        <v>155880</v>
      </c>
      <c r="L950" s="163"/>
      <c r="M950" s="167"/>
      <c r="N950" s="168"/>
      <c r="O950" s="168"/>
      <c r="P950" s="168"/>
      <c r="Q950" s="168"/>
      <c r="R950" s="168"/>
      <c r="S950" s="168"/>
      <c r="T950" s="169"/>
      <c r="AT950" s="164" t="s">
        <v>202</v>
      </c>
      <c r="AU950" s="164" t="s">
        <v>82</v>
      </c>
      <c r="AV950" s="162" t="s">
        <v>82</v>
      </c>
      <c r="AW950" s="162" t="s">
        <v>35</v>
      </c>
      <c r="AX950" s="162" t="s">
        <v>73</v>
      </c>
      <c r="AY950" s="164" t="s">
        <v>193</v>
      </c>
    </row>
    <row r="951" spans="1:65" s="170" customFormat="1">
      <c r="B951" s="171"/>
      <c r="D951" s="156" t="s">
        <v>202</v>
      </c>
      <c r="E951" s="172"/>
      <c r="F951" s="173" t="s">
        <v>206</v>
      </c>
      <c r="H951" s="174">
        <v>155880</v>
      </c>
      <c r="L951" s="171"/>
      <c r="M951" s="175"/>
      <c r="N951" s="176"/>
      <c r="O951" s="176"/>
      <c r="P951" s="176"/>
      <c r="Q951" s="176"/>
      <c r="R951" s="176"/>
      <c r="S951" s="176"/>
      <c r="T951" s="177"/>
      <c r="AT951" s="172" t="s">
        <v>202</v>
      </c>
      <c r="AU951" s="172" t="s">
        <v>82</v>
      </c>
      <c r="AV951" s="170" t="s">
        <v>199</v>
      </c>
      <c r="AW951" s="170" t="s">
        <v>35</v>
      </c>
      <c r="AX951" s="170" t="s">
        <v>80</v>
      </c>
      <c r="AY951" s="172" t="s">
        <v>193</v>
      </c>
    </row>
    <row r="952" spans="1:65" s="17" customFormat="1" ht="49.05" customHeight="1">
      <c r="A952" s="13"/>
      <c r="B952" s="136"/>
      <c r="C952" s="137" t="s">
        <v>629</v>
      </c>
      <c r="D952" s="137" t="s">
        <v>195</v>
      </c>
      <c r="E952" s="138" t="s">
        <v>1026</v>
      </c>
      <c r="F952" s="139" t="s">
        <v>1027</v>
      </c>
      <c r="G952" s="140" t="s">
        <v>198</v>
      </c>
      <c r="H952" s="141">
        <v>1299</v>
      </c>
      <c r="I952" s="142">
        <v>0</v>
      </c>
      <c r="J952" s="142">
        <f>ROUND(I952*H952,2)</f>
        <v>0</v>
      </c>
      <c r="K952" s="143"/>
      <c r="L952" s="14"/>
      <c r="M952" s="144"/>
      <c r="N952" s="145" t="s">
        <v>44</v>
      </c>
      <c r="O952" s="146">
        <v>8.7999999999999995E-2</v>
      </c>
      <c r="P952" s="146">
        <f>O952*H952</f>
        <v>114.312</v>
      </c>
      <c r="Q952" s="146">
        <v>0</v>
      </c>
      <c r="R952" s="146">
        <f>Q952*H952</f>
        <v>0</v>
      </c>
      <c r="S952" s="146">
        <v>0</v>
      </c>
      <c r="T952" s="147">
        <f>S952*H952</f>
        <v>0</v>
      </c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R952" s="148" t="s">
        <v>199</v>
      </c>
      <c r="AT952" s="148" t="s">
        <v>195</v>
      </c>
      <c r="AU952" s="148" t="s">
        <v>82</v>
      </c>
      <c r="AY952" s="2" t="s">
        <v>193</v>
      </c>
      <c r="BE952" s="149">
        <f>IF(N952="základní",J952,0)</f>
        <v>0</v>
      </c>
      <c r="BF952" s="149">
        <f>IF(N952="snížená",J952,0)</f>
        <v>0</v>
      </c>
      <c r="BG952" s="149">
        <f>IF(N952="zákl. přenesená",J952,0)</f>
        <v>0</v>
      </c>
      <c r="BH952" s="149">
        <f>IF(N952="sníž. přenesená",J952,0)</f>
        <v>0</v>
      </c>
      <c r="BI952" s="149">
        <f>IF(N952="nulová",J952,0)</f>
        <v>0</v>
      </c>
      <c r="BJ952" s="2" t="s">
        <v>80</v>
      </c>
      <c r="BK952" s="149">
        <f>ROUND(I952*H952,2)</f>
        <v>0</v>
      </c>
      <c r="BL952" s="2" t="s">
        <v>199</v>
      </c>
      <c r="BM952" s="148" t="s">
        <v>1028</v>
      </c>
    </row>
    <row r="953" spans="1:65" s="17" customFormat="1">
      <c r="A953" s="13"/>
      <c r="B953" s="14"/>
      <c r="C953" s="13"/>
      <c r="D953" s="150" t="s">
        <v>200</v>
      </c>
      <c r="E953" s="13"/>
      <c r="F953" s="151" t="s">
        <v>1029</v>
      </c>
      <c r="G953" s="13"/>
      <c r="H953" s="13"/>
      <c r="I953" s="13"/>
      <c r="J953" s="13"/>
      <c r="K953" s="13"/>
      <c r="L953" s="14"/>
      <c r="M953" s="152"/>
      <c r="N953" s="153"/>
      <c r="O953" s="36"/>
      <c r="P953" s="36"/>
      <c r="Q953" s="36"/>
      <c r="R953" s="36"/>
      <c r="S953" s="36"/>
      <c r="T953" s="37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" t="s">
        <v>200</v>
      </c>
      <c r="AU953" s="2" t="s">
        <v>82</v>
      </c>
    </row>
    <row r="954" spans="1:65" s="17" customFormat="1" ht="24.15" customHeight="1">
      <c r="A954" s="13"/>
      <c r="B954" s="136"/>
      <c r="C954" s="137" t="s">
        <v>1030</v>
      </c>
      <c r="D954" s="137" t="s">
        <v>195</v>
      </c>
      <c r="E954" s="138" t="s">
        <v>1031</v>
      </c>
      <c r="F954" s="139" t="s">
        <v>1032</v>
      </c>
      <c r="G954" s="140" t="s">
        <v>353</v>
      </c>
      <c r="H954" s="141">
        <v>18</v>
      </c>
      <c r="I954" s="142">
        <v>0</v>
      </c>
      <c r="J954" s="142">
        <f>ROUND(I954*H954,2)</f>
        <v>0</v>
      </c>
      <c r="K954" s="143"/>
      <c r="L954" s="14"/>
      <c r="M954" s="144"/>
      <c r="N954" s="145" t="s">
        <v>44</v>
      </c>
      <c r="O954" s="146">
        <v>0.44900000000000001</v>
      </c>
      <c r="P954" s="146">
        <f>O954*H954</f>
        <v>8.0820000000000007</v>
      </c>
      <c r="Q954" s="146">
        <v>0</v>
      </c>
      <c r="R954" s="146">
        <f>Q954*H954</f>
        <v>0</v>
      </c>
      <c r="S954" s="146">
        <v>0</v>
      </c>
      <c r="T954" s="147">
        <f>S954*H954</f>
        <v>0</v>
      </c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R954" s="148" t="s">
        <v>199</v>
      </c>
      <c r="AT954" s="148" t="s">
        <v>195</v>
      </c>
      <c r="AU954" s="148" t="s">
        <v>82</v>
      </c>
      <c r="AY954" s="2" t="s">
        <v>193</v>
      </c>
      <c r="BE954" s="149">
        <f>IF(N954="základní",J954,0)</f>
        <v>0</v>
      </c>
      <c r="BF954" s="149">
        <f>IF(N954="snížená",J954,0)</f>
        <v>0</v>
      </c>
      <c r="BG954" s="149">
        <f>IF(N954="zákl. přenesená",J954,0)</f>
        <v>0</v>
      </c>
      <c r="BH954" s="149">
        <f>IF(N954="sníž. přenesená",J954,0)</f>
        <v>0</v>
      </c>
      <c r="BI954" s="149">
        <f>IF(N954="nulová",J954,0)</f>
        <v>0</v>
      </c>
      <c r="BJ954" s="2" t="s">
        <v>80</v>
      </c>
      <c r="BK954" s="149">
        <f>ROUND(I954*H954,2)</f>
        <v>0</v>
      </c>
      <c r="BL954" s="2" t="s">
        <v>199</v>
      </c>
      <c r="BM954" s="148" t="s">
        <v>1033</v>
      </c>
    </row>
    <row r="955" spans="1:65" s="17" customFormat="1">
      <c r="A955" s="13"/>
      <c r="B955" s="14"/>
      <c r="C955" s="13"/>
      <c r="D955" s="150" t="s">
        <v>200</v>
      </c>
      <c r="E955" s="13"/>
      <c r="F955" s="151" t="s">
        <v>1034</v>
      </c>
      <c r="G955" s="13"/>
      <c r="H955" s="13"/>
      <c r="I955" s="13"/>
      <c r="J955" s="13"/>
      <c r="K955" s="13"/>
      <c r="L955" s="14"/>
      <c r="M955" s="152"/>
      <c r="N955" s="153"/>
      <c r="O955" s="36"/>
      <c r="P955" s="36"/>
      <c r="Q955" s="36"/>
      <c r="R955" s="36"/>
      <c r="S955" s="36"/>
      <c r="T955" s="37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" t="s">
        <v>200</v>
      </c>
      <c r="AU955" s="2" t="s">
        <v>82</v>
      </c>
    </row>
    <row r="956" spans="1:65" s="162" customFormat="1">
      <c r="B956" s="163"/>
      <c r="D956" s="156" t="s">
        <v>202</v>
      </c>
      <c r="E956" s="164"/>
      <c r="F956" s="165" t="s">
        <v>1035</v>
      </c>
      <c r="H956" s="166">
        <v>18</v>
      </c>
      <c r="L956" s="163"/>
      <c r="M956" s="167"/>
      <c r="N956" s="168"/>
      <c r="O956" s="168"/>
      <c r="P956" s="168"/>
      <c r="Q956" s="168"/>
      <c r="R956" s="168"/>
      <c r="S956" s="168"/>
      <c r="T956" s="169"/>
      <c r="AT956" s="164" t="s">
        <v>202</v>
      </c>
      <c r="AU956" s="164" t="s">
        <v>82</v>
      </c>
      <c r="AV956" s="162" t="s">
        <v>82</v>
      </c>
      <c r="AW956" s="162" t="s">
        <v>35</v>
      </c>
      <c r="AX956" s="162" t="s">
        <v>73</v>
      </c>
      <c r="AY956" s="164" t="s">
        <v>193</v>
      </c>
    </row>
    <row r="957" spans="1:65" s="170" customFormat="1">
      <c r="B957" s="171"/>
      <c r="D957" s="156" t="s">
        <v>202</v>
      </c>
      <c r="E957" s="172"/>
      <c r="F957" s="173" t="s">
        <v>206</v>
      </c>
      <c r="H957" s="174">
        <v>18</v>
      </c>
      <c r="L957" s="171"/>
      <c r="M957" s="175"/>
      <c r="N957" s="176"/>
      <c r="O957" s="176"/>
      <c r="P957" s="176"/>
      <c r="Q957" s="176"/>
      <c r="R957" s="176"/>
      <c r="S957" s="176"/>
      <c r="T957" s="177"/>
      <c r="AT957" s="172" t="s">
        <v>202</v>
      </c>
      <c r="AU957" s="172" t="s">
        <v>82</v>
      </c>
      <c r="AV957" s="170" t="s">
        <v>199</v>
      </c>
      <c r="AW957" s="170" t="s">
        <v>35</v>
      </c>
      <c r="AX957" s="170" t="s">
        <v>80</v>
      </c>
      <c r="AY957" s="172" t="s">
        <v>193</v>
      </c>
    </row>
    <row r="958" spans="1:65" s="17" customFormat="1" ht="33" customHeight="1">
      <c r="A958" s="13"/>
      <c r="B958" s="136"/>
      <c r="C958" s="137" t="s">
        <v>634</v>
      </c>
      <c r="D958" s="137" t="s">
        <v>195</v>
      </c>
      <c r="E958" s="138" t="s">
        <v>1036</v>
      </c>
      <c r="F958" s="139" t="s">
        <v>1037</v>
      </c>
      <c r="G958" s="140" t="s">
        <v>353</v>
      </c>
      <c r="H958" s="141">
        <v>2160</v>
      </c>
      <c r="I958" s="142">
        <v>0</v>
      </c>
      <c r="J958" s="142">
        <f>ROUND(I958*H958,2)</f>
        <v>0</v>
      </c>
      <c r="K958" s="143"/>
      <c r="L958" s="14"/>
      <c r="M958" s="144"/>
      <c r="N958" s="145" t="s">
        <v>44</v>
      </c>
      <c r="O958" s="146">
        <v>0</v>
      </c>
      <c r="P958" s="146">
        <f>O958*H958</f>
        <v>0</v>
      </c>
      <c r="Q958" s="146">
        <v>0</v>
      </c>
      <c r="R958" s="146">
        <f>Q958*H958</f>
        <v>0</v>
      </c>
      <c r="S958" s="146">
        <v>0</v>
      </c>
      <c r="T958" s="147">
        <f>S958*H958</f>
        <v>0</v>
      </c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R958" s="148" t="s">
        <v>199</v>
      </c>
      <c r="AT958" s="148" t="s">
        <v>195</v>
      </c>
      <c r="AU958" s="148" t="s">
        <v>82</v>
      </c>
      <c r="AY958" s="2" t="s">
        <v>193</v>
      </c>
      <c r="BE958" s="149">
        <f>IF(N958="základní",J958,0)</f>
        <v>0</v>
      </c>
      <c r="BF958" s="149">
        <f>IF(N958="snížená",J958,0)</f>
        <v>0</v>
      </c>
      <c r="BG958" s="149">
        <f>IF(N958="zákl. přenesená",J958,0)</f>
        <v>0</v>
      </c>
      <c r="BH958" s="149">
        <f>IF(N958="sníž. přenesená",J958,0)</f>
        <v>0</v>
      </c>
      <c r="BI958" s="149">
        <f>IF(N958="nulová",J958,0)</f>
        <v>0</v>
      </c>
      <c r="BJ958" s="2" t="s">
        <v>80</v>
      </c>
      <c r="BK958" s="149">
        <f>ROUND(I958*H958,2)</f>
        <v>0</v>
      </c>
      <c r="BL958" s="2" t="s">
        <v>199</v>
      </c>
      <c r="BM958" s="148" t="s">
        <v>1038</v>
      </c>
    </row>
    <row r="959" spans="1:65" s="17" customFormat="1">
      <c r="A959" s="13"/>
      <c r="B959" s="14"/>
      <c r="C959" s="13"/>
      <c r="D959" s="150" t="s">
        <v>200</v>
      </c>
      <c r="E959" s="13"/>
      <c r="F959" s="151" t="s">
        <v>1039</v>
      </c>
      <c r="G959" s="13"/>
      <c r="H959" s="13"/>
      <c r="I959" s="13"/>
      <c r="J959" s="13"/>
      <c r="K959" s="13"/>
      <c r="L959" s="14"/>
      <c r="M959" s="152"/>
      <c r="N959" s="153"/>
      <c r="O959" s="36"/>
      <c r="P959" s="36"/>
      <c r="Q959" s="36"/>
      <c r="R959" s="36"/>
      <c r="S959" s="36"/>
      <c r="T959" s="37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" t="s">
        <v>200</v>
      </c>
      <c r="AU959" s="2" t="s">
        <v>82</v>
      </c>
    </row>
    <row r="960" spans="1:65" s="162" customFormat="1">
      <c r="B960" s="163"/>
      <c r="D960" s="156" t="s">
        <v>202</v>
      </c>
      <c r="E960" s="164"/>
      <c r="F960" s="165" t="s">
        <v>1040</v>
      </c>
      <c r="H960" s="166">
        <v>2160</v>
      </c>
      <c r="L960" s="163"/>
      <c r="M960" s="167"/>
      <c r="N960" s="168"/>
      <c r="O960" s="168"/>
      <c r="P960" s="168"/>
      <c r="Q960" s="168"/>
      <c r="R960" s="168"/>
      <c r="S960" s="168"/>
      <c r="T960" s="169"/>
      <c r="AT960" s="164" t="s">
        <v>202</v>
      </c>
      <c r="AU960" s="164" t="s">
        <v>82</v>
      </c>
      <c r="AV960" s="162" t="s">
        <v>82</v>
      </c>
      <c r="AW960" s="162" t="s">
        <v>35</v>
      </c>
      <c r="AX960" s="162" t="s">
        <v>73</v>
      </c>
      <c r="AY960" s="164" t="s">
        <v>193</v>
      </c>
    </row>
    <row r="961" spans="1:65" s="170" customFormat="1">
      <c r="B961" s="171"/>
      <c r="D961" s="156" t="s">
        <v>202</v>
      </c>
      <c r="E961" s="172"/>
      <c r="F961" s="173" t="s">
        <v>206</v>
      </c>
      <c r="H961" s="174">
        <v>2160</v>
      </c>
      <c r="L961" s="171"/>
      <c r="M961" s="175"/>
      <c r="N961" s="176"/>
      <c r="O961" s="176"/>
      <c r="P961" s="176"/>
      <c r="Q961" s="176"/>
      <c r="R961" s="176"/>
      <c r="S961" s="176"/>
      <c r="T961" s="177"/>
      <c r="AT961" s="172" t="s">
        <v>202</v>
      </c>
      <c r="AU961" s="172" t="s">
        <v>82</v>
      </c>
      <c r="AV961" s="170" t="s">
        <v>199</v>
      </c>
      <c r="AW961" s="170" t="s">
        <v>35</v>
      </c>
      <c r="AX961" s="170" t="s">
        <v>80</v>
      </c>
      <c r="AY961" s="172" t="s">
        <v>193</v>
      </c>
    </row>
    <row r="962" spans="1:65" s="17" customFormat="1" ht="24.15" customHeight="1">
      <c r="A962" s="13"/>
      <c r="B962" s="136"/>
      <c r="C962" s="137" t="s">
        <v>1041</v>
      </c>
      <c r="D962" s="137" t="s">
        <v>195</v>
      </c>
      <c r="E962" s="138" t="s">
        <v>1042</v>
      </c>
      <c r="F962" s="139" t="s">
        <v>1043</v>
      </c>
      <c r="G962" s="140" t="s">
        <v>353</v>
      </c>
      <c r="H962" s="141">
        <v>18</v>
      </c>
      <c r="I962" s="142">
        <v>0</v>
      </c>
      <c r="J962" s="142">
        <f>ROUND(I962*H962,2)</f>
        <v>0</v>
      </c>
      <c r="K962" s="143"/>
      <c r="L962" s="14"/>
      <c r="M962" s="144"/>
      <c r="N962" s="145" t="s">
        <v>44</v>
      </c>
      <c r="O962" s="146">
        <v>0.30599999999999999</v>
      </c>
      <c r="P962" s="146">
        <f>O962*H962</f>
        <v>5.508</v>
      </c>
      <c r="Q962" s="146">
        <v>0</v>
      </c>
      <c r="R962" s="146">
        <f>Q962*H962</f>
        <v>0</v>
      </c>
      <c r="S962" s="146">
        <v>0</v>
      </c>
      <c r="T962" s="147">
        <f>S962*H962</f>
        <v>0</v>
      </c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R962" s="148" t="s">
        <v>199</v>
      </c>
      <c r="AT962" s="148" t="s">
        <v>195</v>
      </c>
      <c r="AU962" s="148" t="s">
        <v>82</v>
      </c>
      <c r="AY962" s="2" t="s">
        <v>193</v>
      </c>
      <c r="BE962" s="149">
        <f>IF(N962="základní",J962,0)</f>
        <v>0</v>
      </c>
      <c r="BF962" s="149">
        <f>IF(N962="snížená",J962,0)</f>
        <v>0</v>
      </c>
      <c r="BG962" s="149">
        <f>IF(N962="zákl. přenesená",J962,0)</f>
        <v>0</v>
      </c>
      <c r="BH962" s="149">
        <f>IF(N962="sníž. přenesená",J962,0)</f>
        <v>0</v>
      </c>
      <c r="BI962" s="149">
        <f>IF(N962="nulová",J962,0)</f>
        <v>0</v>
      </c>
      <c r="BJ962" s="2" t="s">
        <v>80</v>
      </c>
      <c r="BK962" s="149">
        <f>ROUND(I962*H962,2)</f>
        <v>0</v>
      </c>
      <c r="BL962" s="2" t="s">
        <v>199</v>
      </c>
      <c r="BM962" s="148" t="s">
        <v>1044</v>
      </c>
    </row>
    <row r="963" spans="1:65" s="17" customFormat="1">
      <c r="A963" s="13"/>
      <c r="B963" s="14"/>
      <c r="C963" s="13"/>
      <c r="D963" s="150" t="s">
        <v>200</v>
      </c>
      <c r="E963" s="13"/>
      <c r="F963" s="151" t="s">
        <v>1045</v>
      </c>
      <c r="G963" s="13"/>
      <c r="H963" s="13"/>
      <c r="I963" s="13"/>
      <c r="J963" s="13"/>
      <c r="K963" s="13"/>
      <c r="L963" s="14"/>
      <c r="M963" s="152"/>
      <c r="N963" s="153"/>
      <c r="O963" s="36"/>
      <c r="P963" s="36"/>
      <c r="Q963" s="36"/>
      <c r="R963" s="36"/>
      <c r="S963" s="36"/>
      <c r="T963" s="37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" t="s">
        <v>200</v>
      </c>
      <c r="AU963" s="2" t="s">
        <v>82</v>
      </c>
    </row>
    <row r="964" spans="1:65" s="17" customFormat="1" ht="49.05" customHeight="1">
      <c r="A964" s="13"/>
      <c r="B964" s="136"/>
      <c r="C964" s="137" t="s">
        <v>639</v>
      </c>
      <c r="D964" s="137" t="s">
        <v>195</v>
      </c>
      <c r="E964" s="138" t="s">
        <v>1046</v>
      </c>
      <c r="F964" s="139" t="s">
        <v>1047</v>
      </c>
      <c r="G964" s="140" t="s">
        <v>605</v>
      </c>
      <c r="H964" s="141">
        <v>4</v>
      </c>
      <c r="I964" s="142">
        <v>0</v>
      </c>
      <c r="J964" s="142">
        <f>ROUND(I964*H964,2)</f>
        <v>0</v>
      </c>
      <c r="K964" s="143"/>
      <c r="L964" s="14"/>
      <c r="M964" s="144"/>
      <c r="N964" s="145" t="s">
        <v>44</v>
      </c>
      <c r="O964" s="146">
        <v>9.99</v>
      </c>
      <c r="P964" s="146">
        <f>O964*H964</f>
        <v>39.96</v>
      </c>
      <c r="Q964" s="146">
        <v>0</v>
      </c>
      <c r="R964" s="146">
        <f>Q964*H964</f>
        <v>0</v>
      </c>
      <c r="S964" s="146">
        <v>0</v>
      </c>
      <c r="T964" s="147">
        <f>S964*H964</f>
        <v>0</v>
      </c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R964" s="148" t="s">
        <v>199</v>
      </c>
      <c r="AT964" s="148" t="s">
        <v>195</v>
      </c>
      <c r="AU964" s="148" t="s">
        <v>82</v>
      </c>
      <c r="AY964" s="2" t="s">
        <v>193</v>
      </c>
      <c r="BE964" s="149">
        <f>IF(N964="základní",J964,0)</f>
        <v>0</v>
      </c>
      <c r="BF964" s="149">
        <f>IF(N964="snížená",J964,0)</f>
        <v>0</v>
      </c>
      <c r="BG964" s="149">
        <f>IF(N964="zákl. přenesená",J964,0)</f>
        <v>0</v>
      </c>
      <c r="BH964" s="149">
        <f>IF(N964="sníž. přenesená",J964,0)</f>
        <v>0</v>
      </c>
      <c r="BI964" s="149">
        <f>IF(N964="nulová",J964,0)</f>
        <v>0</v>
      </c>
      <c r="BJ964" s="2" t="s">
        <v>80</v>
      </c>
      <c r="BK964" s="149">
        <f>ROUND(I964*H964,2)</f>
        <v>0</v>
      </c>
      <c r="BL964" s="2" t="s">
        <v>199</v>
      </c>
      <c r="BM964" s="148" t="s">
        <v>1048</v>
      </c>
    </row>
    <row r="965" spans="1:65" s="17" customFormat="1">
      <c r="A965" s="13"/>
      <c r="B965" s="14"/>
      <c r="C965" s="13"/>
      <c r="D965" s="150" t="s">
        <v>200</v>
      </c>
      <c r="E965" s="13"/>
      <c r="F965" s="151" t="s">
        <v>1049</v>
      </c>
      <c r="G965" s="13"/>
      <c r="H965" s="13"/>
      <c r="I965" s="13"/>
      <c r="J965" s="13"/>
      <c r="K965" s="13"/>
      <c r="L965" s="14"/>
      <c r="M965" s="152"/>
      <c r="N965" s="153"/>
      <c r="O965" s="36"/>
      <c r="P965" s="36"/>
      <c r="Q965" s="36"/>
      <c r="R965" s="36"/>
      <c r="S965" s="36"/>
      <c r="T965" s="37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" t="s">
        <v>200</v>
      </c>
      <c r="AU965" s="2" t="s">
        <v>82</v>
      </c>
    </row>
    <row r="966" spans="1:65" s="154" customFormat="1">
      <c r="B966" s="155"/>
      <c r="D966" s="156" t="s">
        <v>202</v>
      </c>
      <c r="E966" s="157"/>
      <c r="F966" s="158" t="s">
        <v>203</v>
      </c>
      <c r="H966" s="157"/>
      <c r="L966" s="155"/>
      <c r="M966" s="159"/>
      <c r="N966" s="160"/>
      <c r="O966" s="160"/>
      <c r="P966" s="160"/>
      <c r="Q966" s="160"/>
      <c r="R966" s="160"/>
      <c r="S966" s="160"/>
      <c r="T966" s="161"/>
      <c r="AT966" s="157" t="s">
        <v>202</v>
      </c>
      <c r="AU966" s="157" t="s">
        <v>82</v>
      </c>
      <c r="AV966" s="154" t="s">
        <v>80</v>
      </c>
      <c r="AW966" s="154" t="s">
        <v>35</v>
      </c>
      <c r="AX966" s="154" t="s">
        <v>73</v>
      </c>
      <c r="AY966" s="157" t="s">
        <v>193</v>
      </c>
    </row>
    <row r="967" spans="1:65" s="154" customFormat="1">
      <c r="B967" s="155"/>
      <c r="D967" s="156" t="s">
        <v>202</v>
      </c>
      <c r="E967" s="157"/>
      <c r="F967" s="158" t="s">
        <v>1050</v>
      </c>
      <c r="H967" s="157"/>
      <c r="L967" s="155"/>
      <c r="M967" s="159"/>
      <c r="N967" s="160"/>
      <c r="O967" s="160"/>
      <c r="P967" s="160"/>
      <c r="Q967" s="160"/>
      <c r="R967" s="160"/>
      <c r="S967" s="160"/>
      <c r="T967" s="161"/>
      <c r="AT967" s="157" t="s">
        <v>202</v>
      </c>
      <c r="AU967" s="157" t="s">
        <v>82</v>
      </c>
      <c r="AV967" s="154" t="s">
        <v>80</v>
      </c>
      <c r="AW967" s="154" t="s">
        <v>35</v>
      </c>
      <c r="AX967" s="154" t="s">
        <v>73</v>
      </c>
      <c r="AY967" s="157" t="s">
        <v>193</v>
      </c>
    </row>
    <row r="968" spans="1:65" s="162" customFormat="1">
      <c r="B968" s="163"/>
      <c r="D968" s="156" t="s">
        <v>202</v>
      </c>
      <c r="E968" s="164"/>
      <c r="F968" s="165" t="s">
        <v>1051</v>
      </c>
      <c r="H968" s="166">
        <v>4</v>
      </c>
      <c r="L968" s="163"/>
      <c r="M968" s="167"/>
      <c r="N968" s="168"/>
      <c r="O968" s="168"/>
      <c r="P968" s="168"/>
      <c r="Q968" s="168"/>
      <c r="R968" s="168"/>
      <c r="S968" s="168"/>
      <c r="T968" s="169"/>
      <c r="AT968" s="164" t="s">
        <v>202</v>
      </c>
      <c r="AU968" s="164" t="s">
        <v>82</v>
      </c>
      <c r="AV968" s="162" t="s">
        <v>82</v>
      </c>
      <c r="AW968" s="162" t="s">
        <v>35</v>
      </c>
      <c r="AX968" s="162" t="s">
        <v>73</v>
      </c>
      <c r="AY968" s="164" t="s">
        <v>193</v>
      </c>
    </row>
    <row r="969" spans="1:65" s="170" customFormat="1">
      <c r="B969" s="171"/>
      <c r="D969" s="156" t="s">
        <v>202</v>
      </c>
      <c r="E969" s="172"/>
      <c r="F969" s="173" t="s">
        <v>206</v>
      </c>
      <c r="H969" s="174">
        <v>4</v>
      </c>
      <c r="L969" s="171"/>
      <c r="M969" s="175"/>
      <c r="N969" s="176"/>
      <c r="O969" s="176"/>
      <c r="P969" s="176"/>
      <c r="Q969" s="176"/>
      <c r="R969" s="176"/>
      <c r="S969" s="176"/>
      <c r="T969" s="177"/>
      <c r="AT969" s="172" t="s">
        <v>202</v>
      </c>
      <c r="AU969" s="172" t="s">
        <v>82</v>
      </c>
      <c r="AV969" s="170" t="s">
        <v>199</v>
      </c>
      <c r="AW969" s="170" t="s">
        <v>35</v>
      </c>
      <c r="AX969" s="170" t="s">
        <v>80</v>
      </c>
      <c r="AY969" s="172" t="s">
        <v>193</v>
      </c>
    </row>
    <row r="970" spans="1:65" s="17" customFormat="1" ht="49.05" customHeight="1">
      <c r="A970" s="13"/>
      <c r="B970" s="136"/>
      <c r="C970" s="137" t="s">
        <v>1052</v>
      </c>
      <c r="D970" s="137" t="s">
        <v>195</v>
      </c>
      <c r="E970" s="138" t="s">
        <v>1053</v>
      </c>
      <c r="F970" s="139" t="s">
        <v>1054</v>
      </c>
      <c r="G970" s="140" t="s">
        <v>605</v>
      </c>
      <c r="H970" s="141">
        <v>480</v>
      </c>
      <c r="I970" s="142">
        <v>0</v>
      </c>
      <c r="J970" s="142">
        <f>ROUND(I970*H970,2)</f>
        <v>0</v>
      </c>
      <c r="K970" s="143"/>
      <c r="L970" s="14"/>
      <c r="M970" s="144"/>
      <c r="N970" s="145" t="s">
        <v>44</v>
      </c>
      <c r="O970" s="146">
        <v>0</v>
      </c>
      <c r="P970" s="146">
        <f>O970*H970</f>
        <v>0</v>
      </c>
      <c r="Q970" s="146">
        <v>0</v>
      </c>
      <c r="R970" s="146">
        <f>Q970*H970</f>
        <v>0</v>
      </c>
      <c r="S970" s="146">
        <v>0</v>
      </c>
      <c r="T970" s="147">
        <f>S970*H970</f>
        <v>0</v>
      </c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R970" s="148" t="s">
        <v>199</v>
      </c>
      <c r="AT970" s="148" t="s">
        <v>195</v>
      </c>
      <c r="AU970" s="148" t="s">
        <v>82</v>
      </c>
      <c r="AY970" s="2" t="s">
        <v>193</v>
      </c>
      <c r="BE970" s="149">
        <f>IF(N970="základní",J970,0)</f>
        <v>0</v>
      </c>
      <c r="BF970" s="149">
        <f>IF(N970="snížená",J970,0)</f>
        <v>0</v>
      </c>
      <c r="BG970" s="149">
        <f>IF(N970="zákl. přenesená",J970,0)</f>
        <v>0</v>
      </c>
      <c r="BH970" s="149">
        <f>IF(N970="sníž. přenesená",J970,0)</f>
        <v>0</v>
      </c>
      <c r="BI970" s="149">
        <f>IF(N970="nulová",J970,0)</f>
        <v>0</v>
      </c>
      <c r="BJ970" s="2" t="s">
        <v>80</v>
      </c>
      <c r="BK970" s="149">
        <f>ROUND(I970*H970,2)</f>
        <v>0</v>
      </c>
      <c r="BL970" s="2" t="s">
        <v>199</v>
      </c>
      <c r="BM970" s="148" t="s">
        <v>1055</v>
      </c>
    </row>
    <row r="971" spans="1:65" s="17" customFormat="1">
      <c r="A971" s="13"/>
      <c r="B971" s="14"/>
      <c r="C971" s="13"/>
      <c r="D971" s="150" t="s">
        <v>200</v>
      </c>
      <c r="E971" s="13"/>
      <c r="F971" s="151" t="s">
        <v>1056</v>
      </c>
      <c r="G971" s="13"/>
      <c r="H971" s="13"/>
      <c r="I971" s="13"/>
      <c r="J971" s="13"/>
      <c r="K971" s="13"/>
      <c r="L971" s="14"/>
      <c r="M971" s="152"/>
      <c r="N971" s="153"/>
      <c r="O971" s="36"/>
      <c r="P971" s="36"/>
      <c r="Q971" s="36"/>
      <c r="R971" s="36"/>
      <c r="S971" s="36"/>
      <c r="T971" s="37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" t="s">
        <v>200</v>
      </c>
      <c r="AU971" s="2" t="s">
        <v>82</v>
      </c>
    </row>
    <row r="972" spans="1:65" s="162" customFormat="1">
      <c r="B972" s="163"/>
      <c r="D972" s="156" t="s">
        <v>202</v>
      </c>
      <c r="E972" s="164"/>
      <c r="F972" s="165" t="s">
        <v>1057</v>
      </c>
      <c r="H972" s="166">
        <v>480</v>
      </c>
      <c r="L972" s="163"/>
      <c r="M972" s="167"/>
      <c r="N972" s="168"/>
      <c r="O972" s="168"/>
      <c r="P972" s="168"/>
      <c r="Q972" s="168"/>
      <c r="R972" s="168"/>
      <c r="S972" s="168"/>
      <c r="T972" s="169"/>
      <c r="AT972" s="164" t="s">
        <v>202</v>
      </c>
      <c r="AU972" s="164" t="s">
        <v>82</v>
      </c>
      <c r="AV972" s="162" t="s">
        <v>82</v>
      </c>
      <c r="AW972" s="162" t="s">
        <v>35</v>
      </c>
      <c r="AX972" s="162" t="s">
        <v>73</v>
      </c>
      <c r="AY972" s="164" t="s">
        <v>193</v>
      </c>
    </row>
    <row r="973" spans="1:65" s="170" customFormat="1">
      <c r="B973" s="171"/>
      <c r="D973" s="156" t="s">
        <v>202</v>
      </c>
      <c r="E973" s="172"/>
      <c r="F973" s="173" t="s">
        <v>206</v>
      </c>
      <c r="H973" s="174">
        <v>480</v>
      </c>
      <c r="L973" s="171"/>
      <c r="M973" s="175"/>
      <c r="N973" s="176"/>
      <c r="O973" s="176"/>
      <c r="P973" s="176"/>
      <c r="Q973" s="176"/>
      <c r="R973" s="176"/>
      <c r="S973" s="176"/>
      <c r="T973" s="177"/>
      <c r="AT973" s="172" t="s">
        <v>202</v>
      </c>
      <c r="AU973" s="172" t="s">
        <v>82</v>
      </c>
      <c r="AV973" s="170" t="s">
        <v>199</v>
      </c>
      <c r="AW973" s="170" t="s">
        <v>35</v>
      </c>
      <c r="AX973" s="170" t="s">
        <v>80</v>
      </c>
      <c r="AY973" s="172" t="s">
        <v>193</v>
      </c>
    </row>
    <row r="974" spans="1:65" s="17" customFormat="1" ht="49.05" customHeight="1">
      <c r="A974" s="13"/>
      <c r="B974" s="136"/>
      <c r="C974" s="137" t="s">
        <v>644</v>
      </c>
      <c r="D974" s="137" t="s">
        <v>195</v>
      </c>
      <c r="E974" s="138" t="s">
        <v>1058</v>
      </c>
      <c r="F974" s="139" t="s">
        <v>1059</v>
      </c>
      <c r="G974" s="140" t="s">
        <v>605</v>
      </c>
      <c r="H974" s="141">
        <v>4</v>
      </c>
      <c r="I974" s="142">
        <v>0</v>
      </c>
      <c r="J974" s="142">
        <f>ROUND(I974*H974,2)</f>
        <v>0</v>
      </c>
      <c r="K974" s="143"/>
      <c r="L974" s="14"/>
      <c r="M974" s="144"/>
      <c r="N974" s="145" t="s">
        <v>44</v>
      </c>
      <c r="O974" s="146">
        <v>7.0350000000000001</v>
      </c>
      <c r="P974" s="146">
        <f>O974*H974</f>
        <v>28.14</v>
      </c>
      <c r="Q974" s="146">
        <v>0</v>
      </c>
      <c r="R974" s="146">
        <f>Q974*H974</f>
        <v>0</v>
      </c>
      <c r="S974" s="146">
        <v>0</v>
      </c>
      <c r="T974" s="147">
        <f>S974*H974</f>
        <v>0</v>
      </c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R974" s="148" t="s">
        <v>199</v>
      </c>
      <c r="AT974" s="148" t="s">
        <v>195</v>
      </c>
      <c r="AU974" s="148" t="s">
        <v>82</v>
      </c>
      <c r="AY974" s="2" t="s">
        <v>193</v>
      </c>
      <c r="BE974" s="149">
        <f>IF(N974="základní",J974,0)</f>
        <v>0</v>
      </c>
      <c r="BF974" s="149">
        <f>IF(N974="snížená",J974,0)</f>
        <v>0</v>
      </c>
      <c r="BG974" s="149">
        <f>IF(N974="zákl. přenesená",J974,0)</f>
        <v>0</v>
      </c>
      <c r="BH974" s="149">
        <f>IF(N974="sníž. přenesená",J974,0)</f>
        <v>0</v>
      </c>
      <c r="BI974" s="149">
        <f>IF(N974="nulová",J974,0)</f>
        <v>0</v>
      </c>
      <c r="BJ974" s="2" t="s">
        <v>80</v>
      </c>
      <c r="BK974" s="149">
        <f>ROUND(I974*H974,2)</f>
        <v>0</v>
      </c>
      <c r="BL974" s="2" t="s">
        <v>199</v>
      </c>
      <c r="BM974" s="148" t="s">
        <v>1060</v>
      </c>
    </row>
    <row r="975" spans="1:65" s="17" customFormat="1">
      <c r="A975" s="13"/>
      <c r="B975" s="14"/>
      <c r="C975" s="13"/>
      <c r="D975" s="150" t="s">
        <v>200</v>
      </c>
      <c r="E975" s="13"/>
      <c r="F975" s="151" t="s">
        <v>1061</v>
      </c>
      <c r="G975" s="13"/>
      <c r="H975" s="13"/>
      <c r="I975" s="13"/>
      <c r="J975" s="13"/>
      <c r="K975" s="13"/>
      <c r="L975" s="14"/>
      <c r="M975" s="152"/>
      <c r="N975" s="153"/>
      <c r="O975" s="36"/>
      <c r="P975" s="36"/>
      <c r="Q975" s="36"/>
      <c r="R975" s="36"/>
      <c r="S975" s="36"/>
      <c r="T975" s="37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" t="s">
        <v>200</v>
      </c>
      <c r="AU975" s="2" t="s">
        <v>82</v>
      </c>
    </row>
    <row r="976" spans="1:65" s="17" customFormat="1" ht="37.799999999999997" customHeight="1">
      <c r="A976" s="13"/>
      <c r="B976" s="136"/>
      <c r="C976" s="137" t="s">
        <v>1062</v>
      </c>
      <c r="D976" s="137" t="s">
        <v>195</v>
      </c>
      <c r="E976" s="138" t="s">
        <v>1063</v>
      </c>
      <c r="F976" s="139" t="s">
        <v>1064</v>
      </c>
      <c r="G976" s="140" t="s">
        <v>198</v>
      </c>
      <c r="H976" s="141">
        <v>800</v>
      </c>
      <c r="I976" s="142">
        <v>0</v>
      </c>
      <c r="J976" s="142">
        <f>ROUND(I976*H976,2)</f>
        <v>0</v>
      </c>
      <c r="K976" s="143"/>
      <c r="L976" s="14"/>
      <c r="M976" s="144"/>
      <c r="N976" s="145" t="s">
        <v>44</v>
      </c>
      <c r="O976" s="146">
        <v>0.105</v>
      </c>
      <c r="P976" s="146">
        <f>O976*H976</f>
        <v>84</v>
      </c>
      <c r="Q976" s="146">
        <v>1.2999999999999999E-4</v>
      </c>
      <c r="R976" s="146">
        <f>Q976*H976</f>
        <v>0.104</v>
      </c>
      <c r="S976" s="146">
        <v>0</v>
      </c>
      <c r="T976" s="147">
        <f>S976*H976</f>
        <v>0</v>
      </c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R976" s="148" t="s">
        <v>199</v>
      </c>
      <c r="AT976" s="148" t="s">
        <v>195</v>
      </c>
      <c r="AU976" s="148" t="s">
        <v>82</v>
      </c>
      <c r="AY976" s="2" t="s">
        <v>193</v>
      </c>
      <c r="BE976" s="149">
        <f>IF(N976="základní",J976,0)</f>
        <v>0</v>
      </c>
      <c r="BF976" s="149">
        <f>IF(N976="snížená",J976,0)</f>
        <v>0</v>
      </c>
      <c r="BG976" s="149">
        <f>IF(N976="zákl. přenesená",J976,0)</f>
        <v>0</v>
      </c>
      <c r="BH976" s="149">
        <f>IF(N976="sníž. přenesená",J976,0)</f>
        <v>0</v>
      </c>
      <c r="BI976" s="149">
        <f>IF(N976="nulová",J976,0)</f>
        <v>0</v>
      </c>
      <c r="BJ976" s="2" t="s">
        <v>80</v>
      </c>
      <c r="BK976" s="149">
        <f>ROUND(I976*H976,2)</f>
        <v>0</v>
      </c>
      <c r="BL976" s="2" t="s">
        <v>199</v>
      </c>
      <c r="BM976" s="148" t="s">
        <v>1065</v>
      </c>
    </row>
    <row r="977" spans="1:65" s="17" customFormat="1">
      <c r="A977" s="13"/>
      <c r="B977" s="14"/>
      <c r="C977" s="13"/>
      <c r="D977" s="150" t="s">
        <v>200</v>
      </c>
      <c r="E977" s="13"/>
      <c r="F977" s="151" t="s">
        <v>1066</v>
      </c>
      <c r="G977" s="13"/>
      <c r="H977" s="13"/>
      <c r="I977" s="13"/>
      <c r="J977" s="13"/>
      <c r="K977" s="13"/>
      <c r="L977" s="14"/>
      <c r="M977" s="152"/>
      <c r="N977" s="153"/>
      <c r="O977" s="36"/>
      <c r="P977" s="36"/>
      <c r="Q977" s="36"/>
      <c r="R977" s="36"/>
      <c r="S977" s="36"/>
      <c r="T977" s="37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" t="s">
        <v>200</v>
      </c>
      <c r="AU977" s="2" t="s">
        <v>82</v>
      </c>
    </row>
    <row r="978" spans="1:65" s="17" customFormat="1" ht="37.799999999999997" customHeight="1">
      <c r="A978" s="13"/>
      <c r="B978" s="136"/>
      <c r="C978" s="137" t="s">
        <v>650</v>
      </c>
      <c r="D978" s="137" t="s">
        <v>195</v>
      </c>
      <c r="E978" s="138" t="s">
        <v>1067</v>
      </c>
      <c r="F978" s="139" t="s">
        <v>1068</v>
      </c>
      <c r="G978" s="140" t="s">
        <v>198</v>
      </c>
      <c r="H978" s="141">
        <v>344.1</v>
      </c>
      <c r="I978" s="142">
        <v>0</v>
      </c>
      <c r="J978" s="142">
        <f>ROUND(I978*H978,2)</f>
        <v>0</v>
      </c>
      <c r="K978" s="143"/>
      <c r="L978" s="14"/>
      <c r="M978" s="144"/>
      <c r="N978" s="145" t="s">
        <v>44</v>
      </c>
      <c r="O978" s="146">
        <v>0.308</v>
      </c>
      <c r="P978" s="146">
        <f>O978*H978</f>
        <v>105.98280000000001</v>
      </c>
      <c r="Q978" s="146">
        <v>3.4999999999999997E-5</v>
      </c>
      <c r="R978" s="146">
        <f>Q978*H978</f>
        <v>1.20435E-2</v>
      </c>
      <c r="S978" s="146">
        <v>0</v>
      </c>
      <c r="T978" s="147">
        <f>S978*H978</f>
        <v>0</v>
      </c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R978" s="148" t="s">
        <v>199</v>
      </c>
      <c r="AT978" s="148" t="s">
        <v>195</v>
      </c>
      <c r="AU978" s="148" t="s">
        <v>82</v>
      </c>
      <c r="AY978" s="2" t="s">
        <v>193</v>
      </c>
      <c r="BE978" s="149">
        <f>IF(N978="základní",J978,0)</f>
        <v>0</v>
      </c>
      <c r="BF978" s="149">
        <f>IF(N978="snížená",J978,0)</f>
        <v>0</v>
      </c>
      <c r="BG978" s="149">
        <f>IF(N978="zákl. přenesená",J978,0)</f>
        <v>0</v>
      </c>
      <c r="BH978" s="149">
        <f>IF(N978="sníž. přenesená",J978,0)</f>
        <v>0</v>
      </c>
      <c r="BI978" s="149">
        <f>IF(N978="nulová",J978,0)</f>
        <v>0</v>
      </c>
      <c r="BJ978" s="2" t="s">
        <v>80</v>
      </c>
      <c r="BK978" s="149">
        <f>ROUND(I978*H978,2)</f>
        <v>0</v>
      </c>
      <c r="BL978" s="2" t="s">
        <v>199</v>
      </c>
      <c r="BM978" s="148" t="s">
        <v>1069</v>
      </c>
    </row>
    <row r="979" spans="1:65" s="17" customFormat="1">
      <c r="A979" s="13"/>
      <c r="B979" s="14"/>
      <c r="C979" s="13"/>
      <c r="D979" s="150" t="s">
        <v>200</v>
      </c>
      <c r="E979" s="13"/>
      <c r="F979" s="151" t="s">
        <v>1070</v>
      </c>
      <c r="G979" s="13"/>
      <c r="H979" s="13"/>
      <c r="I979" s="13"/>
      <c r="J979" s="13"/>
      <c r="K979" s="13"/>
      <c r="L979" s="14"/>
      <c r="M979" s="152"/>
      <c r="N979" s="153"/>
      <c r="O979" s="36"/>
      <c r="P979" s="36"/>
      <c r="Q979" s="36"/>
      <c r="R979" s="36"/>
      <c r="S979" s="36"/>
      <c r="T979" s="37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" t="s">
        <v>200</v>
      </c>
      <c r="AU979" s="2" t="s">
        <v>82</v>
      </c>
    </row>
    <row r="980" spans="1:65" s="154" customFormat="1">
      <c r="B980" s="155"/>
      <c r="D980" s="156" t="s">
        <v>202</v>
      </c>
      <c r="E980" s="157"/>
      <c r="F980" s="158" t="s">
        <v>203</v>
      </c>
      <c r="H980" s="157"/>
      <c r="L980" s="155"/>
      <c r="M980" s="159"/>
      <c r="N980" s="160"/>
      <c r="O980" s="160"/>
      <c r="P980" s="160"/>
      <c r="Q980" s="160"/>
      <c r="R980" s="160"/>
      <c r="S980" s="160"/>
      <c r="T980" s="161"/>
      <c r="AT980" s="157" t="s">
        <v>202</v>
      </c>
      <c r="AU980" s="157" t="s">
        <v>82</v>
      </c>
      <c r="AV980" s="154" t="s">
        <v>80</v>
      </c>
      <c r="AW980" s="154" t="s">
        <v>35</v>
      </c>
      <c r="AX980" s="154" t="s">
        <v>73</v>
      </c>
      <c r="AY980" s="157" t="s">
        <v>193</v>
      </c>
    </row>
    <row r="981" spans="1:65" s="154" customFormat="1">
      <c r="B981" s="155"/>
      <c r="D981" s="156" t="s">
        <v>202</v>
      </c>
      <c r="E981" s="157"/>
      <c r="F981" s="158" t="s">
        <v>1071</v>
      </c>
      <c r="H981" s="157"/>
      <c r="L981" s="155"/>
      <c r="M981" s="159"/>
      <c r="N981" s="160"/>
      <c r="O981" s="160"/>
      <c r="P981" s="160"/>
      <c r="Q981" s="160"/>
      <c r="R981" s="160"/>
      <c r="S981" s="160"/>
      <c r="T981" s="161"/>
      <c r="AT981" s="157" t="s">
        <v>202</v>
      </c>
      <c r="AU981" s="157" t="s">
        <v>82</v>
      </c>
      <c r="AV981" s="154" t="s">
        <v>80</v>
      </c>
      <c r="AW981" s="154" t="s">
        <v>35</v>
      </c>
      <c r="AX981" s="154" t="s">
        <v>73</v>
      </c>
      <c r="AY981" s="157" t="s">
        <v>193</v>
      </c>
    </row>
    <row r="982" spans="1:65" s="162" customFormat="1">
      <c r="B982" s="163"/>
      <c r="D982" s="156" t="s">
        <v>202</v>
      </c>
      <c r="E982" s="164"/>
      <c r="F982" s="165" t="s">
        <v>1072</v>
      </c>
      <c r="H982" s="166">
        <v>41.7</v>
      </c>
      <c r="L982" s="163"/>
      <c r="M982" s="167"/>
      <c r="N982" s="168"/>
      <c r="O982" s="168"/>
      <c r="P982" s="168"/>
      <c r="Q982" s="168"/>
      <c r="R982" s="168"/>
      <c r="S982" s="168"/>
      <c r="T982" s="169"/>
      <c r="AT982" s="164" t="s">
        <v>202</v>
      </c>
      <c r="AU982" s="164" t="s">
        <v>82</v>
      </c>
      <c r="AV982" s="162" t="s">
        <v>82</v>
      </c>
      <c r="AW982" s="162" t="s">
        <v>35</v>
      </c>
      <c r="AX982" s="162" t="s">
        <v>73</v>
      </c>
      <c r="AY982" s="164" t="s">
        <v>193</v>
      </c>
    </row>
    <row r="983" spans="1:65" s="154" customFormat="1">
      <c r="B983" s="155"/>
      <c r="D983" s="156" t="s">
        <v>202</v>
      </c>
      <c r="E983" s="157"/>
      <c r="F983" s="158" t="s">
        <v>1073</v>
      </c>
      <c r="H983" s="157"/>
      <c r="L983" s="155"/>
      <c r="M983" s="159"/>
      <c r="N983" s="160"/>
      <c r="O983" s="160"/>
      <c r="P983" s="160"/>
      <c r="Q983" s="160"/>
      <c r="R983" s="160"/>
      <c r="S983" s="160"/>
      <c r="T983" s="161"/>
      <c r="AT983" s="157" t="s">
        <v>202</v>
      </c>
      <c r="AU983" s="157" t="s">
        <v>82</v>
      </c>
      <c r="AV983" s="154" t="s">
        <v>80</v>
      </c>
      <c r="AW983" s="154" t="s">
        <v>35</v>
      </c>
      <c r="AX983" s="154" t="s">
        <v>73</v>
      </c>
      <c r="AY983" s="157" t="s">
        <v>193</v>
      </c>
    </row>
    <row r="984" spans="1:65" s="162" customFormat="1" ht="20.399999999999999">
      <c r="B984" s="163"/>
      <c r="D984" s="156" t="s">
        <v>202</v>
      </c>
      <c r="E984" s="164"/>
      <c r="F984" s="165" t="s">
        <v>1074</v>
      </c>
      <c r="H984" s="166">
        <v>219.5</v>
      </c>
      <c r="L984" s="163"/>
      <c r="M984" s="167"/>
      <c r="N984" s="168"/>
      <c r="O984" s="168"/>
      <c r="P984" s="168"/>
      <c r="Q984" s="168"/>
      <c r="R984" s="168"/>
      <c r="S984" s="168"/>
      <c r="T984" s="169"/>
      <c r="AT984" s="164" t="s">
        <v>202</v>
      </c>
      <c r="AU984" s="164" t="s">
        <v>82</v>
      </c>
      <c r="AV984" s="162" t="s">
        <v>82</v>
      </c>
      <c r="AW984" s="162" t="s">
        <v>35</v>
      </c>
      <c r="AX984" s="162" t="s">
        <v>73</v>
      </c>
      <c r="AY984" s="164" t="s">
        <v>193</v>
      </c>
    </row>
    <row r="985" spans="1:65" s="154" customFormat="1">
      <c r="B985" s="155"/>
      <c r="D985" s="156" t="s">
        <v>202</v>
      </c>
      <c r="E985" s="157"/>
      <c r="F985" s="158" t="s">
        <v>1075</v>
      </c>
      <c r="H985" s="157"/>
      <c r="L985" s="155"/>
      <c r="M985" s="159"/>
      <c r="N985" s="160"/>
      <c r="O985" s="160"/>
      <c r="P985" s="160"/>
      <c r="Q985" s="160"/>
      <c r="R985" s="160"/>
      <c r="S985" s="160"/>
      <c r="T985" s="161"/>
      <c r="AT985" s="157" t="s">
        <v>202</v>
      </c>
      <c r="AU985" s="157" t="s">
        <v>82</v>
      </c>
      <c r="AV985" s="154" t="s">
        <v>80</v>
      </c>
      <c r="AW985" s="154" t="s">
        <v>35</v>
      </c>
      <c r="AX985" s="154" t="s">
        <v>73</v>
      </c>
      <c r="AY985" s="157" t="s">
        <v>193</v>
      </c>
    </row>
    <row r="986" spans="1:65" s="162" customFormat="1">
      <c r="B986" s="163"/>
      <c r="D986" s="156" t="s">
        <v>202</v>
      </c>
      <c r="E986" s="164"/>
      <c r="F986" s="165" t="s">
        <v>1076</v>
      </c>
      <c r="H986" s="166">
        <v>82.9</v>
      </c>
      <c r="L986" s="163"/>
      <c r="M986" s="167"/>
      <c r="N986" s="168"/>
      <c r="O986" s="168"/>
      <c r="P986" s="168"/>
      <c r="Q986" s="168"/>
      <c r="R986" s="168"/>
      <c r="S986" s="168"/>
      <c r="T986" s="169"/>
      <c r="AT986" s="164" t="s">
        <v>202</v>
      </c>
      <c r="AU986" s="164" t="s">
        <v>82</v>
      </c>
      <c r="AV986" s="162" t="s">
        <v>82</v>
      </c>
      <c r="AW986" s="162" t="s">
        <v>35</v>
      </c>
      <c r="AX986" s="162" t="s">
        <v>73</v>
      </c>
      <c r="AY986" s="164" t="s">
        <v>193</v>
      </c>
    </row>
    <row r="987" spans="1:65" s="170" customFormat="1">
      <c r="B987" s="171"/>
      <c r="D987" s="156" t="s">
        <v>202</v>
      </c>
      <c r="E987" s="172"/>
      <c r="F987" s="173" t="s">
        <v>206</v>
      </c>
      <c r="H987" s="174">
        <v>344.1</v>
      </c>
      <c r="L987" s="171"/>
      <c r="M987" s="175"/>
      <c r="N987" s="176"/>
      <c r="O987" s="176"/>
      <c r="P987" s="176"/>
      <c r="Q987" s="176"/>
      <c r="R987" s="176"/>
      <c r="S987" s="176"/>
      <c r="T987" s="177"/>
      <c r="AT987" s="172" t="s">
        <v>202</v>
      </c>
      <c r="AU987" s="172" t="s">
        <v>82</v>
      </c>
      <c r="AV987" s="170" t="s">
        <v>199</v>
      </c>
      <c r="AW987" s="170" t="s">
        <v>35</v>
      </c>
      <c r="AX987" s="170" t="s">
        <v>80</v>
      </c>
      <c r="AY987" s="172" t="s">
        <v>193</v>
      </c>
    </row>
    <row r="988" spans="1:65" s="17" customFormat="1" ht="37.799999999999997" customHeight="1">
      <c r="A988" s="13"/>
      <c r="B988" s="136"/>
      <c r="C988" s="137" t="s">
        <v>1077</v>
      </c>
      <c r="D988" s="137" t="s">
        <v>195</v>
      </c>
      <c r="E988" s="138" t="s">
        <v>1078</v>
      </c>
      <c r="F988" s="139" t="s">
        <v>1079</v>
      </c>
      <c r="G988" s="140" t="s">
        <v>198</v>
      </c>
      <c r="H988" s="141">
        <v>403.8</v>
      </c>
      <c r="I988" s="142">
        <v>0</v>
      </c>
      <c r="J988" s="142">
        <f>ROUND(I988*H988,2)</f>
        <v>0</v>
      </c>
      <c r="K988" s="143"/>
      <c r="L988" s="14"/>
      <c r="M988" s="144"/>
      <c r="N988" s="145" t="s">
        <v>44</v>
      </c>
      <c r="O988" s="146">
        <v>0.35399999999999998</v>
      </c>
      <c r="P988" s="146">
        <f>O988*H988</f>
        <v>142.9452</v>
      </c>
      <c r="Q988" s="146">
        <v>3.4999999999999997E-5</v>
      </c>
      <c r="R988" s="146">
        <f>Q988*H988</f>
        <v>1.4133E-2</v>
      </c>
      <c r="S988" s="146">
        <v>0</v>
      </c>
      <c r="T988" s="147">
        <f>S988*H988</f>
        <v>0</v>
      </c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R988" s="148" t="s">
        <v>199</v>
      </c>
      <c r="AT988" s="148" t="s">
        <v>195</v>
      </c>
      <c r="AU988" s="148" t="s">
        <v>82</v>
      </c>
      <c r="AY988" s="2" t="s">
        <v>193</v>
      </c>
      <c r="BE988" s="149">
        <f>IF(N988="základní",J988,0)</f>
        <v>0</v>
      </c>
      <c r="BF988" s="149">
        <f>IF(N988="snížená",J988,0)</f>
        <v>0</v>
      </c>
      <c r="BG988" s="149">
        <f>IF(N988="zákl. přenesená",J988,0)</f>
        <v>0</v>
      </c>
      <c r="BH988" s="149">
        <f>IF(N988="sníž. přenesená",J988,0)</f>
        <v>0</v>
      </c>
      <c r="BI988" s="149">
        <f>IF(N988="nulová",J988,0)</f>
        <v>0</v>
      </c>
      <c r="BJ988" s="2" t="s">
        <v>80</v>
      </c>
      <c r="BK988" s="149">
        <f>ROUND(I988*H988,2)</f>
        <v>0</v>
      </c>
      <c r="BL988" s="2" t="s">
        <v>199</v>
      </c>
      <c r="BM988" s="148" t="s">
        <v>1080</v>
      </c>
    </row>
    <row r="989" spans="1:65" s="17" customFormat="1">
      <c r="A989" s="13"/>
      <c r="B989" s="14"/>
      <c r="C989" s="13"/>
      <c r="D989" s="150" t="s">
        <v>200</v>
      </c>
      <c r="E989" s="13"/>
      <c r="F989" s="151" t="s">
        <v>1081</v>
      </c>
      <c r="G989" s="13"/>
      <c r="H989" s="13"/>
      <c r="I989" s="13"/>
      <c r="J989" s="13"/>
      <c r="K989" s="13"/>
      <c r="L989" s="14"/>
      <c r="M989" s="152"/>
      <c r="N989" s="153"/>
      <c r="O989" s="36"/>
      <c r="P989" s="36"/>
      <c r="Q989" s="36"/>
      <c r="R989" s="36"/>
      <c r="S989" s="36"/>
      <c r="T989" s="37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" t="s">
        <v>200</v>
      </c>
      <c r="AU989" s="2" t="s">
        <v>82</v>
      </c>
    </row>
    <row r="990" spans="1:65" s="154" customFormat="1">
      <c r="B990" s="155"/>
      <c r="D990" s="156" t="s">
        <v>202</v>
      </c>
      <c r="E990" s="157"/>
      <c r="F990" s="158" t="s">
        <v>203</v>
      </c>
      <c r="H990" s="157"/>
      <c r="L990" s="155"/>
      <c r="M990" s="159"/>
      <c r="N990" s="160"/>
      <c r="O990" s="160"/>
      <c r="P990" s="160"/>
      <c r="Q990" s="160"/>
      <c r="R990" s="160"/>
      <c r="S990" s="160"/>
      <c r="T990" s="161"/>
      <c r="AT990" s="157" t="s">
        <v>202</v>
      </c>
      <c r="AU990" s="157" t="s">
        <v>82</v>
      </c>
      <c r="AV990" s="154" t="s">
        <v>80</v>
      </c>
      <c r="AW990" s="154" t="s">
        <v>35</v>
      </c>
      <c r="AX990" s="154" t="s">
        <v>73</v>
      </c>
      <c r="AY990" s="157" t="s">
        <v>193</v>
      </c>
    </row>
    <row r="991" spans="1:65" s="154" customFormat="1">
      <c r="B991" s="155"/>
      <c r="D991" s="156" t="s">
        <v>202</v>
      </c>
      <c r="E991" s="157"/>
      <c r="F991" s="158" t="s">
        <v>1082</v>
      </c>
      <c r="H991" s="157"/>
      <c r="L991" s="155"/>
      <c r="M991" s="159"/>
      <c r="N991" s="160"/>
      <c r="O991" s="160"/>
      <c r="P991" s="160"/>
      <c r="Q991" s="160"/>
      <c r="R991" s="160"/>
      <c r="S991" s="160"/>
      <c r="T991" s="161"/>
      <c r="AT991" s="157" t="s">
        <v>202</v>
      </c>
      <c r="AU991" s="157" t="s">
        <v>82</v>
      </c>
      <c r="AV991" s="154" t="s">
        <v>80</v>
      </c>
      <c r="AW991" s="154" t="s">
        <v>35</v>
      </c>
      <c r="AX991" s="154" t="s">
        <v>73</v>
      </c>
      <c r="AY991" s="157" t="s">
        <v>193</v>
      </c>
    </row>
    <row r="992" spans="1:65" s="162" customFormat="1">
      <c r="B992" s="163"/>
      <c r="D992" s="156" t="s">
        <v>202</v>
      </c>
      <c r="E992" s="164"/>
      <c r="F992" s="165" t="s">
        <v>918</v>
      </c>
      <c r="H992" s="166">
        <v>117</v>
      </c>
      <c r="L992" s="163"/>
      <c r="M992" s="167"/>
      <c r="N992" s="168"/>
      <c r="O992" s="168"/>
      <c r="P992" s="168"/>
      <c r="Q992" s="168"/>
      <c r="R992" s="168"/>
      <c r="S992" s="168"/>
      <c r="T992" s="169"/>
      <c r="AT992" s="164" t="s">
        <v>202</v>
      </c>
      <c r="AU992" s="164" t="s">
        <v>82</v>
      </c>
      <c r="AV992" s="162" t="s">
        <v>82</v>
      </c>
      <c r="AW992" s="162" t="s">
        <v>35</v>
      </c>
      <c r="AX992" s="162" t="s">
        <v>73</v>
      </c>
      <c r="AY992" s="164" t="s">
        <v>193</v>
      </c>
    </row>
    <row r="993" spans="1:65" s="154" customFormat="1">
      <c r="B993" s="155"/>
      <c r="D993" s="156" t="s">
        <v>202</v>
      </c>
      <c r="E993" s="157"/>
      <c r="F993" s="158" t="s">
        <v>1083</v>
      </c>
      <c r="H993" s="157"/>
      <c r="L993" s="155"/>
      <c r="M993" s="159"/>
      <c r="N993" s="160"/>
      <c r="O993" s="160"/>
      <c r="P993" s="160"/>
      <c r="Q993" s="160"/>
      <c r="R993" s="160"/>
      <c r="S993" s="160"/>
      <c r="T993" s="161"/>
      <c r="AT993" s="157" t="s">
        <v>202</v>
      </c>
      <c r="AU993" s="157" t="s">
        <v>82</v>
      </c>
      <c r="AV993" s="154" t="s">
        <v>80</v>
      </c>
      <c r="AW993" s="154" t="s">
        <v>35</v>
      </c>
      <c r="AX993" s="154" t="s">
        <v>73</v>
      </c>
      <c r="AY993" s="157" t="s">
        <v>193</v>
      </c>
    </row>
    <row r="994" spans="1:65" s="162" customFormat="1">
      <c r="B994" s="163"/>
      <c r="D994" s="156" t="s">
        <v>202</v>
      </c>
      <c r="E994" s="164"/>
      <c r="F994" s="165" t="s">
        <v>1084</v>
      </c>
      <c r="H994" s="166">
        <v>286.8</v>
      </c>
      <c r="L994" s="163"/>
      <c r="M994" s="167"/>
      <c r="N994" s="168"/>
      <c r="O994" s="168"/>
      <c r="P994" s="168"/>
      <c r="Q994" s="168"/>
      <c r="R994" s="168"/>
      <c r="S994" s="168"/>
      <c r="T994" s="169"/>
      <c r="AT994" s="164" t="s">
        <v>202</v>
      </c>
      <c r="AU994" s="164" t="s">
        <v>82</v>
      </c>
      <c r="AV994" s="162" t="s">
        <v>82</v>
      </c>
      <c r="AW994" s="162" t="s">
        <v>35</v>
      </c>
      <c r="AX994" s="162" t="s">
        <v>73</v>
      </c>
      <c r="AY994" s="164" t="s">
        <v>193</v>
      </c>
    </row>
    <row r="995" spans="1:65" s="170" customFormat="1">
      <c r="B995" s="171"/>
      <c r="D995" s="156" t="s">
        <v>202</v>
      </c>
      <c r="E995" s="172"/>
      <c r="F995" s="173" t="s">
        <v>206</v>
      </c>
      <c r="H995" s="174">
        <v>403.8</v>
      </c>
      <c r="L995" s="171"/>
      <c r="M995" s="175"/>
      <c r="N995" s="176"/>
      <c r="O995" s="176"/>
      <c r="P995" s="176"/>
      <c r="Q995" s="176"/>
      <c r="R995" s="176"/>
      <c r="S995" s="176"/>
      <c r="T995" s="177"/>
      <c r="AT995" s="172" t="s">
        <v>202</v>
      </c>
      <c r="AU995" s="172" t="s">
        <v>82</v>
      </c>
      <c r="AV995" s="170" t="s">
        <v>199</v>
      </c>
      <c r="AW995" s="170" t="s">
        <v>35</v>
      </c>
      <c r="AX995" s="170" t="s">
        <v>80</v>
      </c>
      <c r="AY995" s="172" t="s">
        <v>193</v>
      </c>
    </row>
    <row r="996" spans="1:65" s="17" customFormat="1" ht="24.15" customHeight="1">
      <c r="A996" s="13"/>
      <c r="B996" s="136"/>
      <c r="C996" s="137" t="s">
        <v>659</v>
      </c>
      <c r="D996" s="137" t="s">
        <v>195</v>
      </c>
      <c r="E996" s="138" t="s">
        <v>1085</v>
      </c>
      <c r="F996" s="139" t="s">
        <v>1086</v>
      </c>
      <c r="G996" s="140" t="s">
        <v>605</v>
      </c>
      <c r="H996" s="141">
        <v>9</v>
      </c>
      <c r="I996" s="142">
        <v>0</v>
      </c>
      <c r="J996" s="142">
        <f>ROUND(I996*H996,2)</f>
        <v>0</v>
      </c>
      <c r="K996" s="143"/>
      <c r="L996" s="14"/>
      <c r="M996" s="144"/>
      <c r="N996" s="145" t="s">
        <v>44</v>
      </c>
      <c r="O996" s="146">
        <v>0.29899999999999999</v>
      </c>
      <c r="P996" s="146">
        <f>O996*H996</f>
        <v>2.6909999999999998</v>
      </c>
      <c r="Q996" s="146">
        <v>1.76E-4</v>
      </c>
      <c r="R996" s="146">
        <f>Q996*H996</f>
        <v>1.5839999999999999E-3</v>
      </c>
      <c r="S996" s="146">
        <v>0</v>
      </c>
      <c r="T996" s="147">
        <f>S996*H996</f>
        <v>0</v>
      </c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R996" s="148" t="s">
        <v>199</v>
      </c>
      <c r="AT996" s="148" t="s">
        <v>195</v>
      </c>
      <c r="AU996" s="148" t="s">
        <v>82</v>
      </c>
      <c r="AY996" s="2" t="s">
        <v>193</v>
      </c>
      <c r="BE996" s="149">
        <f>IF(N996="základní",J996,0)</f>
        <v>0</v>
      </c>
      <c r="BF996" s="149">
        <f>IF(N996="snížená",J996,0)</f>
        <v>0</v>
      </c>
      <c r="BG996" s="149">
        <f>IF(N996="zákl. přenesená",J996,0)</f>
        <v>0</v>
      </c>
      <c r="BH996" s="149">
        <f>IF(N996="sníž. přenesená",J996,0)</f>
        <v>0</v>
      </c>
      <c r="BI996" s="149">
        <f>IF(N996="nulová",J996,0)</f>
        <v>0</v>
      </c>
      <c r="BJ996" s="2" t="s">
        <v>80</v>
      </c>
      <c r="BK996" s="149">
        <f>ROUND(I996*H996,2)</f>
        <v>0</v>
      </c>
      <c r="BL996" s="2" t="s">
        <v>199</v>
      </c>
      <c r="BM996" s="148" t="s">
        <v>1087</v>
      </c>
    </row>
    <row r="997" spans="1:65" s="17" customFormat="1">
      <c r="A997" s="13"/>
      <c r="B997" s="14"/>
      <c r="C997" s="13"/>
      <c r="D997" s="150" t="s">
        <v>200</v>
      </c>
      <c r="E997" s="13"/>
      <c r="F997" s="151" t="s">
        <v>1088</v>
      </c>
      <c r="G997" s="13"/>
      <c r="H997" s="13"/>
      <c r="I997" s="13"/>
      <c r="J997" s="13"/>
      <c r="K997" s="13"/>
      <c r="L997" s="14"/>
      <c r="M997" s="152"/>
      <c r="N997" s="153"/>
      <c r="O997" s="36"/>
      <c r="P997" s="36"/>
      <c r="Q997" s="36"/>
      <c r="R997" s="36"/>
      <c r="S997" s="36"/>
      <c r="T997" s="37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" t="s">
        <v>200</v>
      </c>
      <c r="AU997" s="2" t="s">
        <v>82</v>
      </c>
    </row>
    <row r="998" spans="1:65" s="154" customFormat="1">
      <c r="B998" s="155"/>
      <c r="D998" s="156" t="s">
        <v>202</v>
      </c>
      <c r="E998" s="157"/>
      <c r="F998" s="158" t="s">
        <v>1089</v>
      </c>
      <c r="H998" s="157"/>
      <c r="L998" s="155"/>
      <c r="M998" s="159"/>
      <c r="N998" s="160"/>
      <c r="O998" s="160"/>
      <c r="P998" s="160"/>
      <c r="Q998" s="160"/>
      <c r="R998" s="160"/>
      <c r="S998" s="160"/>
      <c r="T998" s="161"/>
      <c r="AT998" s="157" t="s">
        <v>202</v>
      </c>
      <c r="AU998" s="157" t="s">
        <v>82</v>
      </c>
      <c r="AV998" s="154" t="s">
        <v>80</v>
      </c>
      <c r="AW998" s="154" t="s">
        <v>35</v>
      </c>
      <c r="AX998" s="154" t="s">
        <v>73</v>
      </c>
      <c r="AY998" s="157" t="s">
        <v>193</v>
      </c>
    </row>
    <row r="999" spans="1:65" s="154" customFormat="1">
      <c r="B999" s="155"/>
      <c r="D999" s="156" t="s">
        <v>202</v>
      </c>
      <c r="E999" s="157"/>
      <c r="F999" s="158" t="s">
        <v>1090</v>
      </c>
      <c r="H999" s="157"/>
      <c r="L999" s="155"/>
      <c r="M999" s="159"/>
      <c r="N999" s="160"/>
      <c r="O999" s="160"/>
      <c r="P999" s="160"/>
      <c r="Q999" s="160"/>
      <c r="R999" s="160"/>
      <c r="S999" s="160"/>
      <c r="T999" s="161"/>
      <c r="AT999" s="157" t="s">
        <v>202</v>
      </c>
      <c r="AU999" s="157" t="s">
        <v>82</v>
      </c>
      <c r="AV999" s="154" t="s">
        <v>80</v>
      </c>
      <c r="AW999" s="154" t="s">
        <v>35</v>
      </c>
      <c r="AX999" s="154" t="s">
        <v>73</v>
      </c>
      <c r="AY999" s="157" t="s">
        <v>193</v>
      </c>
    </row>
    <row r="1000" spans="1:65" s="162" customFormat="1">
      <c r="B1000" s="163"/>
      <c r="D1000" s="156" t="s">
        <v>202</v>
      </c>
      <c r="E1000" s="164"/>
      <c r="F1000" s="165" t="s">
        <v>1091</v>
      </c>
      <c r="H1000" s="166">
        <v>9</v>
      </c>
      <c r="L1000" s="163"/>
      <c r="M1000" s="167"/>
      <c r="N1000" s="168"/>
      <c r="O1000" s="168"/>
      <c r="P1000" s="168"/>
      <c r="Q1000" s="168"/>
      <c r="R1000" s="168"/>
      <c r="S1000" s="168"/>
      <c r="T1000" s="169"/>
      <c r="AT1000" s="164" t="s">
        <v>202</v>
      </c>
      <c r="AU1000" s="164" t="s">
        <v>82</v>
      </c>
      <c r="AV1000" s="162" t="s">
        <v>82</v>
      </c>
      <c r="AW1000" s="162" t="s">
        <v>35</v>
      </c>
      <c r="AX1000" s="162" t="s">
        <v>73</v>
      </c>
      <c r="AY1000" s="164" t="s">
        <v>193</v>
      </c>
    </row>
    <row r="1001" spans="1:65" s="170" customFormat="1">
      <c r="B1001" s="171"/>
      <c r="D1001" s="156" t="s">
        <v>202</v>
      </c>
      <c r="E1001" s="172"/>
      <c r="F1001" s="173" t="s">
        <v>206</v>
      </c>
      <c r="H1001" s="174">
        <v>9</v>
      </c>
      <c r="L1001" s="171"/>
      <c r="M1001" s="175"/>
      <c r="N1001" s="176"/>
      <c r="O1001" s="176"/>
      <c r="P1001" s="176"/>
      <c r="Q1001" s="176"/>
      <c r="R1001" s="176"/>
      <c r="S1001" s="176"/>
      <c r="T1001" s="177"/>
      <c r="AT1001" s="172" t="s">
        <v>202</v>
      </c>
      <c r="AU1001" s="172" t="s">
        <v>82</v>
      </c>
      <c r="AV1001" s="170" t="s">
        <v>199</v>
      </c>
      <c r="AW1001" s="170" t="s">
        <v>35</v>
      </c>
      <c r="AX1001" s="170" t="s">
        <v>80</v>
      </c>
      <c r="AY1001" s="172" t="s">
        <v>193</v>
      </c>
    </row>
    <row r="1002" spans="1:65" s="17" customFormat="1" ht="16.5" customHeight="1">
      <c r="A1002" s="13"/>
      <c r="B1002" s="136"/>
      <c r="C1002" s="186" t="s">
        <v>1092</v>
      </c>
      <c r="D1002" s="186" t="s">
        <v>372</v>
      </c>
      <c r="E1002" s="187" t="s">
        <v>1093</v>
      </c>
      <c r="F1002" s="188" t="s">
        <v>1094</v>
      </c>
      <c r="G1002" s="189" t="s">
        <v>605</v>
      </c>
      <c r="H1002" s="190">
        <v>9</v>
      </c>
      <c r="I1002" s="191">
        <v>0</v>
      </c>
      <c r="J1002" s="191">
        <f>ROUND(I1002*H1002,2)</f>
        <v>0</v>
      </c>
      <c r="K1002" s="192"/>
      <c r="L1002" s="193"/>
      <c r="M1002" s="194"/>
      <c r="N1002" s="195" t="s">
        <v>44</v>
      </c>
      <c r="O1002" s="146">
        <v>0</v>
      </c>
      <c r="P1002" s="146">
        <f>O1002*H1002</f>
        <v>0</v>
      </c>
      <c r="Q1002" s="146">
        <v>1.2E-2</v>
      </c>
      <c r="R1002" s="146">
        <f>Q1002*H1002</f>
        <v>0.108</v>
      </c>
      <c r="S1002" s="146">
        <v>0</v>
      </c>
      <c r="T1002" s="147">
        <f>S1002*H1002</f>
        <v>0</v>
      </c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R1002" s="148" t="s">
        <v>224</v>
      </c>
      <c r="AT1002" s="148" t="s">
        <v>372</v>
      </c>
      <c r="AU1002" s="148" t="s">
        <v>82</v>
      </c>
      <c r="AY1002" s="2" t="s">
        <v>193</v>
      </c>
      <c r="BE1002" s="149">
        <f>IF(N1002="základní",J1002,0)</f>
        <v>0</v>
      </c>
      <c r="BF1002" s="149">
        <f>IF(N1002="snížená",J1002,0)</f>
        <v>0</v>
      </c>
      <c r="BG1002" s="149">
        <f>IF(N1002="zákl. přenesená",J1002,0)</f>
        <v>0</v>
      </c>
      <c r="BH1002" s="149">
        <f>IF(N1002="sníž. přenesená",J1002,0)</f>
        <v>0</v>
      </c>
      <c r="BI1002" s="149">
        <f>IF(N1002="nulová",J1002,0)</f>
        <v>0</v>
      </c>
      <c r="BJ1002" s="2" t="s">
        <v>80</v>
      </c>
      <c r="BK1002" s="149">
        <f>ROUND(I1002*H1002,2)</f>
        <v>0</v>
      </c>
      <c r="BL1002" s="2" t="s">
        <v>199</v>
      </c>
      <c r="BM1002" s="148" t="s">
        <v>1095</v>
      </c>
    </row>
    <row r="1003" spans="1:65" s="17" customFormat="1" ht="16.5" customHeight="1">
      <c r="A1003" s="13"/>
      <c r="B1003" s="136"/>
      <c r="C1003" s="137" t="s">
        <v>663</v>
      </c>
      <c r="D1003" s="137" t="s">
        <v>195</v>
      </c>
      <c r="E1003" s="138" t="s">
        <v>1096</v>
      </c>
      <c r="F1003" s="139" t="s">
        <v>1097</v>
      </c>
      <c r="G1003" s="140" t="s">
        <v>223</v>
      </c>
      <c r="H1003" s="141">
        <v>6.915</v>
      </c>
      <c r="I1003" s="142">
        <v>0</v>
      </c>
      <c r="J1003" s="142">
        <f>ROUND(I1003*H1003,2)</f>
        <v>0</v>
      </c>
      <c r="K1003" s="143"/>
      <c r="L1003" s="14"/>
      <c r="M1003" s="144"/>
      <c r="N1003" s="145" t="s">
        <v>44</v>
      </c>
      <c r="O1003" s="146">
        <v>6.4359999999999999</v>
      </c>
      <c r="P1003" s="146">
        <f>O1003*H1003</f>
        <v>44.504939999999998</v>
      </c>
      <c r="Q1003" s="146">
        <v>0</v>
      </c>
      <c r="R1003" s="146">
        <f>Q1003*H1003</f>
        <v>0</v>
      </c>
      <c r="S1003" s="146">
        <v>2</v>
      </c>
      <c r="T1003" s="147">
        <f>S1003*H1003</f>
        <v>13.83</v>
      </c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R1003" s="148" t="s">
        <v>199</v>
      </c>
      <c r="AT1003" s="148" t="s">
        <v>195</v>
      </c>
      <c r="AU1003" s="148" t="s">
        <v>82</v>
      </c>
      <c r="AY1003" s="2" t="s">
        <v>193</v>
      </c>
      <c r="BE1003" s="149">
        <f>IF(N1003="základní",J1003,0)</f>
        <v>0</v>
      </c>
      <c r="BF1003" s="149">
        <f>IF(N1003="snížená",J1003,0)</f>
        <v>0</v>
      </c>
      <c r="BG1003" s="149">
        <f>IF(N1003="zákl. přenesená",J1003,0)</f>
        <v>0</v>
      </c>
      <c r="BH1003" s="149">
        <f>IF(N1003="sníž. přenesená",J1003,0)</f>
        <v>0</v>
      </c>
      <c r="BI1003" s="149">
        <f>IF(N1003="nulová",J1003,0)</f>
        <v>0</v>
      </c>
      <c r="BJ1003" s="2" t="s">
        <v>80</v>
      </c>
      <c r="BK1003" s="149">
        <f>ROUND(I1003*H1003,2)</f>
        <v>0</v>
      </c>
      <c r="BL1003" s="2" t="s">
        <v>199</v>
      </c>
      <c r="BM1003" s="148" t="s">
        <v>1098</v>
      </c>
    </row>
    <row r="1004" spans="1:65" s="17" customFormat="1">
      <c r="A1004" s="13"/>
      <c r="B1004" s="14"/>
      <c r="C1004" s="13"/>
      <c r="D1004" s="150" t="s">
        <v>200</v>
      </c>
      <c r="E1004" s="13"/>
      <c r="F1004" s="151" t="s">
        <v>1099</v>
      </c>
      <c r="G1004" s="13"/>
      <c r="H1004" s="13"/>
      <c r="I1004" s="13"/>
      <c r="J1004" s="13"/>
      <c r="K1004" s="13"/>
      <c r="L1004" s="14"/>
      <c r="M1004" s="152"/>
      <c r="N1004" s="153"/>
      <c r="O1004" s="36"/>
      <c r="P1004" s="36"/>
      <c r="Q1004" s="36"/>
      <c r="R1004" s="36"/>
      <c r="S1004" s="36"/>
      <c r="T1004" s="37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" t="s">
        <v>200</v>
      </c>
      <c r="AU1004" s="2" t="s">
        <v>82</v>
      </c>
    </row>
    <row r="1005" spans="1:65" s="154" customFormat="1">
      <c r="B1005" s="155"/>
      <c r="D1005" s="156" t="s">
        <v>202</v>
      </c>
      <c r="E1005" s="157"/>
      <c r="F1005" s="158" t="s">
        <v>1100</v>
      </c>
      <c r="H1005" s="157"/>
      <c r="L1005" s="155"/>
      <c r="M1005" s="159"/>
      <c r="N1005" s="160"/>
      <c r="O1005" s="160"/>
      <c r="P1005" s="160"/>
      <c r="Q1005" s="160"/>
      <c r="R1005" s="160"/>
      <c r="S1005" s="160"/>
      <c r="T1005" s="161"/>
      <c r="AT1005" s="157" t="s">
        <v>202</v>
      </c>
      <c r="AU1005" s="157" t="s">
        <v>82</v>
      </c>
      <c r="AV1005" s="154" t="s">
        <v>80</v>
      </c>
      <c r="AW1005" s="154" t="s">
        <v>35</v>
      </c>
      <c r="AX1005" s="154" t="s">
        <v>73</v>
      </c>
      <c r="AY1005" s="157" t="s">
        <v>193</v>
      </c>
    </row>
    <row r="1006" spans="1:65" s="154" customFormat="1">
      <c r="B1006" s="155"/>
      <c r="D1006" s="156" t="s">
        <v>202</v>
      </c>
      <c r="E1006" s="157"/>
      <c r="F1006" s="158" t="s">
        <v>1101</v>
      </c>
      <c r="H1006" s="157"/>
      <c r="L1006" s="155"/>
      <c r="M1006" s="159"/>
      <c r="N1006" s="160"/>
      <c r="O1006" s="160"/>
      <c r="P1006" s="160"/>
      <c r="Q1006" s="160"/>
      <c r="R1006" s="160"/>
      <c r="S1006" s="160"/>
      <c r="T1006" s="161"/>
      <c r="AT1006" s="157" t="s">
        <v>202</v>
      </c>
      <c r="AU1006" s="157" t="s">
        <v>82</v>
      </c>
      <c r="AV1006" s="154" t="s">
        <v>80</v>
      </c>
      <c r="AW1006" s="154" t="s">
        <v>35</v>
      </c>
      <c r="AX1006" s="154" t="s">
        <v>73</v>
      </c>
      <c r="AY1006" s="157" t="s">
        <v>193</v>
      </c>
    </row>
    <row r="1007" spans="1:65" s="162" customFormat="1">
      <c r="B1007" s="163"/>
      <c r="D1007" s="156" t="s">
        <v>202</v>
      </c>
      <c r="E1007" s="164"/>
      <c r="F1007" s="165" t="s">
        <v>1102</v>
      </c>
      <c r="H1007" s="166">
        <v>1.2150000000000001</v>
      </c>
      <c r="L1007" s="163"/>
      <c r="M1007" s="167"/>
      <c r="N1007" s="168"/>
      <c r="O1007" s="168"/>
      <c r="P1007" s="168"/>
      <c r="Q1007" s="168"/>
      <c r="R1007" s="168"/>
      <c r="S1007" s="168"/>
      <c r="T1007" s="169"/>
      <c r="AT1007" s="164" t="s">
        <v>202</v>
      </c>
      <c r="AU1007" s="164" t="s">
        <v>82</v>
      </c>
      <c r="AV1007" s="162" t="s">
        <v>82</v>
      </c>
      <c r="AW1007" s="162" t="s">
        <v>35</v>
      </c>
      <c r="AX1007" s="162" t="s">
        <v>73</v>
      </c>
      <c r="AY1007" s="164" t="s">
        <v>193</v>
      </c>
    </row>
    <row r="1008" spans="1:65" s="162" customFormat="1">
      <c r="B1008" s="163"/>
      <c r="D1008" s="156" t="s">
        <v>202</v>
      </c>
      <c r="E1008" s="164"/>
      <c r="F1008" s="165" t="s">
        <v>1103</v>
      </c>
      <c r="H1008" s="166">
        <v>0.48</v>
      </c>
      <c r="L1008" s="163"/>
      <c r="M1008" s="167"/>
      <c r="N1008" s="168"/>
      <c r="O1008" s="168"/>
      <c r="P1008" s="168"/>
      <c r="Q1008" s="168"/>
      <c r="R1008" s="168"/>
      <c r="S1008" s="168"/>
      <c r="T1008" s="169"/>
      <c r="AT1008" s="164" t="s">
        <v>202</v>
      </c>
      <c r="AU1008" s="164" t="s">
        <v>82</v>
      </c>
      <c r="AV1008" s="162" t="s">
        <v>82</v>
      </c>
      <c r="AW1008" s="162" t="s">
        <v>35</v>
      </c>
      <c r="AX1008" s="162" t="s">
        <v>73</v>
      </c>
      <c r="AY1008" s="164" t="s">
        <v>193</v>
      </c>
    </row>
    <row r="1009" spans="1:65" s="154" customFormat="1">
      <c r="B1009" s="155"/>
      <c r="D1009" s="156" t="s">
        <v>202</v>
      </c>
      <c r="E1009" s="157"/>
      <c r="F1009" s="158" t="s">
        <v>1104</v>
      </c>
      <c r="H1009" s="157"/>
      <c r="L1009" s="155"/>
      <c r="M1009" s="159"/>
      <c r="N1009" s="160"/>
      <c r="O1009" s="160"/>
      <c r="P1009" s="160"/>
      <c r="Q1009" s="160"/>
      <c r="R1009" s="160"/>
      <c r="S1009" s="160"/>
      <c r="T1009" s="161"/>
      <c r="AT1009" s="157" t="s">
        <v>202</v>
      </c>
      <c r="AU1009" s="157" t="s">
        <v>82</v>
      </c>
      <c r="AV1009" s="154" t="s">
        <v>80</v>
      </c>
      <c r="AW1009" s="154" t="s">
        <v>35</v>
      </c>
      <c r="AX1009" s="154" t="s">
        <v>73</v>
      </c>
      <c r="AY1009" s="157" t="s">
        <v>193</v>
      </c>
    </row>
    <row r="1010" spans="1:65" s="162" customFormat="1">
      <c r="B1010" s="163"/>
      <c r="D1010" s="156" t="s">
        <v>202</v>
      </c>
      <c r="E1010" s="164"/>
      <c r="F1010" s="165" t="s">
        <v>1105</v>
      </c>
      <c r="H1010" s="166">
        <v>5.22</v>
      </c>
      <c r="L1010" s="163"/>
      <c r="M1010" s="167"/>
      <c r="N1010" s="168"/>
      <c r="O1010" s="168"/>
      <c r="P1010" s="168"/>
      <c r="Q1010" s="168"/>
      <c r="R1010" s="168"/>
      <c r="S1010" s="168"/>
      <c r="T1010" s="169"/>
      <c r="AT1010" s="164" t="s">
        <v>202</v>
      </c>
      <c r="AU1010" s="164" t="s">
        <v>82</v>
      </c>
      <c r="AV1010" s="162" t="s">
        <v>82</v>
      </c>
      <c r="AW1010" s="162" t="s">
        <v>35</v>
      </c>
      <c r="AX1010" s="162" t="s">
        <v>73</v>
      </c>
      <c r="AY1010" s="164" t="s">
        <v>193</v>
      </c>
    </row>
    <row r="1011" spans="1:65" s="170" customFormat="1">
      <c r="B1011" s="171"/>
      <c r="D1011" s="156" t="s">
        <v>202</v>
      </c>
      <c r="E1011" s="172"/>
      <c r="F1011" s="173" t="s">
        <v>206</v>
      </c>
      <c r="H1011" s="174">
        <v>6.915</v>
      </c>
      <c r="L1011" s="171"/>
      <c r="M1011" s="175"/>
      <c r="N1011" s="176"/>
      <c r="O1011" s="176"/>
      <c r="P1011" s="176"/>
      <c r="Q1011" s="176"/>
      <c r="R1011" s="176"/>
      <c r="S1011" s="176"/>
      <c r="T1011" s="177"/>
      <c r="AT1011" s="172" t="s">
        <v>202</v>
      </c>
      <c r="AU1011" s="172" t="s">
        <v>82</v>
      </c>
      <c r="AV1011" s="170" t="s">
        <v>199</v>
      </c>
      <c r="AW1011" s="170" t="s">
        <v>35</v>
      </c>
      <c r="AX1011" s="170" t="s">
        <v>80</v>
      </c>
      <c r="AY1011" s="172" t="s">
        <v>193</v>
      </c>
    </row>
    <row r="1012" spans="1:65" s="17" customFormat="1" ht="24.15" customHeight="1">
      <c r="A1012" s="13"/>
      <c r="B1012" s="136"/>
      <c r="C1012" s="137" t="s">
        <v>1106</v>
      </c>
      <c r="D1012" s="137" t="s">
        <v>195</v>
      </c>
      <c r="E1012" s="138" t="s">
        <v>1107</v>
      </c>
      <c r="F1012" s="139" t="s">
        <v>1108</v>
      </c>
      <c r="G1012" s="140" t="s">
        <v>223</v>
      </c>
      <c r="H1012" s="141">
        <v>0.81</v>
      </c>
      <c r="I1012" s="142">
        <v>0</v>
      </c>
      <c r="J1012" s="142">
        <f>ROUND(I1012*H1012,2)</f>
        <v>0</v>
      </c>
      <c r="K1012" s="143"/>
      <c r="L1012" s="14"/>
      <c r="M1012" s="144"/>
      <c r="N1012" s="145" t="s">
        <v>44</v>
      </c>
      <c r="O1012" s="146">
        <v>4.9960000000000004</v>
      </c>
      <c r="P1012" s="146">
        <f>O1012*H1012</f>
        <v>4.0467600000000008</v>
      </c>
      <c r="Q1012" s="146">
        <v>0</v>
      </c>
      <c r="R1012" s="146">
        <f>Q1012*H1012</f>
        <v>0</v>
      </c>
      <c r="S1012" s="146">
        <v>2.2000000000000002</v>
      </c>
      <c r="T1012" s="147">
        <f>S1012*H1012</f>
        <v>1.7820000000000003</v>
      </c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R1012" s="148" t="s">
        <v>199</v>
      </c>
      <c r="AT1012" s="148" t="s">
        <v>195</v>
      </c>
      <c r="AU1012" s="148" t="s">
        <v>82</v>
      </c>
      <c r="AY1012" s="2" t="s">
        <v>193</v>
      </c>
      <c r="BE1012" s="149">
        <f>IF(N1012="základní",J1012,0)</f>
        <v>0</v>
      </c>
      <c r="BF1012" s="149">
        <f>IF(N1012="snížená",J1012,0)</f>
        <v>0</v>
      </c>
      <c r="BG1012" s="149">
        <f>IF(N1012="zákl. přenesená",J1012,0)</f>
        <v>0</v>
      </c>
      <c r="BH1012" s="149">
        <f>IF(N1012="sníž. přenesená",J1012,0)</f>
        <v>0</v>
      </c>
      <c r="BI1012" s="149">
        <f>IF(N1012="nulová",J1012,0)</f>
        <v>0</v>
      </c>
      <c r="BJ1012" s="2" t="s">
        <v>80</v>
      </c>
      <c r="BK1012" s="149">
        <f>ROUND(I1012*H1012,2)</f>
        <v>0</v>
      </c>
      <c r="BL1012" s="2" t="s">
        <v>199</v>
      </c>
      <c r="BM1012" s="148" t="s">
        <v>1109</v>
      </c>
    </row>
    <row r="1013" spans="1:65" s="17" customFormat="1">
      <c r="A1013" s="13"/>
      <c r="B1013" s="14"/>
      <c r="C1013" s="13"/>
      <c r="D1013" s="150" t="s">
        <v>200</v>
      </c>
      <c r="E1013" s="13"/>
      <c r="F1013" s="151" t="s">
        <v>1110</v>
      </c>
      <c r="G1013" s="13"/>
      <c r="H1013" s="13"/>
      <c r="I1013" s="13"/>
      <c r="J1013" s="13"/>
      <c r="K1013" s="13"/>
      <c r="L1013" s="14"/>
      <c r="M1013" s="152"/>
      <c r="N1013" s="153"/>
      <c r="O1013" s="36"/>
      <c r="P1013" s="36"/>
      <c r="Q1013" s="36"/>
      <c r="R1013" s="36"/>
      <c r="S1013" s="36"/>
      <c r="T1013" s="37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" t="s">
        <v>200</v>
      </c>
      <c r="AU1013" s="2" t="s">
        <v>82</v>
      </c>
    </row>
    <row r="1014" spans="1:65" s="154" customFormat="1">
      <c r="B1014" s="155"/>
      <c r="D1014" s="156" t="s">
        <v>202</v>
      </c>
      <c r="E1014" s="157"/>
      <c r="F1014" s="158" t="s">
        <v>1100</v>
      </c>
      <c r="H1014" s="157"/>
      <c r="L1014" s="155"/>
      <c r="M1014" s="159"/>
      <c r="N1014" s="160"/>
      <c r="O1014" s="160"/>
      <c r="P1014" s="160"/>
      <c r="Q1014" s="160"/>
      <c r="R1014" s="160"/>
      <c r="S1014" s="160"/>
      <c r="T1014" s="161"/>
      <c r="AT1014" s="157" t="s">
        <v>202</v>
      </c>
      <c r="AU1014" s="157" t="s">
        <v>82</v>
      </c>
      <c r="AV1014" s="154" t="s">
        <v>80</v>
      </c>
      <c r="AW1014" s="154" t="s">
        <v>35</v>
      </c>
      <c r="AX1014" s="154" t="s">
        <v>73</v>
      </c>
      <c r="AY1014" s="157" t="s">
        <v>193</v>
      </c>
    </row>
    <row r="1015" spans="1:65" s="154" customFormat="1">
      <c r="B1015" s="155"/>
      <c r="D1015" s="156" t="s">
        <v>202</v>
      </c>
      <c r="E1015" s="157"/>
      <c r="F1015" s="158" t="s">
        <v>1111</v>
      </c>
      <c r="H1015" s="157"/>
      <c r="L1015" s="155"/>
      <c r="M1015" s="159"/>
      <c r="N1015" s="160"/>
      <c r="O1015" s="160"/>
      <c r="P1015" s="160"/>
      <c r="Q1015" s="160"/>
      <c r="R1015" s="160"/>
      <c r="S1015" s="160"/>
      <c r="T1015" s="161"/>
      <c r="AT1015" s="157" t="s">
        <v>202</v>
      </c>
      <c r="AU1015" s="157" t="s">
        <v>82</v>
      </c>
      <c r="AV1015" s="154" t="s">
        <v>80</v>
      </c>
      <c r="AW1015" s="154" t="s">
        <v>35</v>
      </c>
      <c r="AX1015" s="154" t="s">
        <v>73</v>
      </c>
      <c r="AY1015" s="157" t="s">
        <v>193</v>
      </c>
    </row>
    <row r="1016" spans="1:65" s="162" customFormat="1">
      <c r="B1016" s="163"/>
      <c r="D1016" s="156" t="s">
        <v>202</v>
      </c>
      <c r="E1016" s="164"/>
      <c r="F1016" s="165" t="s">
        <v>1112</v>
      </c>
      <c r="H1016" s="166">
        <v>0.81</v>
      </c>
      <c r="L1016" s="163"/>
      <c r="M1016" s="167"/>
      <c r="N1016" s="168"/>
      <c r="O1016" s="168"/>
      <c r="P1016" s="168"/>
      <c r="Q1016" s="168"/>
      <c r="R1016" s="168"/>
      <c r="S1016" s="168"/>
      <c r="T1016" s="169"/>
      <c r="AT1016" s="164" t="s">
        <v>202</v>
      </c>
      <c r="AU1016" s="164" t="s">
        <v>82</v>
      </c>
      <c r="AV1016" s="162" t="s">
        <v>82</v>
      </c>
      <c r="AW1016" s="162" t="s">
        <v>35</v>
      </c>
      <c r="AX1016" s="162" t="s">
        <v>73</v>
      </c>
      <c r="AY1016" s="164" t="s">
        <v>193</v>
      </c>
    </row>
    <row r="1017" spans="1:65" s="170" customFormat="1">
      <c r="B1017" s="171"/>
      <c r="D1017" s="156" t="s">
        <v>202</v>
      </c>
      <c r="E1017" s="172"/>
      <c r="F1017" s="173" t="s">
        <v>206</v>
      </c>
      <c r="H1017" s="174">
        <v>0.81</v>
      </c>
      <c r="L1017" s="171"/>
      <c r="M1017" s="175"/>
      <c r="N1017" s="176"/>
      <c r="O1017" s="176"/>
      <c r="P1017" s="176"/>
      <c r="Q1017" s="176"/>
      <c r="R1017" s="176"/>
      <c r="S1017" s="176"/>
      <c r="T1017" s="177"/>
      <c r="AT1017" s="172" t="s">
        <v>202</v>
      </c>
      <c r="AU1017" s="172" t="s">
        <v>82</v>
      </c>
      <c r="AV1017" s="170" t="s">
        <v>199</v>
      </c>
      <c r="AW1017" s="170" t="s">
        <v>35</v>
      </c>
      <c r="AX1017" s="170" t="s">
        <v>80</v>
      </c>
      <c r="AY1017" s="172" t="s">
        <v>193</v>
      </c>
    </row>
    <row r="1018" spans="1:65" s="17" customFormat="1" ht="24.15" customHeight="1">
      <c r="A1018" s="13"/>
      <c r="B1018" s="136"/>
      <c r="C1018" s="137" t="s">
        <v>670</v>
      </c>
      <c r="D1018" s="137" t="s">
        <v>195</v>
      </c>
      <c r="E1018" s="138" t="s">
        <v>1113</v>
      </c>
      <c r="F1018" s="139" t="s">
        <v>1114</v>
      </c>
      <c r="G1018" s="140" t="s">
        <v>353</v>
      </c>
      <c r="H1018" s="141">
        <v>6</v>
      </c>
      <c r="I1018" s="142">
        <v>0</v>
      </c>
      <c r="J1018" s="142">
        <f>ROUND(I1018*H1018,2)</f>
        <v>0</v>
      </c>
      <c r="K1018" s="143"/>
      <c r="L1018" s="14"/>
      <c r="M1018" s="144"/>
      <c r="N1018" s="145" t="s">
        <v>44</v>
      </c>
      <c r="O1018" s="146">
        <v>0.28499999999999998</v>
      </c>
      <c r="P1018" s="146">
        <f>O1018*H1018</f>
        <v>1.71</v>
      </c>
      <c r="Q1018" s="146">
        <v>0</v>
      </c>
      <c r="R1018" s="146">
        <f>Q1018*H1018</f>
        <v>0</v>
      </c>
      <c r="S1018" s="146">
        <v>0.112</v>
      </c>
      <c r="T1018" s="147">
        <f>S1018*H1018</f>
        <v>0.67200000000000004</v>
      </c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R1018" s="148" t="s">
        <v>199</v>
      </c>
      <c r="AT1018" s="148" t="s">
        <v>195</v>
      </c>
      <c r="AU1018" s="148" t="s">
        <v>82</v>
      </c>
      <c r="AY1018" s="2" t="s">
        <v>193</v>
      </c>
      <c r="BE1018" s="149">
        <f>IF(N1018="základní",J1018,0)</f>
        <v>0</v>
      </c>
      <c r="BF1018" s="149">
        <f>IF(N1018="snížená",J1018,0)</f>
        <v>0</v>
      </c>
      <c r="BG1018" s="149">
        <f>IF(N1018="zákl. přenesená",J1018,0)</f>
        <v>0</v>
      </c>
      <c r="BH1018" s="149">
        <f>IF(N1018="sníž. přenesená",J1018,0)</f>
        <v>0</v>
      </c>
      <c r="BI1018" s="149">
        <f>IF(N1018="nulová",J1018,0)</f>
        <v>0</v>
      </c>
      <c r="BJ1018" s="2" t="s">
        <v>80</v>
      </c>
      <c r="BK1018" s="149">
        <f>ROUND(I1018*H1018,2)</f>
        <v>0</v>
      </c>
      <c r="BL1018" s="2" t="s">
        <v>199</v>
      </c>
      <c r="BM1018" s="148" t="s">
        <v>1115</v>
      </c>
    </row>
    <row r="1019" spans="1:65" s="17" customFormat="1">
      <c r="A1019" s="13"/>
      <c r="B1019" s="14"/>
      <c r="C1019" s="13"/>
      <c r="D1019" s="150" t="s">
        <v>200</v>
      </c>
      <c r="E1019" s="13"/>
      <c r="F1019" s="151" t="s">
        <v>1116</v>
      </c>
      <c r="G1019" s="13"/>
      <c r="H1019" s="13"/>
      <c r="I1019" s="13"/>
      <c r="J1019" s="13"/>
      <c r="K1019" s="13"/>
      <c r="L1019" s="14"/>
      <c r="M1019" s="152"/>
      <c r="N1019" s="153"/>
      <c r="O1019" s="36"/>
      <c r="P1019" s="36"/>
      <c r="Q1019" s="36"/>
      <c r="R1019" s="36"/>
      <c r="S1019" s="36"/>
      <c r="T1019" s="37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" t="s">
        <v>200</v>
      </c>
      <c r="AU1019" s="2" t="s">
        <v>82</v>
      </c>
    </row>
    <row r="1020" spans="1:65" s="154" customFormat="1">
      <c r="B1020" s="155"/>
      <c r="D1020" s="156" t="s">
        <v>202</v>
      </c>
      <c r="E1020" s="157"/>
      <c r="F1020" s="158" t="s">
        <v>1100</v>
      </c>
      <c r="H1020" s="157"/>
      <c r="L1020" s="155"/>
      <c r="M1020" s="159"/>
      <c r="N1020" s="160"/>
      <c r="O1020" s="160"/>
      <c r="P1020" s="160"/>
      <c r="Q1020" s="160"/>
      <c r="R1020" s="160"/>
      <c r="S1020" s="160"/>
      <c r="T1020" s="161"/>
      <c r="AT1020" s="157" t="s">
        <v>202</v>
      </c>
      <c r="AU1020" s="157" t="s">
        <v>82</v>
      </c>
      <c r="AV1020" s="154" t="s">
        <v>80</v>
      </c>
      <c r="AW1020" s="154" t="s">
        <v>35</v>
      </c>
      <c r="AX1020" s="154" t="s">
        <v>73</v>
      </c>
      <c r="AY1020" s="157" t="s">
        <v>193</v>
      </c>
    </row>
    <row r="1021" spans="1:65" s="154" customFormat="1">
      <c r="B1021" s="155"/>
      <c r="D1021" s="156" t="s">
        <v>202</v>
      </c>
      <c r="E1021" s="157"/>
      <c r="F1021" s="158" t="s">
        <v>1117</v>
      </c>
      <c r="H1021" s="157"/>
      <c r="L1021" s="155"/>
      <c r="M1021" s="159"/>
      <c r="N1021" s="160"/>
      <c r="O1021" s="160"/>
      <c r="P1021" s="160"/>
      <c r="Q1021" s="160"/>
      <c r="R1021" s="160"/>
      <c r="S1021" s="160"/>
      <c r="T1021" s="161"/>
      <c r="AT1021" s="157" t="s">
        <v>202</v>
      </c>
      <c r="AU1021" s="157" t="s">
        <v>82</v>
      </c>
      <c r="AV1021" s="154" t="s">
        <v>80</v>
      </c>
      <c r="AW1021" s="154" t="s">
        <v>35</v>
      </c>
      <c r="AX1021" s="154" t="s">
        <v>73</v>
      </c>
      <c r="AY1021" s="157" t="s">
        <v>193</v>
      </c>
    </row>
    <row r="1022" spans="1:65" s="162" customFormat="1">
      <c r="B1022" s="163"/>
      <c r="D1022" s="156" t="s">
        <v>202</v>
      </c>
      <c r="E1022" s="164"/>
      <c r="F1022" s="165" t="s">
        <v>1118</v>
      </c>
      <c r="H1022" s="166">
        <v>6</v>
      </c>
      <c r="L1022" s="163"/>
      <c r="M1022" s="167"/>
      <c r="N1022" s="168"/>
      <c r="O1022" s="168"/>
      <c r="P1022" s="168"/>
      <c r="Q1022" s="168"/>
      <c r="R1022" s="168"/>
      <c r="S1022" s="168"/>
      <c r="T1022" s="169"/>
      <c r="AT1022" s="164" t="s">
        <v>202</v>
      </c>
      <c r="AU1022" s="164" t="s">
        <v>82</v>
      </c>
      <c r="AV1022" s="162" t="s">
        <v>82</v>
      </c>
      <c r="AW1022" s="162" t="s">
        <v>35</v>
      </c>
      <c r="AX1022" s="162" t="s">
        <v>73</v>
      </c>
      <c r="AY1022" s="164" t="s">
        <v>193</v>
      </c>
    </row>
    <row r="1023" spans="1:65" s="170" customFormat="1">
      <c r="B1023" s="171"/>
      <c r="D1023" s="156" t="s">
        <v>202</v>
      </c>
      <c r="E1023" s="172"/>
      <c r="F1023" s="173" t="s">
        <v>206</v>
      </c>
      <c r="H1023" s="174">
        <v>6</v>
      </c>
      <c r="L1023" s="171"/>
      <c r="M1023" s="175"/>
      <c r="N1023" s="176"/>
      <c r="O1023" s="176"/>
      <c r="P1023" s="176"/>
      <c r="Q1023" s="176"/>
      <c r="R1023" s="176"/>
      <c r="S1023" s="176"/>
      <c r="T1023" s="177"/>
      <c r="AT1023" s="172" t="s">
        <v>202</v>
      </c>
      <c r="AU1023" s="172" t="s">
        <v>82</v>
      </c>
      <c r="AV1023" s="170" t="s">
        <v>199</v>
      </c>
      <c r="AW1023" s="170" t="s">
        <v>35</v>
      </c>
      <c r="AX1023" s="170" t="s">
        <v>80</v>
      </c>
      <c r="AY1023" s="172" t="s">
        <v>193</v>
      </c>
    </row>
    <row r="1024" spans="1:65" s="17" customFormat="1" ht="24.15" customHeight="1">
      <c r="A1024" s="13"/>
      <c r="B1024" s="136"/>
      <c r="C1024" s="137" t="s">
        <v>1119</v>
      </c>
      <c r="D1024" s="137" t="s">
        <v>195</v>
      </c>
      <c r="E1024" s="138" t="s">
        <v>1120</v>
      </c>
      <c r="F1024" s="139" t="s">
        <v>1121</v>
      </c>
      <c r="G1024" s="140" t="s">
        <v>223</v>
      </c>
      <c r="H1024" s="141">
        <v>4.476</v>
      </c>
      <c r="I1024" s="142">
        <v>0</v>
      </c>
      <c r="J1024" s="142">
        <f>ROUND(I1024*H1024,2)</f>
        <v>0</v>
      </c>
      <c r="K1024" s="143"/>
      <c r="L1024" s="14"/>
      <c r="M1024" s="144"/>
      <c r="N1024" s="145" t="s">
        <v>44</v>
      </c>
      <c r="O1024" s="146">
        <v>6.3449999999999998</v>
      </c>
      <c r="P1024" s="146">
        <f>O1024*H1024</f>
        <v>28.400219999999997</v>
      </c>
      <c r="Q1024" s="146">
        <v>0</v>
      </c>
      <c r="R1024" s="146">
        <f>Q1024*H1024</f>
        <v>0</v>
      </c>
      <c r="S1024" s="146">
        <v>2.2000000000000002</v>
      </c>
      <c r="T1024" s="147">
        <f>S1024*H1024</f>
        <v>9.8472000000000008</v>
      </c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R1024" s="148" t="s">
        <v>199</v>
      </c>
      <c r="AT1024" s="148" t="s">
        <v>195</v>
      </c>
      <c r="AU1024" s="148" t="s">
        <v>82</v>
      </c>
      <c r="AY1024" s="2" t="s">
        <v>193</v>
      </c>
      <c r="BE1024" s="149">
        <f>IF(N1024="základní",J1024,0)</f>
        <v>0</v>
      </c>
      <c r="BF1024" s="149">
        <f>IF(N1024="snížená",J1024,0)</f>
        <v>0</v>
      </c>
      <c r="BG1024" s="149">
        <f>IF(N1024="zákl. přenesená",J1024,0)</f>
        <v>0</v>
      </c>
      <c r="BH1024" s="149">
        <f>IF(N1024="sníž. přenesená",J1024,0)</f>
        <v>0</v>
      </c>
      <c r="BI1024" s="149">
        <f>IF(N1024="nulová",J1024,0)</f>
        <v>0</v>
      </c>
      <c r="BJ1024" s="2" t="s">
        <v>80</v>
      </c>
      <c r="BK1024" s="149">
        <f>ROUND(I1024*H1024,2)</f>
        <v>0</v>
      </c>
      <c r="BL1024" s="2" t="s">
        <v>199</v>
      </c>
      <c r="BM1024" s="148" t="s">
        <v>1122</v>
      </c>
    </row>
    <row r="1025" spans="1:65" s="17" customFormat="1">
      <c r="A1025" s="13"/>
      <c r="B1025" s="14"/>
      <c r="C1025" s="13"/>
      <c r="D1025" s="150" t="s">
        <v>200</v>
      </c>
      <c r="E1025" s="13"/>
      <c r="F1025" s="151" t="s">
        <v>1123</v>
      </c>
      <c r="G1025" s="13"/>
      <c r="H1025" s="13"/>
      <c r="I1025" s="13"/>
      <c r="J1025" s="13"/>
      <c r="K1025" s="13"/>
      <c r="L1025" s="14"/>
      <c r="M1025" s="152"/>
      <c r="N1025" s="153"/>
      <c r="O1025" s="36"/>
      <c r="P1025" s="36"/>
      <c r="Q1025" s="36"/>
      <c r="R1025" s="36"/>
      <c r="S1025" s="36"/>
      <c r="T1025" s="37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" t="s">
        <v>200</v>
      </c>
      <c r="AU1025" s="2" t="s">
        <v>82</v>
      </c>
    </row>
    <row r="1026" spans="1:65" s="154" customFormat="1">
      <c r="B1026" s="155"/>
      <c r="D1026" s="156" t="s">
        <v>202</v>
      </c>
      <c r="E1026" s="157"/>
      <c r="F1026" s="158" t="s">
        <v>1100</v>
      </c>
      <c r="H1026" s="157"/>
      <c r="L1026" s="155"/>
      <c r="M1026" s="159"/>
      <c r="N1026" s="160"/>
      <c r="O1026" s="160"/>
      <c r="P1026" s="160"/>
      <c r="Q1026" s="160"/>
      <c r="R1026" s="160"/>
      <c r="S1026" s="160"/>
      <c r="T1026" s="161"/>
      <c r="AT1026" s="157" t="s">
        <v>202</v>
      </c>
      <c r="AU1026" s="157" t="s">
        <v>82</v>
      </c>
      <c r="AV1026" s="154" t="s">
        <v>80</v>
      </c>
      <c r="AW1026" s="154" t="s">
        <v>35</v>
      </c>
      <c r="AX1026" s="154" t="s">
        <v>73</v>
      </c>
      <c r="AY1026" s="157" t="s">
        <v>193</v>
      </c>
    </row>
    <row r="1027" spans="1:65" s="154" customFormat="1">
      <c r="B1027" s="155"/>
      <c r="D1027" s="156" t="s">
        <v>202</v>
      </c>
      <c r="E1027" s="157"/>
      <c r="F1027" s="158" t="s">
        <v>1124</v>
      </c>
      <c r="H1027" s="157"/>
      <c r="L1027" s="155"/>
      <c r="M1027" s="159"/>
      <c r="N1027" s="160"/>
      <c r="O1027" s="160"/>
      <c r="P1027" s="160"/>
      <c r="Q1027" s="160"/>
      <c r="R1027" s="160"/>
      <c r="S1027" s="160"/>
      <c r="T1027" s="161"/>
      <c r="AT1027" s="157" t="s">
        <v>202</v>
      </c>
      <c r="AU1027" s="157" t="s">
        <v>82</v>
      </c>
      <c r="AV1027" s="154" t="s">
        <v>80</v>
      </c>
      <c r="AW1027" s="154" t="s">
        <v>35</v>
      </c>
      <c r="AX1027" s="154" t="s">
        <v>73</v>
      </c>
      <c r="AY1027" s="157" t="s">
        <v>193</v>
      </c>
    </row>
    <row r="1028" spans="1:65" s="162" customFormat="1">
      <c r="B1028" s="163"/>
      <c r="D1028" s="156" t="s">
        <v>202</v>
      </c>
      <c r="E1028" s="164"/>
      <c r="F1028" s="165" t="s">
        <v>1125</v>
      </c>
      <c r="H1028" s="166">
        <v>2.4</v>
      </c>
      <c r="L1028" s="163"/>
      <c r="M1028" s="167"/>
      <c r="N1028" s="168"/>
      <c r="O1028" s="168"/>
      <c r="P1028" s="168"/>
      <c r="Q1028" s="168"/>
      <c r="R1028" s="168"/>
      <c r="S1028" s="168"/>
      <c r="T1028" s="169"/>
      <c r="AT1028" s="164" t="s">
        <v>202</v>
      </c>
      <c r="AU1028" s="164" t="s">
        <v>82</v>
      </c>
      <c r="AV1028" s="162" t="s">
        <v>82</v>
      </c>
      <c r="AW1028" s="162" t="s">
        <v>35</v>
      </c>
      <c r="AX1028" s="162" t="s">
        <v>73</v>
      </c>
      <c r="AY1028" s="164" t="s">
        <v>193</v>
      </c>
    </row>
    <row r="1029" spans="1:65" s="154" customFormat="1">
      <c r="B1029" s="155"/>
      <c r="D1029" s="156" t="s">
        <v>202</v>
      </c>
      <c r="E1029" s="157"/>
      <c r="F1029" s="158" t="s">
        <v>1126</v>
      </c>
      <c r="H1029" s="157"/>
      <c r="L1029" s="155"/>
      <c r="M1029" s="159"/>
      <c r="N1029" s="160"/>
      <c r="O1029" s="160"/>
      <c r="P1029" s="160"/>
      <c r="Q1029" s="160"/>
      <c r="R1029" s="160"/>
      <c r="S1029" s="160"/>
      <c r="T1029" s="161"/>
      <c r="AT1029" s="157" t="s">
        <v>202</v>
      </c>
      <c r="AU1029" s="157" t="s">
        <v>82</v>
      </c>
      <c r="AV1029" s="154" t="s">
        <v>80</v>
      </c>
      <c r="AW1029" s="154" t="s">
        <v>35</v>
      </c>
      <c r="AX1029" s="154" t="s">
        <v>73</v>
      </c>
      <c r="AY1029" s="157" t="s">
        <v>193</v>
      </c>
    </row>
    <row r="1030" spans="1:65" s="162" customFormat="1">
      <c r="B1030" s="163"/>
      <c r="D1030" s="156" t="s">
        <v>202</v>
      </c>
      <c r="E1030" s="164"/>
      <c r="F1030" s="165" t="s">
        <v>1127</v>
      </c>
      <c r="H1030" s="166">
        <v>0.216</v>
      </c>
      <c r="L1030" s="163"/>
      <c r="M1030" s="167"/>
      <c r="N1030" s="168"/>
      <c r="O1030" s="168"/>
      <c r="P1030" s="168"/>
      <c r="Q1030" s="168"/>
      <c r="R1030" s="168"/>
      <c r="S1030" s="168"/>
      <c r="T1030" s="169"/>
      <c r="AT1030" s="164" t="s">
        <v>202</v>
      </c>
      <c r="AU1030" s="164" t="s">
        <v>82</v>
      </c>
      <c r="AV1030" s="162" t="s">
        <v>82</v>
      </c>
      <c r="AW1030" s="162" t="s">
        <v>35</v>
      </c>
      <c r="AX1030" s="162" t="s">
        <v>73</v>
      </c>
      <c r="AY1030" s="164" t="s">
        <v>193</v>
      </c>
    </row>
    <row r="1031" spans="1:65" s="162" customFormat="1">
      <c r="B1031" s="163"/>
      <c r="D1031" s="156" t="s">
        <v>202</v>
      </c>
      <c r="E1031" s="164"/>
      <c r="F1031" s="165" t="s">
        <v>1128</v>
      </c>
      <c r="H1031" s="166">
        <v>1.86</v>
      </c>
      <c r="L1031" s="163"/>
      <c r="M1031" s="167"/>
      <c r="N1031" s="168"/>
      <c r="O1031" s="168"/>
      <c r="P1031" s="168"/>
      <c r="Q1031" s="168"/>
      <c r="R1031" s="168"/>
      <c r="S1031" s="168"/>
      <c r="T1031" s="169"/>
      <c r="AT1031" s="164" t="s">
        <v>202</v>
      </c>
      <c r="AU1031" s="164" t="s">
        <v>82</v>
      </c>
      <c r="AV1031" s="162" t="s">
        <v>82</v>
      </c>
      <c r="AW1031" s="162" t="s">
        <v>35</v>
      </c>
      <c r="AX1031" s="162" t="s">
        <v>73</v>
      </c>
      <c r="AY1031" s="164" t="s">
        <v>193</v>
      </c>
    </row>
    <row r="1032" spans="1:65" s="170" customFormat="1">
      <c r="B1032" s="171"/>
      <c r="D1032" s="156" t="s">
        <v>202</v>
      </c>
      <c r="E1032" s="172"/>
      <c r="F1032" s="173" t="s">
        <v>206</v>
      </c>
      <c r="H1032" s="174">
        <v>4.476</v>
      </c>
      <c r="L1032" s="171"/>
      <c r="M1032" s="175"/>
      <c r="N1032" s="176"/>
      <c r="O1032" s="176"/>
      <c r="P1032" s="176"/>
      <c r="Q1032" s="176"/>
      <c r="R1032" s="176"/>
      <c r="S1032" s="176"/>
      <c r="T1032" s="177"/>
      <c r="AT1032" s="172" t="s">
        <v>202</v>
      </c>
      <c r="AU1032" s="172" t="s">
        <v>82</v>
      </c>
      <c r="AV1032" s="170" t="s">
        <v>199</v>
      </c>
      <c r="AW1032" s="170" t="s">
        <v>35</v>
      </c>
      <c r="AX1032" s="170" t="s">
        <v>80</v>
      </c>
      <c r="AY1032" s="172" t="s">
        <v>193</v>
      </c>
    </row>
    <row r="1033" spans="1:65" s="17" customFormat="1" ht="24.15" customHeight="1">
      <c r="A1033" s="13"/>
      <c r="B1033" s="136"/>
      <c r="C1033" s="137" t="s">
        <v>674</v>
      </c>
      <c r="D1033" s="137" t="s">
        <v>195</v>
      </c>
      <c r="E1033" s="138" t="s">
        <v>1129</v>
      </c>
      <c r="F1033" s="139" t="s">
        <v>1130</v>
      </c>
      <c r="G1033" s="140" t="s">
        <v>198</v>
      </c>
      <c r="H1033" s="141">
        <v>6.9</v>
      </c>
      <c r="I1033" s="142">
        <v>0</v>
      </c>
      <c r="J1033" s="142">
        <f>ROUND(I1033*H1033,2)</f>
        <v>0</v>
      </c>
      <c r="K1033" s="143"/>
      <c r="L1033" s="14"/>
      <c r="M1033" s="144"/>
      <c r="N1033" s="145" t="s">
        <v>44</v>
      </c>
      <c r="O1033" s="146">
        <v>0.30099999999999999</v>
      </c>
      <c r="P1033" s="146">
        <f>O1033*H1033</f>
        <v>2.0769000000000002</v>
      </c>
      <c r="Q1033" s="146">
        <v>0</v>
      </c>
      <c r="R1033" s="146">
        <f>Q1033*H1033</f>
        <v>0</v>
      </c>
      <c r="S1033" s="146">
        <v>0.09</v>
      </c>
      <c r="T1033" s="147">
        <f>S1033*H1033</f>
        <v>0.621</v>
      </c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R1033" s="148" t="s">
        <v>199</v>
      </c>
      <c r="AT1033" s="148" t="s">
        <v>195</v>
      </c>
      <c r="AU1033" s="148" t="s">
        <v>82</v>
      </c>
      <c r="AY1033" s="2" t="s">
        <v>193</v>
      </c>
      <c r="BE1033" s="149">
        <f>IF(N1033="základní",J1033,0)</f>
        <v>0</v>
      </c>
      <c r="BF1033" s="149">
        <f>IF(N1033="snížená",J1033,0)</f>
        <v>0</v>
      </c>
      <c r="BG1033" s="149">
        <f>IF(N1033="zákl. přenesená",J1033,0)</f>
        <v>0</v>
      </c>
      <c r="BH1033" s="149">
        <f>IF(N1033="sníž. přenesená",J1033,0)</f>
        <v>0</v>
      </c>
      <c r="BI1033" s="149">
        <f>IF(N1033="nulová",J1033,0)</f>
        <v>0</v>
      </c>
      <c r="BJ1033" s="2" t="s">
        <v>80</v>
      </c>
      <c r="BK1033" s="149">
        <f>ROUND(I1033*H1033,2)</f>
        <v>0</v>
      </c>
      <c r="BL1033" s="2" t="s">
        <v>199</v>
      </c>
      <c r="BM1033" s="148" t="s">
        <v>1131</v>
      </c>
    </row>
    <row r="1034" spans="1:65" s="17" customFormat="1">
      <c r="A1034" s="13"/>
      <c r="B1034" s="14"/>
      <c r="C1034" s="13"/>
      <c r="D1034" s="150" t="s">
        <v>200</v>
      </c>
      <c r="E1034" s="13"/>
      <c r="F1034" s="151" t="s">
        <v>1132</v>
      </c>
      <c r="G1034" s="13"/>
      <c r="H1034" s="13"/>
      <c r="I1034" s="13"/>
      <c r="J1034" s="13"/>
      <c r="K1034" s="13"/>
      <c r="L1034" s="14"/>
      <c r="M1034" s="152"/>
      <c r="N1034" s="153"/>
      <c r="O1034" s="36"/>
      <c r="P1034" s="36"/>
      <c r="Q1034" s="36"/>
      <c r="R1034" s="36"/>
      <c r="S1034" s="36"/>
      <c r="T1034" s="37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" t="s">
        <v>200</v>
      </c>
      <c r="AU1034" s="2" t="s">
        <v>82</v>
      </c>
    </row>
    <row r="1035" spans="1:65" s="154" customFormat="1">
      <c r="B1035" s="155"/>
      <c r="D1035" s="156" t="s">
        <v>202</v>
      </c>
      <c r="E1035" s="157"/>
      <c r="F1035" s="158" t="s">
        <v>706</v>
      </c>
      <c r="H1035" s="157"/>
      <c r="L1035" s="155"/>
      <c r="M1035" s="159"/>
      <c r="N1035" s="160"/>
      <c r="O1035" s="160"/>
      <c r="P1035" s="160"/>
      <c r="Q1035" s="160"/>
      <c r="R1035" s="160"/>
      <c r="S1035" s="160"/>
      <c r="T1035" s="161"/>
      <c r="AT1035" s="157" t="s">
        <v>202</v>
      </c>
      <c r="AU1035" s="157" t="s">
        <v>82</v>
      </c>
      <c r="AV1035" s="154" t="s">
        <v>80</v>
      </c>
      <c r="AW1035" s="154" t="s">
        <v>35</v>
      </c>
      <c r="AX1035" s="154" t="s">
        <v>73</v>
      </c>
      <c r="AY1035" s="157" t="s">
        <v>193</v>
      </c>
    </row>
    <row r="1036" spans="1:65" s="154" customFormat="1">
      <c r="B1036" s="155"/>
      <c r="D1036" s="156" t="s">
        <v>202</v>
      </c>
      <c r="E1036" s="157"/>
      <c r="F1036" s="158" t="s">
        <v>1133</v>
      </c>
      <c r="H1036" s="157"/>
      <c r="L1036" s="155"/>
      <c r="M1036" s="159"/>
      <c r="N1036" s="160"/>
      <c r="O1036" s="160"/>
      <c r="P1036" s="160"/>
      <c r="Q1036" s="160"/>
      <c r="R1036" s="160"/>
      <c r="S1036" s="160"/>
      <c r="T1036" s="161"/>
      <c r="AT1036" s="157" t="s">
        <v>202</v>
      </c>
      <c r="AU1036" s="157" t="s">
        <v>82</v>
      </c>
      <c r="AV1036" s="154" t="s">
        <v>80</v>
      </c>
      <c r="AW1036" s="154" t="s">
        <v>35</v>
      </c>
      <c r="AX1036" s="154" t="s">
        <v>73</v>
      </c>
      <c r="AY1036" s="157" t="s">
        <v>193</v>
      </c>
    </row>
    <row r="1037" spans="1:65" s="162" customFormat="1">
      <c r="B1037" s="163"/>
      <c r="D1037" s="156" t="s">
        <v>202</v>
      </c>
      <c r="E1037" s="164"/>
      <c r="F1037" s="165" t="s">
        <v>946</v>
      </c>
      <c r="H1037" s="166">
        <v>6.9</v>
      </c>
      <c r="L1037" s="163"/>
      <c r="M1037" s="167"/>
      <c r="N1037" s="168"/>
      <c r="O1037" s="168"/>
      <c r="P1037" s="168"/>
      <c r="Q1037" s="168"/>
      <c r="R1037" s="168"/>
      <c r="S1037" s="168"/>
      <c r="T1037" s="169"/>
      <c r="AT1037" s="164" t="s">
        <v>202</v>
      </c>
      <c r="AU1037" s="164" t="s">
        <v>82</v>
      </c>
      <c r="AV1037" s="162" t="s">
        <v>82</v>
      </c>
      <c r="AW1037" s="162" t="s">
        <v>35</v>
      </c>
      <c r="AX1037" s="162" t="s">
        <v>73</v>
      </c>
      <c r="AY1037" s="164" t="s">
        <v>193</v>
      </c>
    </row>
    <row r="1038" spans="1:65" s="170" customFormat="1">
      <c r="B1038" s="171"/>
      <c r="D1038" s="156" t="s">
        <v>202</v>
      </c>
      <c r="E1038" s="172"/>
      <c r="F1038" s="173" t="s">
        <v>206</v>
      </c>
      <c r="H1038" s="174">
        <v>6.9</v>
      </c>
      <c r="L1038" s="171"/>
      <c r="M1038" s="175"/>
      <c r="N1038" s="176"/>
      <c r="O1038" s="176"/>
      <c r="P1038" s="176"/>
      <c r="Q1038" s="176"/>
      <c r="R1038" s="176"/>
      <c r="S1038" s="176"/>
      <c r="T1038" s="177"/>
      <c r="AT1038" s="172" t="s">
        <v>202</v>
      </c>
      <c r="AU1038" s="172" t="s">
        <v>82</v>
      </c>
      <c r="AV1038" s="170" t="s">
        <v>199</v>
      </c>
      <c r="AW1038" s="170" t="s">
        <v>35</v>
      </c>
      <c r="AX1038" s="170" t="s">
        <v>80</v>
      </c>
      <c r="AY1038" s="172" t="s">
        <v>193</v>
      </c>
    </row>
    <row r="1039" spans="1:65" s="17" customFormat="1" ht="37.799999999999997" customHeight="1">
      <c r="A1039" s="13"/>
      <c r="B1039" s="136"/>
      <c r="C1039" s="137" t="s">
        <v>1134</v>
      </c>
      <c r="D1039" s="137" t="s">
        <v>195</v>
      </c>
      <c r="E1039" s="138" t="s">
        <v>1135</v>
      </c>
      <c r="F1039" s="139" t="s">
        <v>1136</v>
      </c>
      <c r="G1039" s="140" t="s">
        <v>223</v>
      </c>
      <c r="H1039" s="141">
        <v>4.476</v>
      </c>
      <c r="I1039" s="142">
        <v>0</v>
      </c>
      <c r="J1039" s="142">
        <f>ROUND(I1039*H1039,2)</f>
        <v>0</v>
      </c>
      <c r="K1039" s="143"/>
      <c r="L1039" s="14"/>
      <c r="M1039" s="144"/>
      <c r="N1039" s="145" t="s">
        <v>44</v>
      </c>
      <c r="O1039" s="146">
        <v>4.0289999999999999</v>
      </c>
      <c r="P1039" s="146">
        <f>O1039*H1039</f>
        <v>18.033804</v>
      </c>
      <c r="Q1039" s="146">
        <v>0</v>
      </c>
      <c r="R1039" s="146">
        <f>Q1039*H1039</f>
        <v>0</v>
      </c>
      <c r="S1039" s="146">
        <v>2.9000000000000001E-2</v>
      </c>
      <c r="T1039" s="147">
        <f>S1039*H1039</f>
        <v>0.129804</v>
      </c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R1039" s="148" t="s">
        <v>199</v>
      </c>
      <c r="AT1039" s="148" t="s">
        <v>195</v>
      </c>
      <c r="AU1039" s="148" t="s">
        <v>82</v>
      </c>
      <c r="AY1039" s="2" t="s">
        <v>193</v>
      </c>
      <c r="BE1039" s="149">
        <f>IF(N1039="základní",J1039,0)</f>
        <v>0</v>
      </c>
      <c r="BF1039" s="149">
        <f>IF(N1039="snížená",J1039,0)</f>
        <v>0</v>
      </c>
      <c r="BG1039" s="149">
        <f>IF(N1039="zákl. přenesená",J1039,0)</f>
        <v>0</v>
      </c>
      <c r="BH1039" s="149">
        <f>IF(N1039="sníž. přenesená",J1039,0)</f>
        <v>0</v>
      </c>
      <c r="BI1039" s="149">
        <f>IF(N1039="nulová",J1039,0)</f>
        <v>0</v>
      </c>
      <c r="BJ1039" s="2" t="s">
        <v>80</v>
      </c>
      <c r="BK1039" s="149">
        <f>ROUND(I1039*H1039,2)</f>
        <v>0</v>
      </c>
      <c r="BL1039" s="2" t="s">
        <v>199</v>
      </c>
      <c r="BM1039" s="148" t="s">
        <v>1137</v>
      </c>
    </row>
    <row r="1040" spans="1:65" s="17" customFormat="1">
      <c r="A1040" s="13"/>
      <c r="B1040" s="14"/>
      <c r="C1040" s="13"/>
      <c r="D1040" s="150" t="s">
        <v>200</v>
      </c>
      <c r="E1040" s="13"/>
      <c r="F1040" s="151" t="s">
        <v>1138</v>
      </c>
      <c r="G1040" s="13"/>
      <c r="H1040" s="13"/>
      <c r="I1040" s="13"/>
      <c r="J1040" s="13"/>
      <c r="K1040" s="13"/>
      <c r="L1040" s="14"/>
      <c r="M1040" s="152"/>
      <c r="N1040" s="153"/>
      <c r="O1040" s="36"/>
      <c r="P1040" s="36"/>
      <c r="Q1040" s="36"/>
      <c r="R1040" s="36"/>
      <c r="S1040" s="36"/>
      <c r="T1040" s="37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" t="s">
        <v>200</v>
      </c>
      <c r="AU1040" s="2" t="s">
        <v>82</v>
      </c>
    </row>
    <row r="1041" spans="1:65" s="17" customFormat="1" ht="44.25" customHeight="1">
      <c r="A1041" s="13"/>
      <c r="B1041" s="136"/>
      <c r="C1041" s="137" t="s">
        <v>683</v>
      </c>
      <c r="D1041" s="137" t="s">
        <v>195</v>
      </c>
      <c r="E1041" s="138" t="s">
        <v>1139</v>
      </c>
      <c r="F1041" s="139" t="s">
        <v>1140</v>
      </c>
      <c r="G1041" s="140" t="s">
        <v>198</v>
      </c>
      <c r="H1041" s="141">
        <v>6.9</v>
      </c>
      <c r="I1041" s="142">
        <v>0</v>
      </c>
      <c r="J1041" s="142">
        <f>ROUND(I1041*H1041,2)</f>
        <v>0</v>
      </c>
      <c r="K1041" s="143"/>
      <c r="L1041" s="14"/>
      <c r="M1041" s="144"/>
      <c r="N1041" s="145" t="s">
        <v>44</v>
      </c>
      <c r="O1041" s="146">
        <v>0.16200000000000001</v>
      </c>
      <c r="P1041" s="146">
        <f>O1041*H1041</f>
        <v>1.1178000000000001</v>
      </c>
      <c r="Q1041" s="146">
        <v>0</v>
      </c>
      <c r="R1041" s="146">
        <f>Q1041*H1041</f>
        <v>0</v>
      </c>
      <c r="S1041" s="146">
        <v>3.5000000000000003E-2</v>
      </c>
      <c r="T1041" s="147">
        <f>S1041*H1041</f>
        <v>0.24150000000000005</v>
      </c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R1041" s="148" t="s">
        <v>199</v>
      </c>
      <c r="AT1041" s="148" t="s">
        <v>195</v>
      </c>
      <c r="AU1041" s="148" t="s">
        <v>82</v>
      </c>
      <c r="AY1041" s="2" t="s">
        <v>193</v>
      </c>
      <c r="BE1041" s="149">
        <f>IF(N1041="základní",J1041,0)</f>
        <v>0</v>
      </c>
      <c r="BF1041" s="149">
        <f>IF(N1041="snížená",J1041,0)</f>
        <v>0</v>
      </c>
      <c r="BG1041" s="149">
        <f>IF(N1041="zákl. přenesená",J1041,0)</f>
        <v>0</v>
      </c>
      <c r="BH1041" s="149">
        <f>IF(N1041="sníž. přenesená",J1041,0)</f>
        <v>0</v>
      </c>
      <c r="BI1041" s="149">
        <f>IF(N1041="nulová",J1041,0)</f>
        <v>0</v>
      </c>
      <c r="BJ1041" s="2" t="s">
        <v>80</v>
      </c>
      <c r="BK1041" s="149">
        <f>ROUND(I1041*H1041,2)</f>
        <v>0</v>
      </c>
      <c r="BL1041" s="2" t="s">
        <v>199</v>
      </c>
      <c r="BM1041" s="148" t="s">
        <v>1141</v>
      </c>
    </row>
    <row r="1042" spans="1:65" s="17" customFormat="1">
      <c r="A1042" s="13"/>
      <c r="B1042" s="14"/>
      <c r="C1042" s="13"/>
      <c r="D1042" s="150" t="s">
        <v>200</v>
      </c>
      <c r="E1042" s="13"/>
      <c r="F1042" s="151" t="s">
        <v>1142</v>
      </c>
      <c r="G1042" s="13"/>
      <c r="H1042" s="13"/>
      <c r="I1042" s="13"/>
      <c r="J1042" s="13"/>
      <c r="K1042" s="13"/>
      <c r="L1042" s="14"/>
      <c r="M1042" s="152"/>
      <c r="N1042" s="153"/>
      <c r="O1042" s="36"/>
      <c r="P1042" s="36"/>
      <c r="Q1042" s="36"/>
      <c r="R1042" s="36"/>
      <c r="S1042" s="36"/>
      <c r="T1042" s="37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" t="s">
        <v>200</v>
      </c>
      <c r="AU1042" s="2" t="s">
        <v>82</v>
      </c>
    </row>
    <row r="1043" spans="1:65" s="154" customFormat="1">
      <c r="B1043" s="155"/>
      <c r="D1043" s="156" t="s">
        <v>202</v>
      </c>
      <c r="E1043" s="157"/>
      <c r="F1043" s="158" t="s">
        <v>706</v>
      </c>
      <c r="H1043" s="157"/>
      <c r="L1043" s="155"/>
      <c r="M1043" s="159"/>
      <c r="N1043" s="160"/>
      <c r="O1043" s="160"/>
      <c r="P1043" s="160"/>
      <c r="Q1043" s="160"/>
      <c r="R1043" s="160"/>
      <c r="S1043" s="160"/>
      <c r="T1043" s="161"/>
      <c r="AT1043" s="157" t="s">
        <v>202</v>
      </c>
      <c r="AU1043" s="157" t="s">
        <v>82</v>
      </c>
      <c r="AV1043" s="154" t="s">
        <v>80</v>
      </c>
      <c r="AW1043" s="154" t="s">
        <v>35</v>
      </c>
      <c r="AX1043" s="154" t="s">
        <v>73</v>
      </c>
      <c r="AY1043" s="157" t="s">
        <v>193</v>
      </c>
    </row>
    <row r="1044" spans="1:65" s="154" customFormat="1">
      <c r="B1044" s="155"/>
      <c r="D1044" s="156" t="s">
        <v>202</v>
      </c>
      <c r="E1044" s="157"/>
      <c r="F1044" s="158" t="s">
        <v>1133</v>
      </c>
      <c r="H1044" s="157"/>
      <c r="L1044" s="155"/>
      <c r="M1044" s="159"/>
      <c r="N1044" s="160"/>
      <c r="O1044" s="160"/>
      <c r="P1044" s="160"/>
      <c r="Q1044" s="160"/>
      <c r="R1044" s="160"/>
      <c r="S1044" s="160"/>
      <c r="T1044" s="161"/>
      <c r="AT1044" s="157" t="s">
        <v>202</v>
      </c>
      <c r="AU1044" s="157" t="s">
        <v>82</v>
      </c>
      <c r="AV1044" s="154" t="s">
        <v>80</v>
      </c>
      <c r="AW1044" s="154" t="s">
        <v>35</v>
      </c>
      <c r="AX1044" s="154" t="s">
        <v>73</v>
      </c>
      <c r="AY1044" s="157" t="s">
        <v>193</v>
      </c>
    </row>
    <row r="1045" spans="1:65" s="162" customFormat="1">
      <c r="B1045" s="163"/>
      <c r="D1045" s="156" t="s">
        <v>202</v>
      </c>
      <c r="E1045" s="164"/>
      <c r="F1045" s="165" t="s">
        <v>946</v>
      </c>
      <c r="H1045" s="166">
        <v>6.9</v>
      </c>
      <c r="L1045" s="163"/>
      <c r="M1045" s="167"/>
      <c r="N1045" s="168"/>
      <c r="O1045" s="168"/>
      <c r="P1045" s="168"/>
      <c r="Q1045" s="168"/>
      <c r="R1045" s="168"/>
      <c r="S1045" s="168"/>
      <c r="T1045" s="169"/>
      <c r="AT1045" s="164" t="s">
        <v>202</v>
      </c>
      <c r="AU1045" s="164" t="s">
        <v>82</v>
      </c>
      <c r="AV1045" s="162" t="s">
        <v>82</v>
      </c>
      <c r="AW1045" s="162" t="s">
        <v>35</v>
      </c>
      <c r="AX1045" s="162" t="s">
        <v>73</v>
      </c>
      <c r="AY1045" s="164" t="s">
        <v>193</v>
      </c>
    </row>
    <row r="1046" spans="1:65" s="170" customFormat="1">
      <c r="B1046" s="171"/>
      <c r="D1046" s="156" t="s">
        <v>202</v>
      </c>
      <c r="E1046" s="172"/>
      <c r="F1046" s="173" t="s">
        <v>206</v>
      </c>
      <c r="H1046" s="174">
        <v>6.9</v>
      </c>
      <c r="L1046" s="171"/>
      <c r="M1046" s="175"/>
      <c r="N1046" s="176"/>
      <c r="O1046" s="176"/>
      <c r="P1046" s="176"/>
      <c r="Q1046" s="176"/>
      <c r="R1046" s="176"/>
      <c r="S1046" s="176"/>
      <c r="T1046" s="177"/>
      <c r="AT1046" s="172" t="s">
        <v>202</v>
      </c>
      <c r="AU1046" s="172" t="s">
        <v>82</v>
      </c>
      <c r="AV1046" s="170" t="s">
        <v>199</v>
      </c>
      <c r="AW1046" s="170" t="s">
        <v>35</v>
      </c>
      <c r="AX1046" s="170" t="s">
        <v>80</v>
      </c>
      <c r="AY1046" s="172" t="s">
        <v>193</v>
      </c>
    </row>
    <row r="1047" spans="1:65" s="17" customFormat="1" ht="24.15" customHeight="1">
      <c r="A1047" s="13"/>
      <c r="B1047" s="136"/>
      <c r="C1047" s="137" t="s">
        <v>1143</v>
      </c>
      <c r="D1047" s="137" t="s">
        <v>195</v>
      </c>
      <c r="E1047" s="138" t="s">
        <v>1144</v>
      </c>
      <c r="F1047" s="139" t="s">
        <v>1145</v>
      </c>
      <c r="G1047" s="140" t="s">
        <v>353</v>
      </c>
      <c r="H1047" s="141">
        <v>9.68</v>
      </c>
      <c r="I1047" s="142">
        <v>0</v>
      </c>
      <c r="J1047" s="142">
        <f>ROUND(I1047*H1047,2)</f>
        <v>0</v>
      </c>
      <c r="K1047" s="143"/>
      <c r="L1047" s="14"/>
      <c r="M1047" s="144"/>
      <c r="N1047" s="145" t="s">
        <v>44</v>
      </c>
      <c r="O1047" s="146">
        <v>9.8000000000000004E-2</v>
      </c>
      <c r="P1047" s="146">
        <f>O1047*H1047</f>
        <v>0.94864000000000004</v>
      </c>
      <c r="Q1047" s="146">
        <v>0</v>
      </c>
      <c r="R1047" s="146">
        <f>Q1047*H1047</f>
        <v>0</v>
      </c>
      <c r="S1047" s="146">
        <v>8.9999999999999993E-3</v>
      </c>
      <c r="T1047" s="147">
        <f>S1047*H1047</f>
        <v>8.7119999999999989E-2</v>
      </c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R1047" s="148" t="s">
        <v>199</v>
      </c>
      <c r="AT1047" s="148" t="s">
        <v>195</v>
      </c>
      <c r="AU1047" s="148" t="s">
        <v>82</v>
      </c>
      <c r="AY1047" s="2" t="s">
        <v>193</v>
      </c>
      <c r="BE1047" s="149">
        <f>IF(N1047="základní",J1047,0)</f>
        <v>0</v>
      </c>
      <c r="BF1047" s="149">
        <f>IF(N1047="snížená",J1047,0)</f>
        <v>0</v>
      </c>
      <c r="BG1047" s="149">
        <f>IF(N1047="zákl. přenesená",J1047,0)</f>
        <v>0</v>
      </c>
      <c r="BH1047" s="149">
        <f>IF(N1047="sníž. přenesená",J1047,0)</f>
        <v>0</v>
      </c>
      <c r="BI1047" s="149">
        <f>IF(N1047="nulová",J1047,0)</f>
        <v>0</v>
      </c>
      <c r="BJ1047" s="2" t="s">
        <v>80</v>
      </c>
      <c r="BK1047" s="149">
        <f>ROUND(I1047*H1047,2)</f>
        <v>0</v>
      </c>
      <c r="BL1047" s="2" t="s">
        <v>199</v>
      </c>
      <c r="BM1047" s="148" t="s">
        <v>1146</v>
      </c>
    </row>
    <row r="1048" spans="1:65" s="17" customFormat="1">
      <c r="A1048" s="13"/>
      <c r="B1048" s="14"/>
      <c r="C1048" s="13"/>
      <c r="D1048" s="150" t="s">
        <v>200</v>
      </c>
      <c r="E1048" s="13"/>
      <c r="F1048" s="151" t="s">
        <v>1147</v>
      </c>
      <c r="G1048" s="13"/>
      <c r="H1048" s="13"/>
      <c r="I1048" s="13"/>
      <c r="J1048" s="13"/>
      <c r="K1048" s="13"/>
      <c r="L1048" s="14"/>
      <c r="M1048" s="152"/>
      <c r="N1048" s="153"/>
      <c r="O1048" s="36"/>
      <c r="P1048" s="36"/>
      <c r="Q1048" s="36"/>
      <c r="R1048" s="36"/>
      <c r="S1048" s="36"/>
      <c r="T1048" s="37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" t="s">
        <v>200</v>
      </c>
      <c r="AU1048" s="2" t="s">
        <v>82</v>
      </c>
    </row>
    <row r="1049" spans="1:65" s="154" customFormat="1">
      <c r="B1049" s="155"/>
      <c r="D1049" s="156" t="s">
        <v>202</v>
      </c>
      <c r="E1049" s="157"/>
      <c r="F1049" s="158" t="s">
        <v>706</v>
      </c>
      <c r="H1049" s="157"/>
      <c r="L1049" s="155"/>
      <c r="M1049" s="159"/>
      <c r="N1049" s="160"/>
      <c r="O1049" s="160"/>
      <c r="P1049" s="160"/>
      <c r="Q1049" s="160"/>
      <c r="R1049" s="160"/>
      <c r="S1049" s="160"/>
      <c r="T1049" s="161"/>
      <c r="AT1049" s="157" t="s">
        <v>202</v>
      </c>
      <c r="AU1049" s="157" t="s">
        <v>82</v>
      </c>
      <c r="AV1049" s="154" t="s">
        <v>80</v>
      </c>
      <c r="AW1049" s="154" t="s">
        <v>35</v>
      </c>
      <c r="AX1049" s="154" t="s">
        <v>73</v>
      </c>
      <c r="AY1049" s="157" t="s">
        <v>193</v>
      </c>
    </row>
    <row r="1050" spans="1:65" s="154" customFormat="1">
      <c r="B1050" s="155"/>
      <c r="D1050" s="156" t="s">
        <v>202</v>
      </c>
      <c r="E1050" s="157"/>
      <c r="F1050" s="158" t="s">
        <v>1133</v>
      </c>
      <c r="H1050" s="157"/>
      <c r="L1050" s="155"/>
      <c r="M1050" s="159"/>
      <c r="N1050" s="160"/>
      <c r="O1050" s="160"/>
      <c r="P1050" s="160"/>
      <c r="Q1050" s="160"/>
      <c r="R1050" s="160"/>
      <c r="S1050" s="160"/>
      <c r="T1050" s="161"/>
      <c r="AT1050" s="157" t="s">
        <v>202</v>
      </c>
      <c r="AU1050" s="157" t="s">
        <v>82</v>
      </c>
      <c r="AV1050" s="154" t="s">
        <v>80</v>
      </c>
      <c r="AW1050" s="154" t="s">
        <v>35</v>
      </c>
      <c r="AX1050" s="154" t="s">
        <v>73</v>
      </c>
      <c r="AY1050" s="157" t="s">
        <v>193</v>
      </c>
    </row>
    <row r="1051" spans="1:65" s="162" customFormat="1">
      <c r="B1051" s="163"/>
      <c r="D1051" s="156" t="s">
        <v>202</v>
      </c>
      <c r="E1051" s="164"/>
      <c r="F1051" s="165" t="s">
        <v>708</v>
      </c>
      <c r="H1051" s="166">
        <v>9.68</v>
      </c>
      <c r="L1051" s="163"/>
      <c r="M1051" s="167"/>
      <c r="N1051" s="168"/>
      <c r="O1051" s="168"/>
      <c r="P1051" s="168"/>
      <c r="Q1051" s="168"/>
      <c r="R1051" s="168"/>
      <c r="S1051" s="168"/>
      <c r="T1051" s="169"/>
      <c r="AT1051" s="164" t="s">
        <v>202</v>
      </c>
      <c r="AU1051" s="164" t="s">
        <v>82</v>
      </c>
      <c r="AV1051" s="162" t="s">
        <v>82</v>
      </c>
      <c r="AW1051" s="162" t="s">
        <v>35</v>
      </c>
      <c r="AX1051" s="162" t="s">
        <v>73</v>
      </c>
      <c r="AY1051" s="164" t="s">
        <v>193</v>
      </c>
    </row>
    <row r="1052" spans="1:65" s="170" customFormat="1">
      <c r="B1052" s="171"/>
      <c r="D1052" s="156" t="s">
        <v>202</v>
      </c>
      <c r="E1052" s="172"/>
      <c r="F1052" s="173" t="s">
        <v>206</v>
      </c>
      <c r="H1052" s="174">
        <v>9.68</v>
      </c>
      <c r="L1052" s="171"/>
      <c r="M1052" s="175"/>
      <c r="N1052" s="176"/>
      <c r="O1052" s="176"/>
      <c r="P1052" s="176"/>
      <c r="Q1052" s="176"/>
      <c r="R1052" s="176"/>
      <c r="S1052" s="176"/>
      <c r="T1052" s="177"/>
      <c r="AT1052" s="172" t="s">
        <v>202</v>
      </c>
      <c r="AU1052" s="172" t="s">
        <v>82</v>
      </c>
      <c r="AV1052" s="170" t="s">
        <v>199</v>
      </c>
      <c r="AW1052" s="170" t="s">
        <v>35</v>
      </c>
      <c r="AX1052" s="170" t="s">
        <v>80</v>
      </c>
      <c r="AY1052" s="172" t="s">
        <v>193</v>
      </c>
    </row>
    <row r="1053" spans="1:65" s="17" customFormat="1" ht="44.25" customHeight="1">
      <c r="A1053" s="13"/>
      <c r="B1053" s="136"/>
      <c r="C1053" s="137" t="s">
        <v>689</v>
      </c>
      <c r="D1053" s="137" t="s">
        <v>195</v>
      </c>
      <c r="E1053" s="138" t="s">
        <v>1148</v>
      </c>
      <c r="F1053" s="139" t="s">
        <v>1149</v>
      </c>
      <c r="G1053" s="140" t="s">
        <v>605</v>
      </c>
      <c r="H1053" s="141">
        <v>3</v>
      </c>
      <c r="I1053" s="142">
        <v>0</v>
      </c>
      <c r="J1053" s="142">
        <f>ROUND(I1053*H1053,2)</f>
        <v>0</v>
      </c>
      <c r="K1053" s="143"/>
      <c r="L1053" s="14"/>
      <c r="M1053" s="144"/>
      <c r="N1053" s="145" t="s">
        <v>44</v>
      </c>
      <c r="O1053" s="146">
        <v>0.58499999999999996</v>
      </c>
      <c r="P1053" s="146">
        <f>O1053*H1053</f>
        <v>1.7549999999999999</v>
      </c>
      <c r="Q1053" s="146">
        <v>0</v>
      </c>
      <c r="R1053" s="146">
        <f>Q1053*H1053</f>
        <v>0</v>
      </c>
      <c r="S1053" s="146">
        <v>0</v>
      </c>
      <c r="T1053" s="147">
        <f>S1053*H1053</f>
        <v>0</v>
      </c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R1053" s="148" t="s">
        <v>199</v>
      </c>
      <c r="AT1053" s="148" t="s">
        <v>195</v>
      </c>
      <c r="AU1053" s="148" t="s">
        <v>82</v>
      </c>
      <c r="AY1053" s="2" t="s">
        <v>193</v>
      </c>
      <c r="BE1053" s="149">
        <f>IF(N1053="základní",J1053,0)</f>
        <v>0</v>
      </c>
      <c r="BF1053" s="149">
        <f>IF(N1053="snížená",J1053,0)</f>
        <v>0</v>
      </c>
      <c r="BG1053" s="149">
        <f>IF(N1053="zákl. přenesená",J1053,0)</f>
        <v>0</v>
      </c>
      <c r="BH1053" s="149">
        <f>IF(N1053="sníž. přenesená",J1053,0)</f>
        <v>0</v>
      </c>
      <c r="BI1053" s="149">
        <f>IF(N1053="nulová",J1053,0)</f>
        <v>0</v>
      </c>
      <c r="BJ1053" s="2" t="s">
        <v>80</v>
      </c>
      <c r="BK1053" s="149">
        <f>ROUND(I1053*H1053,2)</f>
        <v>0</v>
      </c>
      <c r="BL1053" s="2" t="s">
        <v>199</v>
      </c>
      <c r="BM1053" s="148" t="s">
        <v>1150</v>
      </c>
    </row>
    <row r="1054" spans="1:65" s="17" customFormat="1">
      <c r="A1054" s="13"/>
      <c r="B1054" s="14"/>
      <c r="C1054" s="13"/>
      <c r="D1054" s="150" t="s">
        <v>200</v>
      </c>
      <c r="E1054" s="13"/>
      <c r="F1054" s="151" t="s">
        <v>1151</v>
      </c>
      <c r="G1054" s="13"/>
      <c r="H1054" s="13"/>
      <c r="I1054" s="13"/>
      <c r="J1054" s="13"/>
      <c r="K1054" s="13"/>
      <c r="L1054" s="14"/>
      <c r="M1054" s="152"/>
      <c r="N1054" s="153"/>
      <c r="O1054" s="36"/>
      <c r="P1054" s="36"/>
      <c r="Q1054" s="36"/>
      <c r="R1054" s="36"/>
      <c r="S1054" s="36"/>
      <c r="T1054" s="37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" t="s">
        <v>200</v>
      </c>
      <c r="AU1054" s="2" t="s">
        <v>82</v>
      </c>
    </row>
    <row r="1055" spans="1:65" s="154" customFormat="1">
      <c r="B1055" s="155"/>
      <c r="D1055" s="156" t="s">
        <v>202</v>
      </c>
      <c r="E1055" s="157"/>
      <c r="F1055" s="158" t="s">
        <v>1152</v>
      </c>
      <c r="H1055" s="157"/>
      <c r="L1055" s="155"/>
      <c r="M1055" s="159"/>
      <c r="N1055" s="160"/>
      <c r="O1055" s="160"/>
      <c r="P1055" s="160"/>
      <c r="Q1055" s="160"/>
      <c r="R1055" s="160"/>
      <c r="S1055" s="160"/>
      <c r="T1055" s="161"/>
      <c r="AT1055" s="157" t="s">
        <v>202</v>
      </c>
      <c r="AU1055" s="157" t="s">
        <v>82</v>
      </c>
      <c r="AV1055" s="154" t="s">
        <v>80</v>
      </c>
      <c r="AW1055" s="154" t="s">
        <v>35</v>
      </c>
      <c r="AX1055" s="154" t="s">
        <v>73</v>
      </c>
      <c r="AY1055" s="157" t="s">
        <v>193</v>
      </c>
    </row>
    <row r="1056" spans="1:65" s="162" customFormat="1">
      <c r="B1056" s="163"/>
      <c r="D1056" s="156" t="s">
        <v>202</v>
      </c>
      <c r="E1056" s="164"/>
      <c r="F1056" s="165" t="s">
        <v>1153</v>
      </c>
      <c r="H1056" s="166">
        <v>1</v>
      </c>
      <c r="L1056" s="163"/>
      <c r="M1056" s="167"/>
      <c r="N1056" s="168"/>
      <c r="O1056" s="168"/>
      <c r="P1056" s="168"/>
      <c r="Q1056" s="168"/>
      <c r="R1056" s="168"/>
      <c r="S1056" s="168"/>
      <c r="T1056" s="169"/>
      <c r="AT1056" s="164" t="s">
        <v>202</v>
      </c>
      <c r="AU1056" s="164" t="s">
        <v>82</v>
      </c>
      <c r="AV1056" s="162" t="s">
        <v>82</v>
      </c>
      <c r="AW1056" s="162" t="s">
        <v>35</v>
      </c>
      <c r="AX1056" s="162" t="s">
        <v>73</v>
      </c>
      <c r="AY1056" s="164" t="s">
        <v>193</v>
      </c>
    </row>
    <row r="1057" spans="1:65" s="162" customFormat="1">
      <c r="B1057" s="163"/>
      <c r="D1057" s="156" t="s">
        <v>202</v>
      </c>
      <c r="E1057" s="164"/>
      <c r="F1057" s="165" t="s">
        <v>1154</v>
      </c>
      <c r="H1057" s="166">
        <v>2</v>
      </c>
      <c r="L1057" s="163"/>
      <c r="M1057" s="167"/>
      <c r="N1057" s="168"/>
      <c r="O1057" s="168"/>
      <c r="P1057" s="168"/>
      <c r="Q1057" s="168"/>
      <c r="R1057" s="168"/>
      <c r="S1057" s="168"/>
      <c r="T1057" s="169"/>
      <c r="AT1057" s="164" t="s">
        <v>202</v>
      </c>
      <c r="AU1057" s="164" t="s">
        <v>82</v>
      </c>
      <c r="AV1057" s="162" t="s">
        <v>82</v>
      </c>
      <c r="AW1057" s="162" t="s">
        <v>35</v>
      </c>
      <c r="AX1057" s="162" t="s">
        <v>73</v>
      </c>
      <c r="AY1057" s="164" t="s">
        <v>193</v>
      </c>
    </row>
    <row r="1058" spans="1:65" s="170" customFormat="1">
      <c r="B1058" s="171"/>
      <c r="D1058" s="156" t="s">
        <v>202</v>
      </c>
      <c r="E1058" s="172"/>
      <c r="F1058" s="173" t="s">
        <v>206</v>
      </c>
      <c r="H1058" s="174">
        <v>3</v>
      </c>
      <c r="L1058" s="171"/>
      <c r="M1058" s="175"/>
      <c r="N1058" s="176"/>
      <c r="O1058" s="176"/>
      <c r="P1058" s="176"/>
      <c r="Q1058" s="176"/>
      <c r="R1058" s="176"/>
      <c r="S1058" s="176"/>
      <c r="T1058" s="177"/>
      <c r="AT1058" s="172" t="s">
        <v>202</v>
      </c>
      <c r="AU1058" s="172" t="s">
        <v>82</v>
      </c>
      <c r="AV1058" s="170" t="s">
        <v>199</v>
      </c>
      <c r="AW1058" s="170" t="s">
        <v>35</v>
      </c>
      <c r="AX1058" s="170" t="s">
        <v>80</v>
      </c>
      <c r="AY1058" s="172" t="s">
        <v>193</v>
      </c>
    </row>
    <row r="1059" spans="1:65" s="17" customFormat="1" ht="33" customHeight="1">
      <c r="A1059" s="13"/>
      <c r="B1059" s="136"/>
      <c r="C1059" s="137" t="s">
        <v>1155</v>
      </c>
      <c r="D1059" s="137" t="s">
        <v>195</v>
      </c>
      <c r="E1059" s="138" t="s">
        <v>1156</v>
      </c>
      <c r="F1059" s="139" t="s">
        <v>1157</v>
      </c>
      <c r="G1059" s="140" t="s">
        <v>198</v>
      </c>
      <c r="H1059" s="141">
        <v>2.86</v>
      </c>
      <c r="I1059" s="142">
        <v>0</v>
      </c>
      <c r="J1059" s="142">
        <f>ROUND(I1059*H1059,2)</f>
        <v>0</v>
      </c>
      <c r="K1059" s="143"/>
      <c r="L1059" s="14"/>
      <c r="M1059" s="144"/>
      <c r="N1059" s="145" t="s">
        <v>44</v>
      </c>
      <c r="O1059" s="146">
        <v>1.5</v>
      </c>
      <c r="P1059" s="146">
        <f>O1059*H1059</f>
        <v>4.29</v>
      </c>
      <c r="Q1059" s="146">
        <v>0</v>
      </c>
      <c r="R1059" s="146">
        <f>Q1059*H1059</f>
        <v>0</v>
      </c>
      <c r="S1059" s="146">
        <v>7.2999999999999995E-2</v>
      </c>
      <c r="T1059" s="147">
        <f>S1059*H1059</f>
        <v>0.20877999999999997</v>
      </c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R1059" s="148" t="s">
        <v>199</v>
      </c>
      <c r="AT1059" s="148" t="s">
        <v>195</v>
      </c>
      <c r="AU1059" s="148" t="s">
        <v>82</v>
      </c>
      <c r="AY1059" s="2" t="s">
        <v>193</v>
      </c>
      <c r="BE1059" s="149">
        <f>IF(N1059="základní",J1059,0)</f>
        <v>0</v>
      </c>
      <c r="BF1059" s="149">
        <f>IF(N1059="snížená",J1059,0)</f>
        <v>0</v>
      </c>
      <c r="BG1059" s="149">
        <f>IF(N1059="zákl. přenesená",J1059,0)</f>
        <v>0</v>
      </c>
      <c r="BH1059" s="149">
        <f>IF(N1059="sníž. přenesená",J1059,0)</f>
        <v>0</v>
      </c>
      <c r="BI1059" s="149">
        <f>IF(N1059="nulová",J1059,0)</f>
        <v>0</v>
      </c>
      <c r="BJ1059" s="2" t="s">
        <v>80</v>
      </c>
      <c r="BK1059" s="149">
        <f>ROUND(I1059*H1059,2)</f>
        <v>0</v>
      </c>
      <c r="BL1059" s="2" t="s">
        <v>199</v>
      </c>
      <c r="BM1059" s="148" t="s">
        <v>1158</v>
      </c>
    </row>
    <row r="1060" spans="1:65" s="17" customFormat="1">
      <c r="A1060" s="13"/>
      <c r="B1060" s="14"/>
      <c r="C1060" s="13"/>
      <c r="D1060" s="150" t="s">
        <v>200</v>
      </c>
      <c r="E1060" s="13"/>
      <c r="F1060" s="151" t="s">
        <v>1159</v>
      </c>
      <c r="G1060" s="13"/>
      <c r="H1060" s="13"/>
      <c r="I1060" s="13"/>
      <c r="J1060" s="13"/>
      <c r="K1060" s="13"/>
      <c r="L1060" s="14"/>
      <c r="M1060" s="152"/>
      <c r="N1060" s="153"/>
      <c r="O1060" s="36"/>
      <c r="P1060" s="36"/>
      <c r="Q1060" s="36"/>
      <c r="R1060" s="36"/>
      <c r="S1060" s="36"/>
      <c r="T1060" s="37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" t="s">
        <v>200</v>
      </c>
      <c r="AU1060" s="2" t="s">
        <v>82</v>
      </c>
    </row>
    <row r="1061" spans="1:65" s="154" customFormat="1">
      <c r="B1061" s="155"/>
      <c r="D1061" s="156" t="s">
        <v>202</v>
      </c>
      <c r="E1061" s="157"/>
      <c r="F1061" s="158" t="s">
        <v>1160</v>
      </c>
      <c r="H1061" s="157"/>
      <c r="L1061" s="155"/>
      <c r="M1061" s="159"/>
      <c r="N1061" s="160"/>
      <c r="O1061" s="160"/>
      <c r="P1061" s="160"/>
      <c r="Q1061" s="160"/>
      <c r="R1061" s="160"/>
      <c r="S1061" s="160"/>
      <c r="T1061" s="161"/>
      <c r="AT1061" s="157" t="s">
        <v>202</v>
      </c>
      <c r="AU1061" s="157" t="s">
        <v>82</v>
      </c>
      <c r="AV1061" s="154" t="s">
        <v>80</v>
      </c>
      <c r="AW1061" s="154" t="s">
        <v>35</v>
      </c>
      <c r="AX1061" s="154" t="s">
        <v>73</v>
      </c>
      <c r="AY1061" s="157" t="s">
        <v>193</v>
      </c>
    </row>
    <row r="1062" spans="1:65" s="162" customFormat="1">
      <c r="B1062" s="163"/>
      <c r="D1062" s="156" t="s">
        <v>202</v>
      </c>
      <c r="E1062" s="164"/>
      <c r="F1062" s="165" t="s">
        <v>1161</v>
      </c>
      <c r="H1062" s="166">
        <v>1.56</v>
      </c>
      <c r="L1062" s="163"/>
      <c r="M1062" s="167"/>
      <c r="N1062" s="168"/>
      <c r="O1062" s="168"/>
      <c r="P1062" s="168"/>
      <c r="Q1062" s="168"/>
      <c r="R1062" s="168"/>
      <c r="S1062" s="168"/>
      <c r="T1062" s="169"/>
      <c r="AT1062" s="164" t="s">
        <v>202</v>
      </c>
      <c r="AU1062" s="164" t="s">
        <v>82</v>
      </c>
      <c r="AV1062" s="162" t="s">
        <v>82</v>
      </c>
      <c r="AW1062" s="162" t="s">
        <v>35</v>
      </c>
      <c r="AX1062" s="162" t="s">
        <v>73</v>
      </c>
      <c r="AY1062" s="164" t="s">
        <v>193</v>
      </c>
    </row>
    <row r="1063" spans="1:65" s="162" customFormat="1">
      <c r="B1063" s="163"/>
      <c r="D1063" s="156" t="s">
        <v>202</v>
      </c>
      <c r="E1063" s="164"/>
      <c r="F1063" s="165" t="s">
        <v>1162</v>
      </c>
      <c r="H1063" s="166">
        <v>1.3</v>
      </c>
      <c r="L1063" s="163"/>
      <c r="M1063" s="167"/>
      <c r="N1063" s="168"/>
      <c r="O1063" s="168"/>
      <c r="P1063" s="168"/>
      <c r="Q1063" s="168"/>
      <c r="R1063" s="168"/>
      <c r="S1063" s="168"/>
      <c r="T1063" s="169"/>
      <c r="AT1063" s="164" t="s">
        <v>202</v>
      </c>
      <c r="AU1063" s="164" t="s">
        <v>82</v>
      </c>
      <c r="AV1063" s="162" t="s">
        <v>82</v>
      </c>
      <c r="AW1063" s="162" t="s">
        <v>35</v>
      </c>
      <c r="AX1063" s="162" t="s">
        <v>73</v>
      </c>
      <c r="AY1063" s="164" t="s">
        <v>193</v>
      </c>
    </row>
    <row r="1064" spans="1:65" s="170" customFormat="1">
      <c r="B1064" s="171"/>
      <c r="D1064" s="156" t="s">
        <v>202</v>
      </c>
      <c r="E1064" s="172"/>
      <c r="F1064" s="173" t="s">
        <v>206</v>
      </c>
      <c r="H1064" s="174">
        <v>2.86</v>
      </c>
      <c r="L1064" s="171"/>
      <c r="M1064" s="175"/>
      <c r="N1064" s="176"/>
      <c r="O1064" s="176"/>
      <c r="P1064" s="176"/>
      <c r="Q1064" s="176"/>
      <c r="R1064" s="176"/>
      <c r="S1064" s="176"/>
      <c r="T1064" s="177"/>
      <c r="AT1064" s="172" t="s">
        <v>202</v>
      </c>
      <c r="AU1064" s="172" t="s">
        <v>82</v>
      </c>
      <c r="AV1064" s="170" t="s">
        <v>199</v>
      </c>
      <c r="AW1064" s="170" t="s">
        <v>35</v>
      </c>
      <c r="AX1064" s="170" t="s">
        <v>80</v>
      </c>
      <c r="AY1064" s="172" t="s">
        <v>193</v>
      </c>
    </row>
    <row r="1065" spans="1:65" s="17" customFormat="1" ht="33" customHeight="1">
      <c r="A1065" s="13"/>
      <c r="B1065" s="136"/>
      <c r="C1065" s="137" t="s">
        <v>704</v>
      </c>
      <c r="D1065" s="137" t="s">
        <v>195</v>
      </c>
      <c r="E1065" s="138" t="s">
        <v>1163</v>
      </c>
      <c r="F1065" s="139" t="s">
        <v>1164</v>
      </c>
      <c r="G1065" s="140" t="s">
        <v>198</v>
      </c>
      <c r="H1065" s="141">
        <v>1.845</v>
      </c>
      <c r="I1065" s="142">
        <v>0</v>
      </c>
      <c r="J1065" s="142">
        <f>ROUND(I1065*H1065,2)</f>
        <v>0</v>
      </c>
      <c r="K1065" s="143"/>
      <c r="L1065" s="14"/>
      <c r="M1065" s="144"/>
      <c r="N1065" s="145" t="s">
        <v>44</v>
      </c>
      <c r="O1065" s="146">
        <v>0.91</v>
      </c>
      <c r="P1065" s="146">
        <f>O1065*H1065</f>
        <v>1.6789499999999999</v>
      </c>
      <c r="Q1065" s="146">
        <v>0</v>
      </c>
      <c r="R1065" s="146">
        <f>Q1065*H1065</f>
        <v>0</v>
      </c>
      <c r="S1065" s="146">
        <v>5.8999999999999997E-2</v>
      </c>
      <c r="T1065" s="147">
        <f>S1065*H1065</f>
        <v>0.10885499999999999</v>
      </c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R1065" s="148" t="s">
        <v>199</v>
      </c>
      <c r="AT1065" s="148" t="s">
        <v>195</v>
      </c>
      <c r="AU1065" s="148" t="s">
        <v>82</v>
      </c>
      <c r="AY1065" s="2" t="s">
        <v>193</v>
      </c>
      <c r="BE1065" s="149">
        <f>IF(N1065="základní",J1065,0)</f>
        <v>0</v>
      </c>
      <c r="BF1065" s="149">
        <f>IF(N1065="snížená",J1065,0)</f>
        <v>0</v>
      </c>
      <c r="BG1065" s="149">
        <f>IF(N1065="zákl. přenesená",J1065,0)</f>
        <v>0</v>
      </c>
      <c r="BH1065" s="149">
        <f>IF(N1065="sníž. přenesená",J1065,0)</f>
        <v>0</v>
      </c>
      <c r="BI1065" s="149">
        <f>IF(N1065="nulová",J1065,0)</f>
        <v>0</v>
      </c>
      <c r="BJ1065" s="2" t="s">
        <v>80</v>
      </c>
      <c r="BK1065" s="149">
        <f>ROUND(I1065*H1065,2)</f>
        <v>0</v>
      </c>
      <c r="BL1065" s="2" t="s">
        <v>199</v>
      </c>
      <c r="BM1065" s="148" t="s">
        <v>1165</v>
      </c>
    </row>
    <row r="1066" spans="1:65" s="17" customFormat="1">
      <c r="A1066" s="13"/>
      <c r="B1066" s="14"/>
      <c r="C1066" s="13"/>
      <c r="D1066" s="150" t="s">
        <v>200</v>
      </c>
      <c r="E1066" s="13"/>
      <c r="F1066" s="151" t="s">
        <v>1166</v>
      </c>
      <c r="G1066" s="13"/>
      <c r="H1066" s="13"/>
      <c r="I1066" s="13"/>
      <c r="J1066" s="13"/>
      <c r="K1066" s="13"/>
      <c r="L1066" s="14"/>
      <c r="M1066" s="152"/>
      <c r="N1066" s="153"/>
      <c r="O1066" s="36"/>
      <c r="P1066" s="36"/>
      <c r="Q1066" s="36"/>
      <c r="R1066" s="36"/>
      <c r="S1066" s="36"/>
      <c r="T1066" s="37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" t="s">
        <v>200</v>
      </c>
      <c r="AU1066" s="2" t="s">
        <v>82</v>
      </c>
    </row>
    <row r="1067" spans="1:65" s="154" customFormat="1">
      <c r="B1067" s="155"/>
      <c r="D1067" s="156" t="s">
        <v>202</v>
      </c>
      <c r="E1067" s="157"/>
      <c r="F1067" s="158" t="s">
        <v>1167</v>
      </c>
      <c r="H1067" s="157"/>
      <c r="L1067" s="155"/>
      <c r="M1067" s="159"/>
      <c r="N1067" s="160"/>
      <c r="O1067" s="160"/>
      <c r="P1067" s="160"/>
      <c r="Q1067" s="160"/>
      <c r="R1067" s="160"/>
      <c r="S1067" s="160"/>
      <c r="T1067" s="161"/>
      <c r="AT1067" s="157" t="s">
        <v>202</v>
      </c>
      <c r="AU1067" s="157" t="s">
        <v>82</v>
      </c>
      <c r="AV1067" s="154" t="s">
        <v>80</v>
      </c>
      <c r="AW1067" s="154" t="s">
        <v>35</v>
      </c>
      <c r="AX1067" s="154" t="s">
        <v>73</v>
      </c>
      <c r="AY1067" s="157" t="s">
        <v>193</v>
      </c>
    </row>
    <row r="1068" spans="1:65" s="162" customFormat="1">
      <c r="B1068" s="163"/>
      <c r="D1068" s="156" t="s">
        <v>202</v>
      </c>
      <c r="E1068" s="164"/>
      <c r="F1068" s="165" t="s">
        <v>1168</v>
      </c>
      <c r="H1068" s="166">
        <v>1.845</v>
      </c>
      <c r="L1068" s="163"/>
      <c r="M1068" s="167"/>
      <c r="N1068" s="168"/>
      <c r="O1068" s="168"/>
      <c r="P1068" s="168"/>
      <c r="Q1068" s="168"/>
      <c r="R1068" s="168"/>
      <c r="S1068" s="168"/>
      <c r="T1068" s="169"/>
      <c r="AT1068" s="164" t="s">
        <v>202</v>
      </c>
      <c r="AU1068" s="164" t="s">
        <v>82</v>
      </c>
      <c r="AV1068" s="162" t="s">
        <v>82</v>
      </c>
      <c r="AW1068" s="162" t="s">
        <v>35</v>
      </c>
      <c r="AX1068" s="162" t="s">
        <v>73</v>
      </c>
      <c r="AY1068" s="164" t="s">
        <v>193</v>
      </c>
    </row>
    <row r="1069" spans="1:65" s="170" customFormat="1">
      <c r="B1069" s="171"/>
      <c r="D1069" s="156" t="s">
        <v>202</v>
      </c>
      <c r="E1069" s="172"/>
      <c r="F1069" s="173" t="s">
        <v>206</v>
      </c>
      <c r="H1069" s="174">
        <v>1.845</v>
      </c>
      <c r="L1069" s="171"/>
      <c r="M1069" s="175"/>
      <c r="N1069" s="176"/>
      <c r="O1069" s="176"/>
      <c r="P1069" s="176"/>
      <c r="Q1069" s="176"/>
      <c r="R1069" s="176"/>
      <c r="S1069" s="176"/>
      <c r="T1069" s="177"/>
      <c r="AT1069" s="172" t="s">
        <v>202</v>
      </c>
      <c r="AU1069" s="172" t="s">
        <v>82</v>
      </c>
      <c r="AV1069" s="170" t="s">
        <v>199</v>
      </c>
      <c r="AW1069" s="170" t="s">
        <v>35</v>
      </c>
      <c r="AX1069" s="170" t="s">
        <v>80</v>
      </c>
      <c r="AY1069" s="172" t="s">
        <v>193</v>
      </c>
    </row>
    <row r="1070" spans="1:65" s="17" customFormat="1" ht="33" customHeight="1">
      <c r="A1070" s="13"/>
      <c r="B1070" s="136"/>
      <c r="C1070" s="137" t="s">
        <v>1169</v>
      </c>
      <c r="D1070" s="137" t="s">
        <v>195</v>
      </c>
      <c r="E1070" s="138" t="s">
        <v>1170</v>
      </c>
      <c r="F1070" s="139" t="s">
        <v>1171</v>
      </c>
      <c r="G1070" s="140" t="s">
        <v>198</v>
      </c>
      <c r="H1070" s="141">
        <v>2.153</v>
      </c>
      <c r="I1070" s="142">
        <v>0</v>
      </c>
      <c r="J1070" s="142">
        <f>ROUND(I1070*H1070,2)</f>
        <v>0</v>
      </c>
      <c r="K1070" s="143"/>
      <c r="L1070" s="14"/>
      <c r="M1070" s="144"/>
      <c r="N1070" s="145" t="s">
        <v>44</v>
      </c>
      <c r="O1070" s="146">
        <v>0.65</v>
      </c>
      <c r="P1070" s="146">
        <f>O1070*H1070</f>
        <v>1.3994500000000001</v>
      </c>
      <c r="Q1070" s="146">
        <v>0</v>
      </c>
      <c r="R1070" s="146">
        <f>Q1070*H1070</f>
        <v>0</v>
      </c>
      <c r="S1070" s="146">
        <v>5.0999999999999997E-2</v>
      </c>
      <c r="T1070" s="147">
        <f>S1070*H1070</f>
        <v>0.109803</v>
      </c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R1070" s="148" t="s">
        <v>199</v>
      </c>
      <c r="AT1070" s="148" t="s">
        <v>195</v>
      </c>
      <c r="AU1070" s="148" t="s">
        <v>82</v>
      </c>
      <c r="AY1070" s="2" t="s">
        <v>193</v>
      </c>
      <c r="BE1070" s="149">
        <f>IF(N1070="základní",J1070,0)</f>
        <v>0</v>
      </c>
      <c r="BF1070" s="149">
        <f>IF(N1070="snížená",J1070,0)</f>
        <v>0</v>
      </c>
      <c r="BG1070" s="149">
        <f>IF(N1070="zákl. přenesená",J1070,0)</f>
        <v>0</v>
      </c>
      <c r="BH1070" s="149">
        <f>IF(N1070="sníž. přenesená",J1070,0)</f>
        <v>0</v>
      </c>
      <c r="BI1070" s="149">
        <f>IF(N1070="nulová",J1070,0)</f>
        <v>0</v>
      </c>
      <c r="BJ1070" s="2" t="s">
        <v>80</v>
      </c>
      <c r="BK1070" s="149">
        <f>ROUND(I1070*H1070,2)</f>
        <v>0</v>
      </c>
      <c r="BL1070" s="2" t="s">
        <v>199</v>
      </c>
      <c r="BM1070" s="148" t="s">
        <v>1172</v>
      </c>
    </row>
    <row r="1071" spans="1:65" s="17" customFormat="1">
      <c r="A1071" s="13"/>
      <c r="B1071" s="14"/>
      <c r="C1071" s="13"/>
      <c r="D1071" s="150" t="s">
        <v>200</v>
      </c>
      <c r="E1071" s="13"/>
      <c r="F1071" s="151" t="s">
        <v>1173</v>
      </c>
      <c r="G1071" s="13"/>
      <c r="H1071" s="13"/>
      <c r="I1071" s="13"/>
      <c r="J1071" s="13"/>
      <c r="K1071" s="13"/>
      <c r="L1071" s="14"/>
      <c r="M1071" s="152"/>
      <c r="N1071" s="153"/>
      <c r="O1071" s="36"/>
      <c r="P1071" s="36"/>
      <c r="Q1071" s="36"/>
      <c r="R1071" s="36"/>
      <c r="S1071" s="36"/>
      <c r="T1071" s="37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" t="s">
        <v>200</v>
      </c>
      <c r="AU1071" s="2" t="s">
        <v>82</v>
      </c>
    </row>
    <row r="1072" spans="1:65" s="154" customFormat="1">
      <c r="B1072" s="155"/>
      <c r="D1072" s="156" t="s">
        <v>202</v>
      </c>
      <c r="E1072" s="157"/>
      <c r="F1072" s="158" t="s">
        <v>1167</v>
      </c>
      <c r="H1072" s="157"/>
      <c r="L1072" s="155"/>
      <c r="M1072" s="159"/>
      <c r="N1072" s="160"/>
      <c r="O1072" s="160"/>
      <c r="P1072" s="160"/>
      <c r="Q1072" s="160"/>
      <c r="R1072" s="160"/>
      <c r="S1072" s="160"/>
      <c r="T1072" s="161"/>
      <c r="AT1072" s="157" t="s">
        <v>202</v>
      </c>
      <c r="AU1072" s="157" t="s">
        <v>82</v>
      </c>
      <c r="AV1072" s="154" t="s">
        <v>80</v>
      </c>
      <c r="AW1072" s="154" t="s">
        <v>35</v>
      </c>
      <c r="AX1072" s="154" t="s">
        <v>73</v>
      </c>
      <c r="AY1072" s="157" t="s">
        <v>193</v>
      </c>
    </row>
    <row r="1073" spans="1:65" s="162" customFormat="1">
      <c r="B1073" s="163"/>
      <c r="D1073" s="156" t="s">
        <v>202</v>
      </c>
      <c r="E1073" s="164"/>
      <c r="F1073" s="165" t="s">
        <v>1174</v>
      </c>
      <c r="H1073" s="166">
        <v>2.153</v>
      </c>
      <c r="L1073" s="163"/>
      <c r="M1073" s="167"/>
      <c r="N1073" s="168"/>
      <c r="O1073" s="168"/>
      <c r="P1073" s="168"/>
      <c r="Q1073" s="168"/>
      <c r="R1073" s="168"/>
      <c r="S1073" s="168"/>
      <c r="T1073" s="169"/>
      <c r="AT1073" s="164" t="s">
        <v>202</v>
      </c>
      <c r="AU1073" s="164" t="s">
        <v>82</v>
      </c>
      <c r="AV1073" s="162" t="s">
        <v>82</v>
      </c>
      <c r="AW1073" s="162" t="s">
        <v>35</v>
      </c>
      <c r="AX1073" s="162" t="s">
        <v>73</v>
      </c>
      <c r="AY1073" s="164" t="s">
        <v>193</v>
      </c>
    </row>
    <row r="1074" spans="1:65" s="170" customFormat="1">
      <c r="B1074" s="171"/>
      <c r="D1074" s="156" t="s">
        <v>202</v>
      </c>
      <c r="E1074" s="172"/>
      <c r="F1074" s="173" t="s">
        <v>206</v>
      </c>
      <c r="H1074" s="174">
        <v>2.153</v>
      </c>
      <c r="L1074" s="171"/>
      <c r="M1074" s="175"/>
      <c r="N1074" s="176"/>
      <c r="O1074" s="176"/>
      <c r="P1074" s="176"/>
      <c r="Q1074" s="176"/>
      <c r="R1074" s="176"/>
      <c r="S1074" s="176"/>
      <c r="T1074" s="177"/>
      <c r="AT1074" s="172" t="s">
        <v>202</v>
      </c>
      <c r="AU1074" s="172" t="s">
        <v>82</v>
      </c>
      <c r="AV1074" s="170" t="s">
        <v>199</v>
      </c>
      <c r="AW1074" s="170" t="s">
        <v>35</v>
      </c>
      <c r="AX1074" s="170" t="s">
        <v>80</v>
      </c>
      <c r="AY1074" s="172" t="s">
        <v>193</v>
      </c>
    </row>
    <row r="1075" spans="1:65" s="17" customFormat="1" ht="55.5" customHeight="1">
      <c r="A1075" s="13"/>
      <c r="B1075" s="136"/>
      <c r="C1075" s="137" t="s">
        <v>711</v>
      </c>
      <c r="D1075" s="137" t="s">
        <v>195</v>
      </c>
      <c r="E1075" s="138" t="s">
        <v>1175</v>
      </c>
      <c r="F1075" s="139" t="s">
        <v>1176</v>
      </c>
      <c r="G1075" s="140" t="s">
        <v>605</v>
      </c>
      <c r="H1075" s="141">
        <v>2</v>
      </c>
      <c r="I1075" s="142">
        <v>0</v>
      </c>
      <c r="J1075" s="142">
        <f>ROUND(I1075*H1075,2)</f>
        <v>0</v>
      </c>
      <c r="K1075" s="143"/>
      <c r="L1075" s="14"/>
      <c r="M1075" s="144"/>
      <c r="N1075" s="145" t="s">
        <v>44</v>
      </c>
      <c r="O1075" s="146">
        <v>0.61399999999999999</v>
      </c>
      <c r="P1075" s="146">
        <f>O1075*H1075</f>
        <v>1.228</v>
      </c>
      <c r="Q1075" s="146">
        <v>0</v>
      </c>
      <c r="R1075" s="146">
        <f>Q1075*H1075</f>
        <v>0</v>
      </c>
      <c r="S1075" s="146">
        <v>1.2E-2</v>
      </c>
      <c r="T1075" s="147">
        <f>S1075*H1075</f>
        <v>2.4E-2</v>
      </c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R1075" s="148" t="s">
        <v>199</v>
      </c>
      <c r="AT1075" s="148" t="s">
        <v>195</v>
      </c>
      <c r="AU1075" s="148" t="s">
        <v>82</v>
      </c>
      <c r="AY1075" s="2" t="s">
        <v>193</v>
      </c>
      <c r="BE1075" s="149">
        <f>IF(N1075="základní",J1075,0)</f>
        <v>0</v>
      </c>
      <c r="BF1075" s="149">
        <f>IF(N1075="snížená",J1075,0)</f>
        <v>0</v>
      </c>
      <c r="BG1075" s="149">
        <f>IF(N1075="zákl. přenesená",J1075,0)</f>
        <v>0</v>
      </c>
      <c r="BH1075" s="149">
        <f>IF(N1075="sníž. přenesená",J1075,0)</f>
        <v>0</v>
      </c>
      <c r="BI1075" s="149">
        <f>IF(N1075="nulová",J1075,0)</f>
        <v>0</v>
      </c>
      <c r="BJ1075" s="2" t="s">
        <v>80</v>
      </c>
      <c r="BK1075" s="149">
        <f>ROUND(I1075*H1075,2)</f>
        <v>0</v>
      </c>
      <c r="BL1075" s="2" t="s">
        <v>199</v>
      </c>
      <c r="BM1075" s="148" t="s">
        <v>1177</v>
      </c>
    </row>
    <row r="1076" spans="1:65" s="17" customFormat="1">
      <c r="A1076" s="13"/>
      <c r="B1076" s="14"/>
      <c r="C1076" s="13"/>
      <c r="D1076" s="150" t="s">
        <v>200</v>
      </c>
      <c r="E1076" s="13"/>
      <c r="F1076" s="151" t="s">
        <v>1178</v>
      </c>
      <c r="G1076" s="13"/>
      <c r="H1076" s="13"/>
      <c r="I1076" s="13"/>
      <c r="J1076" s="13"/>
      <c r="K1076" s="13"/>
      <c r="L1076" s="14"/>
      <c r="M1076" s="152"/>
      <c r="N1076" s="153"/>
      <c r="O1076" s="36"/>
      <c r="P1076" s="36"/>
      <c r="Q1076" s="36"/>
      <c r="R1076" s="36"/>
      <c r="S1076" s="36"/>
      <c r="T1076" s="37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" t="s">
        <v>200</v>
      </c>
      <c r="AU1076" s="2" t="s">
        <v>82</v>
      </c>
    </row>
    <row r="1077" spans="1:65" s="154" customFormat="1">
      <c r="B1077" s="155"/>
      <c r="D1077" s="156" t="s">
        <v>202</v>
      </c>
      <c r="E1077" s="157"/>
      <c r="F1077" s="158" t="s">
        <v>1179</v>
      </c>
      <c r="H1077" s="157"/>
      <c r="L1077" s="155"/>
      <c r="M1077" s="159"/>
      <c r="N1077" s="160"/>
      <c r="O1077" s="160"/>
      <c r="P1077" s="160"/>
      <c r="Q1077" s="160"/>
      <c r="R1077" s="160"/>
      <c r="S1077" s="160"/>
      <c r="T1077" s="161"/>
      <c r="AT1077" s="157" t="s">
        <v>202</v>
      </c>
      <c r="AU1077" s="157" t="s">
        <v>82</v>
      </c>
      <c r="AV1077" s="154" t="s">
        <v>80</v>
      </c>
      <c r="AW1077" s="154" t="s">
        <v>35</v>
      </c>
      <c r="AX1077" s="154" t="s">
        <v>73</v>
      </c>
      <c r="AY1077" s="157" t="s">
        <v>193</v>
      </c>
    </row>
    <row r="1078" spans="1:65" s="162" customFormat="1">
      <c r="B1078" s="163"/>
      <c r="D1078" s="156" t="s">
        <v>202</v>
      </c>
      <c r="E1078" s="164"/>
      <c r="F1078" s="165" t="s">
        <v>1180</v>
      </c>
      <c r="H1078" s="166">
        <v>2</v>
      </c>
      <c r="L1078" s="163"/>
      <c r="M1078" s="167"/>
      <c r="N1078" s="168"/>
      <c r="O1078" s="168"/>
      <c r="P1078" s="168"/>
      <c r="Q1078" s="168"/>
      <c r="R1078" s="168"/>
      <c r="S1078" s="168"/>
      <c r="T1078" s="169"/>
      <c r="AT1078" s="164" t="s">
        <v>202</v>
      </c>
      <c r="AU1078" s="164" t="s">
        <v>82</v>
      </c>
      <c r="AV1078" s="162" t="s">
        <v>82</v>
      </c>
      <c r="AW1078" s="162" t="s">
        <v>35</v>
      </c>
      <c r="AX1078" s="162" t="s">
        <v>73</v>
      </c>
      <c r="AY1078" s="164" t="s">
        <v>193</v>
      </c>
    </row>
    <row r="1079" spans="1:65" s="170" customFormat="1">
      <c r="B1079" s="171"/>
      <c r="D1079" s="156" t="s">
        <v>202</v>
      </c>
      <c r="E1079" s="172"/>
      <c r="F1079" s="173" t="s">
        <v>206</v>
      </c>
      <c r="H1079" s="174">
        <v>2</v>
      </c>
      <c r="L1079" s="171"/>
      <c r="M1079" s="175"/>
      <c r="N1079" s="176"/>
      <c r="O1079" s="176"/>
      <c r="P1079" s="176"/>
      <c r="Q1079" s="176"/>
      <c r="R1079" s="176"/>
      <c r="S1079" s="176"/>
      <c r="T1079" s="177"/>
      <c r="AT1079" s="172" t="s">
        <v>202</v>
      </c>
      <c r="AU1079" s="172" t="s">
        <v>82</v>
      </c>
      <c r="AV1079" s="170" t="s">
        <v>199</v>
      </c>
      <c r="AW1079" s="170" t="s">
        <v>35</v>
      </c>
      <c r="AX1079" s="170" t="s">
        <v>80</v>
      </c>
      <c r="AY1079" s="172" t="s">
        <v>193</v>
      </c>
    </row>
    <row r="1080" spans="1:65" s="17" customFormat="1" ht="55.5" customHeight="1">
      <c r="A1080" s="13"/>
      <c r="B1080" s="136"/>
      <c r="C1080" s="137" t="s">
        <v>1181</v>
      </c>
      <c r="D1080" s="137" t="s">
        <v>195</v>
      </c>
      <c r="E1080" s="138" t="s">
        <v>1182</v>
      </c>
      <c r="F1080" s="139" t="s">
        <v>1183</v>
      </c>
      <c r="G1080" s="140" t="s">
        <v>605</v>
      </c>
      <c r="H1080" s="141">
        <v>1</v>
      </c>
      <c r="I1080" s="142">
        <v>0</v>
      </c>
      <c r="J1080" s="142">
        <f>ROUND(I1080*H1080,2)</f>
        <v>0</v>
      </c>
      <c r="K1080" s="143"/>
      <c r="L1080" s="14"/>
      <c r="M1080" s="144"/>
      <c r="N1080" s="145" t="s">
        <v>44</v>
      </c>
      <c r="O1080" s="146">
        <v>0.84</v>
      </c>
      <c r="P1080" s="146">
        <f>O1080*H1080</f>
        <v>0.84</v>
      </c>
      <c r="Q1080" s="146">
        <v>0</v>
      </c>
      <c r="R1080" s="146">
        <f>Q1080*H1080</f>
        <v>0</v>
      </c>
      <c r="S1080" s="146">
        <v>1.6E-2</v>
      </c>
      <c r="T1080" s="147">
        <f>S1080*H1080</f>
        <v>1.6E-2</v>
      </c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R1080" s="148" t="s">
        <v>199</v>
      </c>
      <c r="AT1080" s="148" t="s">
        <v>195</v>
      </c>
      <c r="AU1080" s="148" t="s">
        <v>82</v>
      </c>
      <c r="AY1080" s="2" t="s">
        <v>193</v>
      </c>
      <c r="BE1080" s="149">
        <f>IF(N1080="základní",J1080,0)</f>
        <v>0</v>
      </c>
      <c r="BF1080" s="149">
        <f>IF(N1080="snížená",J1080,0)</f>
        <v>0</v>
      </c>
      <c r="BG1080" s="149">
        <f>IF(N1080="zákl. přenesená",J1080,0)</f>
        <v>0</v>
      </c>
      <c r="BH1080" s="149">
        <f>IF(N1080="sníž. přenesená",J1080,0)</f>
        <v>0</v>
      </c>
      <c r="BI1080" s="149">
        <f>IF(N1080="nulová",J1080,0)</f>
        <v>0</v>
      </c>
      <c r="BJ1080" s="2" t="s">
        <v>80</v>
      </c>
      <c r="BK1080" s="149">
        <f>ROUND(I1080*H1080,2)</f>
        <v>0</v>
      </c>
      <c r="BL1080" s="2" t="s">
        <v>199</v>
      </c>
      <c r="BM1080" s="148" t="s">
        <v>1184</v>
      </c>
    </row>
    <row r="1081" spans="1:65" s="17" customFormat="1">
      <c r="A1081" s="13"/>
      <c r="B1081" s="14"/>
      <c r="C1081" s="13"/>
      <c r="D1081" s="150" t="s">
        <v>200</v>
      </c>
      <c r="E1081" s="13"/>
      <c r="F1081" s="151" t="s">
        <v>1185</v>
      </c>
      <c r="G1081" s="13"/>
      <c r="H1081" s="13"/>
      <c r="I1081" s="13"/>
      <c r="J1081" s="13"/>
      <c r="K1081" s="13"/>
      <c r="L1081" s="14"/>
      <c r="M1081" s="152"/>
      <c r="N1081" s="153"/>
      <c r="O1081" s="36"/>
      <c r="P1081" s="36"/>
      <c r="Q1081" s="36"/>
      <c r="R1081" s="36"/>
      <c r="S1081" s="36"/>
      <c r="T1081" s="37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" t="s">
        <v>200</v>
      </c>
      <c r="AU1081" s="2" t="s">
        <v>82</v>
      </c>
    </row>
    <row r="1082" spans="1:65" s="154" customFormat="1">
      <c r="B1082" s="155"/>
      <c r="D1082" s="156" t="s">
        <v>202</v>
      </c>
      <c r="E1082" s="157"/>
      <c r="F1082" s="158" t="s">
        <v>1179</v>
      </c>
      <c r="H1082" s="157"/>
      <c r="L1082" s="155"/>
      <c r="M1082" s="159"/>
      <c r="N1082" s="160"/>
      <c r="O1082" s="160"/>
      <c r="P1082" s="160"/>
      <c r="Q1082" s="160"/>
      <c r="R1082" s="160"/>
      <c r="S1082" s="160"/>
      <c r="T1082" s="161"/>
      <c r="AT1082" s="157" t="s">
        <v>202</v>
      </c>
      <c r="AU1082" s="157" t="s">
        <v>82</v>
      </c>
      <c r="AV1082" s="154" t="s">
        <v>80</v>
      </c>
      <c r="AW1082" s="154" t="s">
        <v>35</v>
      </c>
      <c r="AX1082" s="154" t="s">
        <v>73</v>
      </c>
      <c r="AY1082" s="157" t="s">
        <v>193</v>
      </c>
    </row>
    <row r="1083" spans="1:65" s="162" customFormat="1">
      <c r="B1083" s="163"/>
      <c r="D1083" s="156" t="s">
        <v>202</v>
      </c>
      <c r="E1083" s="164"/>
      <c r="F1083" s="165" t="s">
        <v>1186</v>
      </c>
      <c r="H1083" s="166">
        <v>1</v>
      </c>
      <c r="L1083" s="163"/>
      <c r="M1083" s="167"/>
      <c r="N1083" s="168"/>
      <c r="O1083" s="168"/>
      <c r="P1083" s="168"/>
      <c r="Q1083" s="168"/>
      <c r="R1083" s="168"/>
      <c r="S1083" s="168"/>
      <c r="T1083" s="169"/>
      <c r="AT1083" s="164" t="s">
        <v>202</v>
      </c>
      <c r="AU1083" s="164" t="s">
        <v>82</v>
      </c>
      <c r="AV1083" s="162" t="s">
        <v>82</v>
      </c>
      <c r="AW1083" s="162" t="s">
        <v>35</v>
      </c>
      <c r="AX1083" s="162" t="s">
        <v>73</v>
      </c>
      <c r="AY1083" s="164" t="s">
        <v>193</v>
      </c>
    </row>
    <row r="1084" spans="1:65" s="170" customFormat="1">
      <c r="B1084" s="171"/>
      <c r="D1084" s="156" t="s">
        <v>202</v>
      </c>
      <c r="E1084" s="172"/>
      <c r="F1084" s="173" t="s">
        <v>206</v>
      </c>
      <c r="H1084" s="174">
        <v>1</v>
      </c>
      <c r="L1084" s="171"/>
      <c r="M1084" s="175"/>
      <c r="N1084" s="176"/>
      <c r="O1084" s="176"/>
      <c r="P1084" s="176"/>
      <c r="Q1084" s="176"/>
      <c r="R1084" s="176"/>
      <c r="S1084" s="176"/>
      <c r="T1084" s="177"/>
      <c r="AT1084" s="172" t="s">
        <v>202</v>
      </c>
      <c r="AU1084" s="172" t="s">
        <v>82</v>
      </c>
      <c r="AV1084" s="170" t="s">
        <v>199</v>
      </c>
      <c r="AW1084" s="170" t="s">
        <v>35</v>
      </c>
      <c r="AX1084" s="170" t="s">
        <v>80</v>
      </c>
      <c r="AY1084" s="172" t="s">
        <v>193</v>
      </c>
    </row>
    <row r="1085" spans="1:65" s="17" customFormat="1" ht="37.799999999999997" customHeight="1">
      <c r="A1085" s="13"/>
      <c r="B1085" s="136"/>
      <c r="C1085" s="137" t="s">
        <v>721</v>
      </c>
      <c r="D1085" s="137" t="s">
        <v>195</v>
      </c>
      <c r="E1085" s="138" t="s">
        <v>1187</v>
      </c>
      <c r="F1085" s="139" t="s">
        <v>1188</v>
      </c>
      <c r="G1085" s="140" t="s">
        <v>605</v>
      </c>
      <c r="H1085" s="141">
        <v>2</v>
      </c>
      <c r="I1085" s="142">
        <v>0</v>
      </c>
      <c r="J1085" s="142">
        <f>ROUND(I1085*H1085,2)</f>
        <v>0</v>
      </c>
      <c r="K1085" s="143"/>
      <c r="L1085" s="14"/>
      <c r="M1085" s="144"/>
      <c r="N1085" s="145" t="s">
        <v>44</v>
      </c>
      <c r="O1085" s="146">
        <v>1.087</v>
      </c>
      <c r="P1085" s="146">
        <f>O1085*H1085</f>
        <v>2.1739999999999999</v>
      </c>
      <c r="Q1085" s="146">
        <v>0</v>
      </c>
      <c r="R1085" s="146">
        <f>Q1085*H1085</f>
        <v>0</v>
      </c>
      <c r="S1085" s="146">
        <v>9.8000000000000004E-2</v>
      </c>
      <c r="T1085" s="147">
        <f>S1085*H1085</f>
        <v>0.19600000000000001</v>
      </c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R1085" s="148" t="s">
        <v>199</v>
      </c>
      <c r="AT1085" s="148" t="s">
        <v>195</v>
      </c>
      <c r="AU1085" s="148" t="s">
        <v>82</v>
      </c>
      <c r="AY1085" s="2" t="s">
        <v>193</v>
      </c>
      <c r="BE1085" s="149">
        <f>IF(N1085="základní",J1085,0)</f>
        <v>0</v>
      </c>
      <c r="BF1085" s="149">
        <f>IF(N1085="snížená",J1085,0)</f>
        <v>0</v>
      </c>
      <c r="BG1085" s="149">
        <f>IF(N1085="zákl. přenesená",J1085,0)</f>
        <v>0</v>
      </c>
      <c r="BH1085" s="149">
        <f>IF(N1085="sníž. přenesená",J1085,0)</f>
        <v>0</v>
      </c>
      <c r="BI1085" s="149">
        <f>IF(N1085="nulová",J1085,0)</f>
        <v>0</v>
      </c>
      <c r="BJ1085" s="2" t="s">
        <v>80</v>
      </c>
      <c r="BK1085" s="149">
        <f>ROUND(I1085*H1085,2)</f>
        <v>0</v>
      </c>
      <c r="BL1085" s="2" t="s">
        <v>199</v>
      </c>
      <c r="BM1085" s="148" t="s">
        <v>1189</v>
      </c>
    </row>
    <row r="1086" spans="1:65" s="17" customFormat="1">
      <c r="A1086" s="13"/>
      <c r="B1086" s="14"/>
      <c r="C1086" s="13"/>
      <c r="D1086" s="150" t="s">
        <v>200</v>
      </c>
      <c r="E1086" s="13"/>
      <c r="F1086" s="151" t="s">
        <v>1190</v>
      </c>
      <c r="G1086" s="13"/>
      <c r="H1086" s="13"/>
      <c r="I1086" s="13"/>
      <c r="J1086" s="13"/>
      <c r="K1086" s="13"/>
      <c r="L1086" s="14"/>
      <c r="M1086" s="152"/>
      <c r="N1086" s="153"/>
      <c r="O1086" s="36"/>
      <c r="P1086" s="36"/>
      <c r="Q1086" s="36"/>
      <c r="R1086" s="36"/>
      <c r="S1086" s="36"/>
      <c r="T1086" s="37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" t="s">
        <v>200</v>
      </c>
      <c r="AU1086" s="2" t="s">
        <v>82</v>
      </c>
    </row>
    <row r="1087" spans="1:65" s="154" customFormat="1">
      <c r="B1087" s="155"/>
      <c r="D1087" s="156" t="s">
        <v>202</v>
      </c>
      <c r="E1087" s="157"/>
      <c r="F1087" s="158" t="s">
        <v>608</v>
      </c>
      <c r="H1087" s="157"/>
      <c r="L1087" s="155"/>
      <c r="M1087" s="159"/>
      <c r="N1087" s="160"/>
      <c r="O1087" s="160"/>
      <c r="P1087" s="160"/>
      <c r="Q1087" s="160"/>
      <c r="R1087" s="160"/>
      <c r="S1087" s="160"/>
      <c r="T1087" s="161"/>
      <c r="AT1087" s="157" t="s">
        <v>202</v>
      </c>
      <c r="AU1087" s="157" t="s">
        <v>82</v>
      </c>
      <c r="AV1087" s="154" t="s">
        <v>80</v>
      </c>
      <c r="AW1087" s="154" t="s">
        <v>35</v>
      </c>
      <c r="AX1087" s="154" t="s">
        <v>73</v>
      </c>
      <c r="AY1087" s="157" t="s">
        <v>193</v>
      </c>
    </row>
    <row r="1088" spans="1:65" s="154" customFormat="1" ht="20.399999999999999">
      <c r="B1088" s="155"/>
      <c r="D1088" s="156" t="s">
        <v>202</v>
      </c>
      <c r="E1088" s="157"/>
      <c r="F1088" s="158" t="s">
        <v>609</v>
      </c>
      <c r="H1088" s="157"/>
      <c r="L1088" s="155"/>
      <c r="M1088" s="159"/>
      <c r="N1088" s="160"/>
      <c r="O1088" s="160"/>
      <c r="P1088" s="160"/>
      <c r="Q1088" s="160"/>
      <c r="R1088" s="160"/>
      <c r="S1088" s="160"/>
      <c r="T1088" s="161"/>
      <c r="AT1088" s="157" t="s">
        <v>202</v>
      </c>
      <c r="AU1088" s="157" t="s">
        <v>82</v>
      </c>
      <c r="AV1088" s="154" t="s">
        <v>80</v>
      </c>
      <c r="AW1088" s="154" t="s">
        <v>35</v>
      </c>
      <c r="AX1088" s="154" t="s">
        <v>73</v>
      </c>
      <c r="AY1088" s="157" t="s">
        <v>193</v>
      </c>
    </row>
    <row r="1089" spans="1:65" s="162" customFormat="1">
      <c r="B1089" s="163"/>
      <c r="D1089" s="156" t="s">
        <v>202</v>
      </c>
      <c r="E1089" s="164"/>
      <c r="F1089" s="165" t="s">
        <v>82</v>
      </c>
      <c r="H1089" s="166">
        <v>2</v>
      </c>
      <c r="L1089" s="163"/>
      <c r="M1089" s="167"/>
      <c r="N1089" s="168"/>
      <c r="O1089" s="168"/>
      <c r="P1089" s="168"/>
      <c r="Q1089" s="168"/>
      <c r="R1089" s="168"/>
      <c r="S1089" s="168"/>
      <c r="T1089" s="169"/>
      <c r="AT1089" s="164" t="s">
        <v>202</v>
      </c>
      <c r="AU1089" s="164" t="s">
        <v>82</v>
      </c>
      <c r="AV1089" s="162" t="s">
        <v>82</v>
      </c>
      <c r="AW1089" s="162" t="s">
        <v>35</v>
      </c>
      <c r="AX1089" s="162" t="s">
        <v>73</v>
      </c>
      <c r="AY1089" s="164" t="s">
        <v>193</v>
      </c>
    </row>
    <row r="1090" spans="1:65" s="170" customFormat="1">
      <c r="B1090" s="171"/>
      <c r="D1090" s="156" t="s">
        <v>202</v>
      </c>
      <c r="E1090" s="172"/>
      <c r="F1090" s="173" t="s">
        <v>206</v>
      </c>
      <c r="H1090" s="174">
        <v>2</v>
      </c>
      <c r="L1090" s="171"/>
      <c r="M1090" s="175"/>
      <c r="N1090" s="176"/>
      <c r="O1090" s="176"/>
      <c r="P1090" s="176"/>
      <c r="Q1090" s="176"/>
      <c r="R1090" s="176"/>
      <c r="S1090" s="176"/>
      <c r="T1090" s="177"/>
      <c r="AT1090" s="172" t="s">
        <v>202</v>
      </c>
      <c r="AU1090" s="172" t="s">
        <v>82</v>
      </c>
      <c r="AV1090" s="170" t="s">
        <v>199</v>
      </c>
      <c r="AW1090" s="170" t="s">
        <v>35</v>
      </c>
      <c r="AX1090" s="170" t="s">
        <v>80</v>
      </c>
      <c r="AY1090" s="172" t="s">
        <v>193</v>
      </c>
    </row>
    <row r="1091" spans="1:65" s="17" customFormat="1" ht="44.25" customHeight="1">
      <c r="A1091" s="13"/>
      <c r="B1091" s="136"/>
      <c r="C1091" s="137" t="s">
        <v>1191</v>
      </c>
      <c r="D1091" s="137" t="s">
        <v>195</v>
      </c>
      <c r="E1091" s="138" t="s">
        <v>1192</v>
      </c>
      <c r="F1091" s="139" t="s">
        <v>1193</v>
      </c>
      <c r="G1091" s="140" t="s">
        <v>353</v>
      </c>
      <c r="H1091" s="141">
        <v>0.7</v>
      </c>
      <c r="I1091" s="142">
        <v>0</v>
      </c>
      <c r="J1091" s="142">
        <f>ROUND(I1091*H1091,2)</f>
        <v>0</v>
      </c>
      <c r="K1091" s="143"/>
      <c r="L1091" s="14"/>
      <c r="M1091" s="144"/>
      <c r="N1091" s="145" t="s">
        <v>44</v>
      </c>
      <c r="O1091" s="146">
        <v>3.7</v>
      </c>
      <c r="P1091" s="146">
        <f>O1091*H1091</f>
        <v>2.59</v>
      </c>
      <c r="Q1091" s="146">
        <v>3.65E-3</v>
      </c>
      <c r="R1091" s="146">
        <f>Q1091*H1091</f>
        <v>2.555E-3</v>
      </c>
      <c r="S1091" s="146">
        <v>0.11</v>
      </c>
      <c r="T1091" s="147">
        <f>S1091*H1091</f>
        <v>7.6999999999999999E-2</v>
      </c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R1091" s="148" t="s">
        <v>199</v>
      </c>
      <c r="AT1091" s="148" t="s">
        <v>195</v>
      </c>
      <c r="AU1091" s="148" t="s">
        <v>82</v>
      </c>
      <c r="AY1091" s="2" t="s">
        <v>193</v>
      </c>
      <c r="BE1091" s="149">
        <f>IF(N1091="základní",J1091,0)</f>
        <v>0</v>
      </c>
      <c r="BF1091" s="149">
        <f>IF(N1091="snížená",J1091,0)</f>
        <v>0</v>
      </c>
      <c r="BG1091" s="149">
        <f>IF(N1091="zákl. přenesená",J1091,0)</f>
        <v>0</v>
      </c>
      <c r="BH1091" s="149">
        <f>IF(N1091="sníž. přenesená",J1091,0)</f>
        <v>0</v>
      </c>
      <c r="BI1091" s="149">
        <f>IF(N1091="nulová",J1091,0)</f>
        <v>0</v>
      </c>
      <c r="BJ1091" s="2" t="s">
        <v>80</v>
      </c>
      <c r="BK1091" s="149">
        <f>ROUND(I1091*H1091,2)</f>
        <v>0</v>
      </c>
      <c r="BL1091" s="2" t="s">
        <v>199</v>
      </c>
      <c r="BM1091" s="148" t="s">
        <v>1194</v>
      </c>
    </row>
    <row r="1092" spans="1:65" s="17" customFormat="1">
      <c r="A1092" s="13"/>
      <c r="B1092" s="14"/>
      <c r="C1092" s="13"/>
      <c r="D1092" s="150" t="s">
        <v>200</v>
      </c>
      <c r="E1092" s="13"/>
      <c r="F1092" s="151" t="s">
        <v>1195</v>
      </c>
      <c r="G1092" s="13"/>
      <c r="H1092" s="13"/>
      <c r="I1092" s="13"/>
      <c r="J1092" s="13"/>
      <c r="K1092" s="13"/>
      <c r="L1092" s="14"/>
      <c r="M1092" s="152"/>
      <c r="N1092" s="153"/>
      <c r="O1092" s="36"/>
      <c r="P1092" s="36"/>
      <c r="Q1092" s="36"/>
      <c r="R1092" s="36"/>
      <c r="S1092" s="36"/>
      <c r="T1092" s="37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" t="s">
        <v>200</v>
      </c>
      <c r="AU1092" s="2" t="s">
        <v>82</v>
      </c>
    </row>
    <row r="1093" spans="1:65" s="154" customFormat="1" ht="20.399999999999999">
      <c r="B1093" s="155"/>
      <c r="D1093" s="156" t="s">
        <v>202</v>
      </c>
      <c r="E1093" s="157"/>
      <c r="F1093" s="158" t="s">
        <v>1196</v>
      </c>
      <c r="H1093" s="157"/>
      <c r="L1093" s="155"/>
      <c r="M1093" s="159"/>
      <c r="N1093" s="160"/>
      <c r="O1093" s="160"/>
      <c r="P1093" s="160"/>
      <c r="Q1093" s="160"/>
      <c r="R1093" s="160"/>
      <c r="S1093" s="160"/>
      <c r="T1093" s="161"/>
      <c r="AT1093" s="157" t="s">
        <v>202</v>
      </c>
      <c r="AU1093" s="157" t="s">
        <v>82</v>
      </c>
      <c r="AV1093" s="154" t="s">
        <v>80</v>
      </c>
      <c r="AW1093" s="154" t="s">
        <v>35</v>
      </c>
      <c r="AX1093" s="154" t="s">
        <v>73</v>
      </c>
      <c r="AY1093" s="157" t="s">
        <v>193</v>
      </c>
    </row>
    <row r="1094" spans="1:65" s="154" customFormat="1">
      <c r="B1094" s="155"/>
      <c r="D1094" s="156" t="s">
        <v>202</v>
      </c>
      <c r="E1094" s="157"/>
      <c r="F1094" s="158" t="s">
        <v>1197</v>
      </c>
      <c r="H1094" s="157"/>
      <c r="L1094" s="155"/>
      <c r="M1094" s="159"/>
      <c r="N1094" s="160"/>
      <c r="O1094" s="160"/>
      <c r="P1094" s="160"/>
      <c r="Q1094" s="160"/>
      <c r="R1094" s="160"/>
      <c r="S1094" s="160"/>
      <c r="T1094" s="161"/>
      <c r="AT1094" s="157" t="s">
        <v>202</v>
      </c>
      <c r="AU1094" s="157" t="s">
        <v>82</v>
      </c>
      <c r="AV1094" s="154" t="s">
        <v>80</v>
      </c>
      <c r="AW1094" s="154" t="s">
        <v>35</v>
      </c>
      <c r="AX1094" s="154" t="s">
        <v>73</v>
      </c>
      <c r="AY1094" s="157" t="s">
        <v>193</v>
      </c>
    </row>
    <row r="1095" spans="1:65" s="162" customFormat="1">
      <c r="B1095" s="163"/>
      <c r="D1095" s="156" t="s">
        <v>202</v>
      </c>
      <c r="E1095" s="164"/>
      <c r="F1095" s="165" t="s">
        <v>1198</v>
      </c>
      <c r="H1095" s="166">
        <v>0.7</v>
      </c>
      <c r="L1095" s="163"/>
      <c r="M1095" s="167"/>
      <c r="N1095" s="168"/>
      <c r="O1095" s="168"/>
      <c r="P1095" s="168"/>
      <c r="Q1095" s="168"/>
      <c r="R1095" s="168"/>
      <c r="S1095" s="168"/>
      <c r="T1095" s="169"/>
      <c r="AT1095" s="164" t="s">
        <v>202</v>
      </c>
      <c r="AU1095" s="164" t="s">
        <v>82</v>
      </c>
      <c r="AV1095" s="162" t="s">
        <v>82</v>
      </c>
      <c r="AW1095" s="162" t="s">
        <v>35</v>
      </c>
      <c r="AX1095" s="162" t="s">
        <v>73</v>
      </c>
      <c r="AY1095" s="164" t="s">
        <v>193</v>
      </c>
    </row>
    <row r="1096" spans="1:65" s="170" customFormat="1">
      <c r="B1096" s="171"/>
      <c r="D1096" s="156" t="s">
        <v>202</v>
      </c>
      <c r="E1096" s="172"/>
      <c r="F1096" s="173" t="s">
        <v>206</v>
      </c>
      <c r="H1096" s="174">
        <v>0.7</v>
      </c>
      <c r="L1096" s="171"/>
      <c r="M1096" s="175"/>
      <c r="N1096" s="176"/>
      <c r="O1096" s="176"/>
      <c r="P1096" s="176"/>
      <c r="Q1096" s="176"/>
      <c r="R1096" s="176"/>
      <c r="S1096" s="176"/>
      <c r="T1096" s="177"/>
      <c r="AT1096" s="172" t="s">
        <v>202</v>
      </c>
      <c r="AU1096" s="172" t="s">
        <v>82</v>
      </c>
      <c r="AV1096" s="170" t="s">
        <v>199</v>
      </c>
      <c r="AW1096" s="170" t="s">
        <v>35</v>
      </c>
      <c r="AX1096" s="170" t="s">
        <v>80</v>
      </c>
      <c r="AY1096" s="172" t="s">
        <v>193</v>
      </c>
    </row>
    <row r="1097" spans="1:65" s="17" customFormat="1" ht="21.75" customHeight="1">
      <c r="A1097" s="13"/>
      <c r="B1097" s="136"/>
      <c r="C1097" s="137" t="s">
        <v>733</v>
      </c>
      <c r="D1097" s="137" t="s">
        <v>195</v>
      </c>
      <c r="E1097" s="138" t="s">
        <v>1199</v>
      </c>
      <c r="F1097" s="139" t="s">
        <v>1200</v>
      </c>
      <c r="G1097" s="140" t="s">
        <v>605</v>
      </c>
      <c r="H1097" s="141">
        <v>2</v>
      </c>
      <c r="I1097" s="142">
        <v>0</v>
      </c>
      <c r="J1097" s="142">
        <f>ROUND(I1097*H1097,2)</f>
        <v>0</v>
      </c>
      <c r="K1097" s="143"/>
      <c r="L1097" s="14"/>
      <c r="M1097" s="144"/>
      <c r="N1097" s="145" t="s">
        <v>44</v>
      </c>
      <c r="O1097" s="146">
        <v>0</v>
      </c>
      <c r="P1097" s="146">
        <f>O1097*H1097</f>
        <v>0</v>
      </c>
      <c r="Q1097" s="146">
        <v>0</v>
      </c>
      <c r="R1097" s="146">
        <f>Q1097*H1097</f>
        <v>0</v>
      </c>
      <c r="S1097" s="146">
        <v>0</v>
      </c>
      <c r="T1097" s="147">
        <f>S1097*H1097</f>
        <v>0</v>
      </c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R1097" s="148" t="s">
        <v>199</v>
      </c>
      <c r="AT1097" s="148" t="s">
        <v>195</v>
      </c>
      <c r="AU1097" s="148" t="s">
        <v>82</v>
      </c>
      <c r="AY1097" s="2" t="s">
        <v>193</v>
      </c>
      <c r="BE1097" s="149">
        <f>IF(N1097="základní",J1097,0)</f>
        <v>0</v>
      </c>
      <c r="BF1097" s="149">
        <f>IF(N1097="snížená",J1097,0)</f>
        <v>0</v>
      </c>
      <c r="BG1097" s="149">
        <f>IF(N1097="zákl. přenesená",J1097,0)</f>
        <v>0</v>
      </c>
      <c r="BH1097" s="149">
        <f>IF(N1097="sníž. přenesená",J1097,0)</f>
        <v>0</v>
      </c>
      <c r="BI1097" s="149">
        <f>IF(N1097="nulová",J1097,0)</f>
        <v>0</v>
      </c>
      <c r="BJ1097" s="2" t="s">
        <v>80</v>
      </c>
      <c r="BK1097" s="149">
        <f>ROUND(I1097*H1097,2)</f>
        <v>0</v>
      </c>
      <c r="BL1097" s="2" t="s">
        <v>199</v>
      </c>
      <c r="BM1097" s="148" t="s">
        <v>1201</v>
      </c>
    </row>
    <row r="1098" spans="1:65" s="154" customFormat="1" ht="20.399999999999999">
      <c r="B1098" s="155"/>
      <c r="D1098" s="156" t="s">
        <v>202</v>
      </c>
      <c r="E1098" s="157"/>
      <c r="F1098" s="158" t="s">
        <v>1196</v>
      </c>
      <c r="H1098" s="157"/>
      <c r="L1098" s="155"/>
      <c r="M1098" s="159"/>
      <c r="N1098" s="160"/>
      <c r="O1098" s="160"/>
      <c r="P1098" s="160"/>
      <c r="Q1098" s="160"/>
      <c r="R1098" s="160"/>
      <c r="S1098" s="160"/>
      <c r="T1098" s="161"/>
      <c r="AT1098" s="157" t="s">
        <v>202</v>
      </c>
      <c r="AU1098" s="157" t="s">
        <v>82</v>
      </c>
      <c r="AV1098" s="154" t="s">
        <v>80</v>
      </c>
      <c r="AW1098" s="154" t="s">
        <v>35</v>
      </c>
      <c r="AX1098" s="154" t="s">
        <v>73</v>
      </c>
      <c r="AY1098" s="157" t="s">
        <v>193</v>
      </c>
    </row>
    <row r="1099" spans="1:65" s="154" customFormat="1">
      <c r="B1099" s="155"/>
      <c r="D1099" s="156" t="s">
        <v>202</v>
      </c>
      <c r="E1099" s="157"/>
      <c r="F1099" s="158" t="s">
        <v>1202</v>
      </c>
      <c r="H1099" s="157"/>
      <c r="L1099" s="155"/>
      <c r="M1099" s="159"/>
      <c r="N1099" s="160"/>
      <c r="O1099" s="160"/>
      <c r="P1099" s="160"/>
      <c r="Q1099" s="160"/>
      <c r="R1099" s="160"/>
      <c r="S1099" s="160"/>
      <c r="T1099" s="161"/>
      <c r="AT1099" s="157" t="s">
        <v>202</v>
      </c>
      <c r="AU1099" s="157" t="s">
        <v>82</v>
      </c>
      <c r="AV1099" s="154" t="s">
        <v>80</v>
      </c>
      <c r="AW1099" s="154" t="s">
        <v>35</v>
      </c>
      <c r="AX1099" s="154" t="s">
        <v>73</v>
      </c>
      <c r="AY1099" s="157" t="s">
        <v>193</v>
      </c>
    </row>
    <row r="1100" spans="1:65" s="162" customFormat="1">
      <c r="B1100" s="163"/>
      <c r="D1100" s="156" t="s">
        <v>202</v>
      </c>
      <c r="E1100" s="164"/>
      <c r="F1100" s="165" t="s">
        <v>1203</v>
      </c>
      <c r="H1100" s="166">
        <v>2</v>
      </c>
      <c r="L1100" s="163"/>
      <c r="M1100" s="167"/>
      <c r="N1100" s="168"/>
      <c r="O1100" s="168"/>
      <c r="P1100" s="168"/>
      <c r="Q1100" s="168"/>
      <c r="R1100" s="168"/>
      <c r="S1100" s="168"/>
      <c r="T1100" s="169"/>
      <c r="AT1100" s="164" t="s">
        <v>202</v>
      </c>
      <c r="AU1100" s="164" t="s">
        <v>82</v>
      </c>
      <c r="AV1100" s="162" t="s">
        <v>82</v>
      </c>
      <c r="AW1100" s="162" t="s">
        <v>35</v>
      </c>
      <c r="AX1100" s="162" t="s">
        <v>73</v>
      </c>
      <c r="AY1100" s="164" t="s">
        <v>193</v>
      </c>
    </row>
    <row r="1101" spans="1:65" s="170" customFormat="1">
      <c r="B1101" s="171"/>
      <c r="D1101" s="156" t="s">
        <v>202</v>
      </c>
      <c r="E1101" s="172"/>
      <c r="F1101" s="173" t="s">
        <v>206</v>
      </c>
      <c r="H1101" s="174">
        <v>2</v>
      </c>
      <c r="L1101" s="171"/>
      <c r="M1101" s="175"/>
      <c r="N1101" s="176"/>
      <c r="O1101" s="176"/>
      <c r="P1101" s="176"/>
      <c r="Q1101" s="176"/>
      <c r="R1101" s="176"/>
      <c r="S1101" s="176"/>
      <c r="T1101" s="177"/>
      <c r="AT1101" s="172" t="s">
        <v>202</v>
      </c>
      <c r="AU1101" s="172" t="s">
        <v>82</v>
      </c>
      <c r="AV1101" s="170" t="s">
        <v>199</v>
      </c>
      <c r="AW1101" s="170" t="s">
        <v>35</v>
      </c>
      <c r="AX1101" s="170" t="s">
        <v>80</v>
      </c>
      <c r="AY1101" s="172" t="s">
        <v>193</v>
      </c>
    </row>
    <row r="1102" spans="1:65" s="17" customFormat="1" ht="49.05" customHeight="1">
      <c r="A1102" s="13"/>
      <c r="B1102" s="136"/>
      <c r="C1102" s="137" t="s">
        <v>1204</v>
      </c>
      <c r="D1102" s="137" t="s">
        <v>195</v>
      </c>
      <c r="E1102" s="138" t="s">
        <v>1205</v>
      </c>
      <c r="F1102" s="139" t="s">
        <v>1206</v>
      </c>
      <c r="G1102" s="140" t="s">
        <v>353</v>
      </c>
      <c r="H1102" s="141">
        <v>0.6</v>
      </c>
      <c r="I1102" s="142">
        <v>0</v>
      </c>
      <c r="J1102" s="142">
        <f>ROUND(I1102*H1102,2)</f>
        <v>0</v>
      </c>
      <c r="K1102" s="143"/>
      <c r="L1102" s="14"/>
      <c r="M1102" s="144"/>
      <c r="N1102" s="145" t="s">
        <v>44</v>
      </c>
      <c r="O1102" s="146">
        <v>8.8859999999999992</v>
      </c>
      <c r="P1102" s="146">
        <f>O1102*H1102</f>
        <v>5.331599999999999</v>
      </c>
      <c r="Q1102" s="146">
        <v>1.73E-3</v>
      </c>
      <c r="R1102" s="146">
        <f>Q1102*H1102</f>
        <v>1.0379999999999999E-3</v>
      </c>
      <c r="S1102" s="146">
        <v>3.9E-2</v>
      </c>
      <c r="T1102" s="147">
        <f>S1102*H1102</f>
        <v>2.3400000000000001E-2</v>
      </c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R1102" s="148" t="s">
        <v>199</v>
      </c>
      <c r="AT1102" s="148" t="s">
        <v>195</v>
      </c>
      <c r="AU1102" s="148" t="s">
        <v>82</v>
      </c>
      <c r="AY1102" s="2" t="s">
        <v>193</v>
      </c>
      <c r="BE1102" s="149">
        <f>IF(N1102="základní",J1102,0)</f>
        <v>0</v>
      </c>
      <c r="BF1102" s="149">
        <f>IF(N1102="snížená",J1102,0)</f>
        <v>0</v>
      </c>
      <c r="BG1102" s="149">
        <f>IF(N1102="zákl. přenesená",J1102,0)</f>
        <v>0</v>
      </c>
      <c r="BH1102" s="149">
        <f>IF(N1102="sníž. přenesená",J1102,0)</f>
        <v>0</v>
      </c>
      <c r="BI1102" s="149">
        <f>IF(N1102="nulová",J1102,0)</f>
        <v>0</v>
      </c>
      <c r="BJ1102" s="2" t="s">
        <v>80</v>
      </c>
      <c r="BK1102" s="149">
        <f>ROUND(I1102*H1102,2)</f>
        <v>0</v>
      </c>
      <c r="BL1102" s="2" t="s">
        <v>199</v>
      </c>
      <c r="BM1102" s="148" t="s">
        <v>1207</v>
      </c>
    </row>
    <row r="1103" spans="1:65" s="17" customFormat="1">
      <c r="A1103" s="13"/>
      <c r="B1103" s="14"/>
      <c r="C1103" s="13"/>
      <c r="D1103" s="150" t="s">
        <v>200</v>
      </c>
      <c r="E1103" s="13"/>
      <c r="F1103" s="151" t="s">
        <v>1208</v>
      </c>
      <c r="G1103" s="13"/>
      <c r="H1103" s="13"/>
      <c r="I1103" s="13"/>
      <c r="J1103" s="13"/>
      <c r="K1103" s="13"/>
      <c r="L1103" s="14"/>
      <c r="M1103" s="152"/>
      <c r="N1103" s="153"/>
      <c r="O1103" s="36"/>
      <c r="P1103" s="36"/>
      <c r="Q1103" s="36"/>
      <c r="R1103" s="36"/>
      <c r="S1103" s="36"/>
      <c r="T1103" s="37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" t="s">
        <v>200</v>
      </c>
      <c r="AU1103" s="2" t="s">
        <v>82</v>
      </c>
    </row>
    <row r="1104" spans="1:65" s="154" customFormat="1">
      <c r="B1104" s="155"/>
      <c r="D1104" s="156" t="s">
        <v>202</v>
      </c>
      <c r="E1104" s="157"/>
      <c r="F1104" s="158" t="s">
        <v>645</v>
      </c>
      <c r="H1104" s="157"/>
      <c r="L1104" s="155"/>
      <c r="M1104" s="159"/>
      <c r="N1104" s="160"/>
      <c r="O1104" s="160"/>
      <c r="P1104" s="160"/>
      <c r="Q1104" s="160"/>
      <c r="R1104" s="160"/>
      <c r="S1104" s="160"/>
      <c r="T1104" s="161"/>
      <c r="AT1104" s="157" t="s">
        <v>202</v>
      </c>
      <c r="AU1104" s="157" t="s">
        <v>82</v>
      </c>
      <c r="AV1104" s="154" t="s">
        <v>80</v>
      </c>
      <c r="AW1104" s="154" t="s">
        <v>35</v>
      </c>
      <c r="AX1104" s="154" t="s">
        <v>73</v>
      </c>
      <c r="AY1104" s="157" t="s">
        <v>193</v>
      </c>
    </row>
    <row r="1105" spans="1:65" s="154" customFormat="1">
      <c r="B1105" s="155"/>
      <c r="D1105" s="156" t="s">
        <v>202</v>
      </c>
      <c r="E1105" s="157"/>
      <c r="F1105" s="158" t="s">
        <v>1209</v>
      </c>
      <c r="H1105" s="157"/>
      <c r="L1105" s="155"/>
      <c r="M1105" s="159"/>
      <c r="N1105" s="160"/>
      <c r="O1105" s="160"/>
      <c r="P1105" s="160"/>
      <c r="Q1105" s="160"/>
      <c r="R1105" s="160"/>
      <c r="S1105" s="160"/>
      <c r="T1105" s="161"/>
      <c r="AT1105" s="157" t="s">
        <v>202</v>
      </c>
      <c r="AU1105" s="157" t="s">
        <v>82</v>
      </c>
      <c r="AV1105" s="154" t="s">
        <v>80</v>
      </c>
      <c r="AW1105" s="154" t="s">
        <v>35</v>
      </c>
      <c r="AX1105" s="154" t="s">
        <v>73</v>
      </c>
      <c r="AY1105" s="157" t="s">
        <v>193</v>
      </c>
    </row>
    <row r="1106" spans="1:65" s="162" customFormat="1">
      <c r="B1106" s="163"/>
      <c r="D1106" s="156" t="s">
        <v>202</v>
      </c>
      <c r="E1106" s="164"/>
      <c r="F1106" s="165" t="s">
        <v>1210</v>
      </c>
      <c r="H1106" s="166">
        <v>0.6</v>
      </c>
      <c r="L1106" s="163"/>
      <c r="M1106" s="167"/>
      <c r="N1106" s="168"/>
      <c r="O1106" s="168"/>
      <c r="P1106" s="168"/>
      <c r="Q1106" s="168"/>
      <c r="R1106" s="168"/>
      <c r="S1106" s="168"/>
      <c r="T1106" s="169"/>
      <c r="AT1106" s="164" t="s">
        <v>202</v>
      </c>
      <c r="AU1106" s="164" t="s">
        <v>82</v>
      </c>
      <c r="AV1106" s="162" t="s">
        <v>82</v>
      </c>
      <c r="AW1106" s="162" t="s">
        <v>35</v>
      </c>
      <c r="AX1106" s="162" t="s">
        <v>73</v>
      </c>
      <c r="AY1106" s="164" t="s">
        <v>193</v>
      </c>
    </row>
    <row r="1107" spans="1:65" s="170" customFormat="1">
      <c r="B1107" s="171"/>
      <c r="D1107" s="156" t="s">
        <v>202</v>
      </c>
      <c r="E1107" s="172"/>
      <c r="F1107" s="173" t="s">
        <v>206</v>
      </c>
      <c r="H1107" s="174">
        <v>0.6</v>
      </c>
      <c r="L1107" s="171"/>
      <c r="M1107" s="175"/>
      <c r="N1107" s="176"/>
      <c r="O1107" s="176"/>
      <c r="P1107" s="176"/>
      <c r="Q1107" s="176"/>
      <c r="R1107" s="176"/>
      <c r="S1107" s="176"/>
      <c r="T1107" s="177"/>
      <c r="AT1107" s="172" t="s">
        <v>202</v>
      </c>
      <c r="AU1107" s="172" t="s">
        <v>82</v>
      </c>
      <c r="AV1107" s="170" t="s">
        <v>199</v>
      </c>
      <c r="AW1107" s="170" t="s">
        <v>35</v>
      </c>
      <c r="AX1107" s="170" t="s">
        <v>80</v>
      </c>
      <c r="AY1107" s="172" t="s">
        <v>193</v>
      </c>
    </row>
    <row r="1108" spans="1:65" s="17" customFormat="1" ht="37.799999999999997" customHeight="1">
      <c r="A1108" s="13"/>
      <c r="B1108" s="136"/>
      <c r="C1108" s="137" t="s">
        <v>738</v>
      </c>
      <c r="D1108" s="137" t="s">
        <v>195</v>
      </c>
      <c r="E1108" s="138" t="s">
        <v>1211</v>
      </c>
      <c r="F1108" s="139" t="s">
        <v>1212</v>
      </c>
      <c r="G1108" s="140" t="s">
        <v>223</v>
      </c>
      <c r="H1108" s="141">
        <v>337.2</v>
      </c>
      <c r="I1108" s="142">
        <v>0</v>
      </c>
      <c r="J1108" s="142">
        <f>ROUND(I1108*H1108,2)</f>
        <v>0</v>
      </c>
      <c r="K1108" s="143"/>
      <c r="L1108" s="14"/>
      <c r="M1108" s="144"/>
      <c r="N1108" s="145" t="s">
        <v>44</v>
      </c>
      <c r="O1108" s="146">
        <v>0.58499999999999996</v>
      </c>
      <c r="P1108" s="146">
        <f>O1108*H1108</f>
        <v>197.26199999999997</v>
      </c>
      <c r="Q1108" s="146">
        <v>0</v>
      </c>
      <c r="R1108" s="146">
        <f>Q1108*H1108</f>
        <v>0</v>
      </c>
      <c r="S1108" s="146">
        <v>0.16</v>
      </c>
      <c r="T1108" s="147">
        <f>S1108*H1108</f>
        <v>53.951999999999998</v>
      </c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R1108" s="148" t="s">
        <v>199</v>
      </c>
      <c r="AT1108" s="148" t="s">
        <v>195</v>
      </c>
      <c r="AU1108" s="148" t="s">
        <v>82</v>
      </c>
      <c r="AY1108" s="2" t="s">
        <v>193</v>
      </c>
      <c r="BE1108" s="149">
        <f>IF(N1108="základní",J1108,0)</f>
        <v>0</v>
      </c>
      <c r="BF1108" s="149">
        <f>IF(N1108="snížená",J1108,0)</f>
        <v>0</v>
      </c>
      <c r="BG1108" s="149">
        <f>IF(N1108="zákl. přenesená",J1108,0)</f>
        <v>0</v>
      </c>
      <c r="BH1108" s="149">
        <f>IF(N1108="sníž. přenesená",J1108,0)</f>
        <v>0</v>
      </c>
      <c r="BI1108" s="149">
        <f>IF(N1108="nulová",J1108,0)</f>
        <v>0</v>
      </c>
      <c r="BJ1108" s="2" t="s">
        <v>80</v>
      </c>
      <c r="BK1108" s="149">
        <f>ROUND(I1108*H1108,2)</f>
        <v>0</v>
      </c>
      <c r="BL1108" s="2" t="s">
        <v>199</v>
      </c>
      <c r="BM1108" s="148" t="s">
        <v>1213</v>
      </c>
    </row>
    <row r="1109" spans="1:65" s="17" customFormat="1">
      <c r="A1109" s="13"/>
      <c r="B1109" s="14"/>
      <c r="C1109" s="13"/>
      <c r="D1109" s="150" t="s">
        <v>200</v>
      </c>
      <c r="E1109" s="13"/>
      <c r="F1109" s="151" t="s">
        <v>1214</v>
      </c>
      <c r="G1109" s="13"/>
      <c r="H1109" s="13"/>
      <c r="I1109" s="13"/>
      <c r="J1109" s="13"/>
      <c r="K1109" s="13"/>
      <c r="L1109" s="14"/>
      <c r="M1109" s="152"/>
      <c r="N1109" s="153"/>
      <c r="O1109" s="36"/>
      <c r="P1109" s="36"/>
      <c r="Q1109" s="36"/>
      <c r="R1109" s="36"/>
      <c r="S1109" s="36"/>
      <c r="T1109" s="37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" t="s">
        <v>200</v>
      </c>
      <c r="AU1109" s="2" t="s">
        <v>82</v>
      </c>
    </row>
    <row r="1110" spans="1:65" s="154" customFormat="1">
      <c r="B1110" s="155"/>
      <c r="D1110" s="156" t="s">
        <v>202</v>
      </c>
      <c r="E1110" s="157"/>
      <c r="F1110" s="158" t="s">
        <v>203</v>
      </c>
      <c r="H1110" s="157"/>
      <c r="L1110" s="155"/>
      <c r="M1110" s="159"/>
      <c r="N1110" s="160"/>
      <c r="O1110" s="160"/>
      <c r="P1110" s="160"/>
      <c r="Q1110" s="160"/>
      <c r="R1110" s="160"/>
      <c r="S1110" s="160"/>
      <c r="T1110" s="161"/>
      <c r="AT1110" s="157" t="s">
        <v>202</v>
      </c>
      <c r="AU1110" s="157" t="s">
        <v>82</v>
      </c>
      <c r="AV1110" s="154" t="s">
        <v>80</v>
      </c>
      <c r="AW1110" s="154" t="s">
        <v>35</v>
      </c>
      <c r="AX1110" s="154" t="s">
        <v>73</v>
      </c>
      <c r="AY1110" s="157" t="s">
        <v>193</v>
      </c>
    </row>
    <row r="1111" spans="1:65" s="154" customFormat="1" ht="20.399999999999999">
      <c r="B1111" s="155"/>
      <c r="D1111" s="156" t="s">
        <v>202</v>
      </c>
      <c r="E1111" s="157"/>
      <c r="F1111" s="158" t="s">
        <v>1215</v>
      </c>
      <c r="H1111" s="157"/>
      <c r="L1111" s="155"/>
      <c r="M1111" s="159"/>
      <c r="N1111" s="160"/>
      <c r="O1111" s="160"/>
      <c r="P1111" s="160"/>
      <c r="Q1111" s="160"/>
      <c r="R1111" s="160"/>
      <c r="S1111" s="160"/>
      <c r="T1111" s="161"/>
      <c r="AT1111" s="157" t="s">
        <v>202</v>
      </c>
      <c r="AU1111" s="157" t="s">
        <v>82</v>
      </c>
      <c r="AV1111" s="154" t="s">
        <v>80</v>
      </c>
      <c r="AW1111" s="154" t="s">
        <v>35</v>
      </c>
      <c r="AX1111" s="154" t="s">
        <v>73</v>
      </c>
      <c r="AY1111" s="157" t="s">
        <v>193</v>
      </c>
    </row>
    <row r="1112" spans="1:65" s="162" customFormat="1">
      <c r="B1112" s="163"/>
      <c r="D1112" s="156" t="s">
        <v>202</v>
      </c>
      <c r="E1112" s="164"/>
      <c r="F1112" s="165" t="s">
        <v>1216</v>
      </c>
      <c r="H1112" s="166">
        <v>49.6</v>
      </c>
      <c r="L1112" s="163"/>
      <c r="M1112" s="167"/>
      <c r="N1112" s="168"/>
      <c r="O1112" s="168"/>
      <c r="P1112" s="168"/>
      <c r="Q1112" s="168"/>
      <c r="R1112" s="168"/>
      <c r="S1112" s="168"/>
      <c r="T1112" s="169"/>
      <c r="AT1112" s="164" t="s">
        <v>202</v>
      </c>
      <c r="AU1112" s="164" t="s">
        <v>82</v>
      </c>
      <c r="AV1112" s="162" t="s">
        <v>82</v>
      </c>
      <c r="AW1112" s="162" t="s">
        <v>35</v>
      </c>
      <c r="AX1112" s="162" t="s">
        <v>73</v>
      </c>
      <c r="AY1112" s="164" t="s">
        <v>193</v>
      </c>
    </row>
    <row r="1113" spans="1:65" s="154" customFormat="1">
      <c r="B1113" s="155"/>
      <c r="D1113" s="156" t="s">
        <v>202</v>
      </c>
      <c r="E1113" s="157"/>
      <c r="F1113" s="158" t="s">
        <v>1217</v>
      </c>
      <c r="H1113" s="157"/>
      <c r="L1113" s="155"/>
      <c r="M1113" s="159"/>
      <c r="N1113" s="160"/>
      <c r="O1113" s="160"/>
      <c r="P1113" s="160"/>
      <c r="Q1113" s="160"/>
      <c r="R1113" s="160"/>
      <c r="S1113" s="160"/>
      <c r="T1113" s="161"/>
      <c r="AT1113" s="157" t="s">
        <v>202</v>
      </c>
      <c r="AU1113" s="157" t="s">
        <v>82</v>
      </c>
      <c r="AV1113" s="154" t="s">
        <v>80</v>
      </c>
      <c r="AW1113" s="154" t="s">
        <v>35</v>
      </c>
      <c r="AX1113" s="154" t="s">
        <v>73</v>
      </c>
      <c r="AY1113" s="157" t="s">
        <v>193</v>
      </c>
    </row>
    <row r="1114" spans="1:65" s="162" customFormat="1">
      <c r="B1114" s="163"/>
      <c r="D1114" s="156" t="s">
        <v>202</v>
      </c>
      <c r="E1114" s="164"/>
      <c r="F1114" s="165" t="s">
        <v>1218</v>
      </c>
      <c r="H1114" s="166">
        <v>63.6</v>
      </c>
      <c r="L1114" s="163"/>
      <c r="M1114" s="167"/>
      <c r="N1114" s="168"/>
      <c r="O1114" s="168"/>
      <c r="P1114" s="168"/>
      <c r="Q1114" s="168"/>
      <c r="R1114" s="168"/>
      <c r="S1114" s="168"/>
      <c r="T1114" s="169"/>
      <c r="AT1114" s="164" t="s">
        <v>202</v>
      </c>
      <c r="AU1114" s="164" t="s">
        <v>82</v>
      </c>
      <c r="AV1114" s="162" t="s">
        <v>82</v>
      </c>
      <c r="AW1114" s="162" t="s">
        <v>35</v>
      </c>
      <c r="AX1114" s="162" t="s">
        <v>73</v>
      </c>
      <c r="AY1114" s="164" t="s">
        <v>193</v>
      </c>
    </row>
    <row r="1115" spans="1:65" s="154" customFormat="1">
      <c r="B1115" s="155"/>
      <c r="D1115" s="156" t="s">
        <v>202</v>
      </c>
      <c r="E1115" s="157"/>
      <c r="F1115" s="158" t="s">
        <v>1219</v>
      </c>
      <c r="H1115" s="157"/>
      <c r="L1115" s="155"/>
      <c r="M1115" s="159"/>
      <c r="N1115" s="160"/>
      <c r="O1115" s="160"/>
      <c r="P1115" s="160"/>
      <c r="Q1115" s="160"/>
      <c r="R1115" s="160"/>
      <c r="S1115" s="160"/>
      <c r="T1115" s="161"/>
      <c r="AT1115" s="157" t="s">
        <v>202</v>
      </c>
      <c r="AU1115" s="157" t="s">
        <v>82</v>
      </c>
      <c r="AV1115" s="154" t="s">
        <v>80</v>
      </c>
      <c r="AW1115" s="154" t="s">
        <v>35</v>
      </c>
      <c r="AX1115" s="154" t="s">
        <v>73</v>
      </c>
      <c r="AY1115" s="157" t="s">
        <v>193</v>
      </c>
    </row>
    <row r="1116" spans="1:65" s="162" customFormat="1">
      <c r="B1116" s="163"/>
      <c r="D1116" s="156" t="s">
        <v>202</v>
      </c>
      <c r="E1116" s="164"/>
      <c r="F1116" s="165" t="s">
        <v>1220</v>
      </c>
      <c r="H1116" s="166">
        <v>224</v>
      </c>
      <c r="L1116" s="163"/>
      <c r="M1116" s="167"/>
      <c r="N1116" s="168"/>
      <c r="O1116" s="168"/>
      <c r="P1116" s="168"/>
      <c r="Q1116" s="168"/>
      <c r="R1116" s="168"/>
      <c r="S1116" s="168"/>
      <c r="T1116" s="169"/>
      <c r="AT1116" s="164" t="s">
        <v>202</v>
      </c>
      <c r="AU1116" s="164" t="s">
        <v>82</v>
      </c>
      <c r="AV1116" s="162" t="s">
        <v>82</v>
      </c>
      <c r="AW1116" s="162" t="s">
        <v>35</v>
      </c>
      <c r="AX1116" s="162" t="s">
        <v>73</v>
      </c>
      <c r="AY1116" s="164" t="s">
        <v>193</v>
      </c>
    </row>
    <row r="1117" spans="1:65" s="170" customFormat="1">
      <c r="B1117" s="171"/>
      <c r="D1117" s="156" t="s">
        <v>202</v>
      </c>
      <c r="E1117" s="172"/>
      <c r="F1117" s="173" t="s">
        <v>206</v>
      </c>
      <c r="H1117" s="174">
        <v>337.2</v>
      </c>
      <c r="L1117" s="171"/>
      <c r="M1117" s="175"/>
      <c r="N1117" s="176"/>
      <c r="O1117" s="176"/>
      <c r="P1117" s="176"/>
      <c r="Q1117" s="176"/>
      <c r="R1117" s="176"/>
      <c r="S1117" s="176"/>
      <c r="T1117" s="177"/>
      <c r="AT1117" s="172" t="s">
        <v>202</v>
      </c>
      <c r="AU1117" s="172" t="s">
        <v>82</v>
      </c>
      <c r="AV1117" s="170" t="s">
        <v>199</v>
      </c>
      <c r="AW1117" s="170" t="s">
        <v>35</v>
      </c>
      <c r="AX1117" s="170" t="s">
        <v>80</v>
      </c>
      <c r="AY1117" s="172" t="s">
        <v>193</v>
      </c>
    </row>
    <row r="1118" spans="1:65" s="123" customFormat="1" ht="22.8" customHeight="1">
      <c r="B1118" s="124"/>
      <c r="D1118" s="125" t="s">
        <v>72</v>
      </c>
      <c r="E1118" s="134" t="s">
        <v>1221</v>
      </c>
      <c r="F1118" s="134" t="s">
        <v>1222</v>
      </c>
      <c r="J1118" s="135">
        <f>BK1118</f>
        <v>0</v>
      </c>
      <c r="L1118" s="124"/>
      <c r="M1118" s="128"/>
      <c r="N1118" s="129"/>
      <c r="O1118" s="129"/>
      <c r="P1118" s="130">
        <f>SUM(P1119:P1134)</f>
        <v>414.35165499999999</v>
      </c>
      <c r="Q1118" s="129"/>
      <c r="R1118" s="130">
        <f>SUM(R1119:R1134)</f>
        <v>0</v>
      </c>
      <c r="S1118" s="129"/>
      <c r="T1118" s="131">
        <f>SUM(T1119:T1134)</f>
        <v>0</v>
      </c>
      <c r="AR1118" s="125" t="s">
        <v>80</v>
      </c>
      <c r="AT1118" s="132" t="s">
        <v>72</v>
      </c>
      <c r="AU1118" s="132" t="s">
        <v>80</v>
      </c>
      <c r="AY1118" s="125" t="s">
        <v>193</v>
      </c>
      <c r="BK1118" s="133">
        <f>SUM(BK1119:BK1134)</f>
        <v>0</v>
      </c>
    </row>
    <row r="1119" spans="1:65" s="17" customFormat="1" ht="44.25" customHeight="1">
      <c r="A1119" s="13"/>
      <c r="B1119" s="136"/>
      <c r="C1119" s="137" t="s">
        <v>1223</v>
      </c>
      <c r="D1119" s="137" t="s">
        <v>195</v>
      </c>
      <c r="E1119" s="138" t="s">
        <v>1224</v>
      </c>
      <c r="F1119" s="139" t="s">
        <v>1225</v>
      </c>
      <c r="G1119" s="140" t="s">
        <v>326</v>
      </c>
      <c r="H1119" s="141">
        <v>224.095</v>
      </c>
      <c r="I1119" s="142">
        <v>0</v>
      </c>
      <c r="J1119" s="142">
        <f>ROUND(I1119*H1119,2)</f>
        <v>0</v>
      </c>
      <c r="K1119" s="143"/>
      <c r="L1119" s="14"/>
      <c r="M1119" s="144"/>
      <c r="N1119" s="145" t="s">
        <v>44</v>
      </c>
      <c r="O1119" s="146">
        <v>1.58</v>
      </c>
      <c r="P1119" s="146">
        <f>O1119*H1119</f>
        <v>354.07010000000002</v>
      </c>
      <c r="Q1119" s="146">
        <v>0</v>
      </c>
      <c r="R1119" s="146">
        <f>Q1119*H1119</f>
        <v>0</v>
      </c>
      <c r="S1119" s="146">
        <v>0</v>
      </c>
      <c r="T1119" s="147">
        <f>S1119*H1119</f>
        <v>0</v>
      </c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R1119" s="148" t="s">
        <v>199</v>
      </c>
      <c r="AT1119" s="148" t="s">
        <v>195</v>
      </c>
      <c r="AU1119" s="148" t="s">
        <v>82</v>
      </c>
      <c r="AY1119" s="2" t="s">
        <v>193</v>
      </c>
      <c r="BE1119" s="149">
        <f>IF(N1119="základní",J1119,0)</f>
        <v>0</v>
      </c>
      <c r="BF1119" s="149">
        <f>IF(N1119="snížená",J1119,0)</f>
        <v>0</v>
      </c>
      <c r="BG1119" s="149">
        <f>IF(N1119="zákl. přenesená",J1119,0)</f>
        <v>0</v>
      </c>
      <c r="BH1119" s="149">
        <f>IF(N1119="sníž. přenesená",J1119,0)</f>
        <v>0</v>
      </c>
      <c r="BI1119" s="149">
        <f>IF(N1119="nulová",J1119,0)</f>
        <v>0</v>
      </c>
      <c r="BJ1119" s="2" t="s">
        <v>80</v>
      </c>
      <c r="BK1119" s="149">
        <f>ROUND(I1119*H1119,2)</f>
        <v>0</v>
      </c>
      <c r="BL1119" s="2" t="s">
        <v>199</v>
      </c>
      <c r="BM1119" s="148" t="s">
        <v>1226</v>
      </c>
    </row>
    <row r="1120" spans="1:65" s="17" customFormat="1">
      <c r="A1120" s="13"/>
      <c r="B1120" s="14"/>
      <c r="C1120" s="13"/>
      <c r="D1120" s="150" t="s">
        <v>200</v>
      </c>
      <c r="E1120" s="13"/>
      <c r="F1120" s="151" t="s">
        <v>1227</v>
      </c>
      <c r="G1120" s="13"/>
      <c r="H1120" s="13"/>
      <c r="I1120" s="13"/>
      <c r="J1120" s="13"/>
      <c r="K1120" s="13"/>
      <c r="L1120" s="14"/>
      <c r="M1120" s="152"/>
      <c r="N1120" s="153"/>
      <c r="O1120" s="36"/>
      <c r="P1120" s="36"/>
      <c r="Q1120" s="36"/>
      <c r="R1120" s="36"/>
      <c r="S1120" s="36"/>
      <c r="T1120" s="37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" t="s">
        <v>200</v>
      </c>
      <c r="AU1120" s="2" t="s">
        <v>82</v>
      </c>
    </row>
    <row r="1121" spans="1:65" s="17" customFormat="1" ht="33" customHeight="1">
      <c r="A1121" s="13"/>
      <c r="B1121" s="136"/>
      <c r="C1121" s="137" t="s">
        <v>744</v>
      </c>
      <c r="D1121" s="137" t="s">
        <v>195</v>
      </c>
      <c r="E1121" s="138" t="s">
        <v>1228</v>
      </c>
      <c r="F1121" s="139" t="s">
        <v>1229</v>
      </c>
      <c r="G1121" s="140" t="s">
        <v>326</v>
      </c>
      <c r="H1121" s="141">
        <v>224.095</v>
      </c>
      <c r="I1121" s="142">
        <v>0</v>
      </c>
      <c r="J1121" s="142">
        <f>ROUND(I1121*H1121,2)</f>
        <v>0</v>
      </c>
      <c r="K1121" s="143"/>
      <c r="L1121" s="14"/>
      <c r="M1121" s="144"/>
      <c r="N1121" s="145" t="s">
        <v>44</v>
      </c>
      <c r="O1121" s="146">
        <v>0.125</v>
      </c>
      <c r="P1121" s="146">
        <f>O1121*H1121</f>
        <v>28.011875</v>
      </c>
      <c r="Q1121" s="146">
        <v>0</v>
      </c>
      <c r="R1121" s="146">
        <f>Q1121*H1121</f>
        <v>0</v>
      </c>
      <c r="S1121" s="146">
        <v>0</v>
      </c>
      <c r="T1121" s="147">
        <f>S1121*H1121</f>
        <v>0</v>
      </c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R1121" s="148" t="s">
        <v>199</v>
      </c>
      <c r="AT1121" s="148" t="s">
        <v>195</v>
      </c>
      <c r="AU1121" s="148" t="s">
        <v>82</v>
      </c>
      <c r="AY1121" s="2" t="s">
        <v>193</v>
      </c>
      <c r="BE1121" s="149">
        <f>IF(N1121="základní",J1121,0)</f>
        <v>0</v>
      </c>
      <c r="BF1121" s="149">
        <f>IF(N1121="snížená",J1121,0)</f>
        <v>0</v>
      </c>
      <c r="BG1121" s="149">
        <f>IF(N1121="zákl. přenesená",J1121,0)</f>
        <v>0</v>
      </c>
      <c r="BH1121" s="149">
        <f>IF(N1121="sníž. přenesená",J1121,0)</f>
        <v>0</v>
      </c>
      <c r="BI1121" s="149">
        <f>IF(N1121="nulová",J1121,0)</f>
        <v>0</v>
      </c>
      <c r="BJ1121" s="2" t="s">
        <v>80</v>
      </c>
      <c r="BK1121" s="149">
        <f>ROUND(I1121*H1121,2)</f>
        <v>0</v>
      </c>
      <c r="BL1121" s="2" t="s">
        <v>199</v>
      </c>
      <c r="BM1121" s="148" t="s">
        <v>1230</v>
      </c>
    </row>
    <row r="1122" spans="1:65" s="17" customFormat="1">
      <c r="A1122" s="13"/>
      <c r="B1122" s="14"/>
      <c r="C1122" s="13"/>
      <c r="D1122" s="150" t="s">
        <v>200</v>
      </c>
      <c r="E1122" s="13"/>
      <c r="F1122" s="151" t="s">
        <v>1231</v>
      </c>
      <c r="G1122" s="13"/>
      <c r="H1122" s="13"/>
      <c r="I1122" s="13"/>
      <c r="J1122" s="13"/>
      <c r="K1122" s="13"/>
      <c r="L1122" s="14"/>
      <c r="M1122" s="152"/>
      <c r="N1122" s="153"/>
      <c r="O1122" s="36"/>
      <c r="P1122" s="36"/>
      <c r="Q1122" s="36"/>
      <c r="R1122" s="36"/>
      <c r="S1122" s="36"/>
      <c r="T1122" s="37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" t="s">
        <v>200</v>
      </c>
      <c r="AU1122" s="2" t="s">
        <v>82</v>
      </c>
    </row>
    <row r="1123" spans="1:65" s="17" customFormat="1" ht="44.25" customHeight="1">
      <c r="A1123" s="13"/>
      <c r="B1123" s="136"/>
      <c r="C1123" s="137" t="s">
        <v>1232</v>
      </c>
      <c r="D1123" s="137" t="s">
        <v>195</v>
      </c>
      <c r="E1123" s="138" t="s">
        <v>1233</v>
      </c>
      <c r="F1123" s="139" t="s">
        <v>1234</v>
      </c>
      <c r="G1123" s="140" t="s">
        <v>326</v>
      </c>
      <c r="H1123" s="141">
        <v>5378.28</v>
      </c>
      <c r="I1123" s="142">
        <v>0</v>
      </c>
      <c r="J1123" s="142">
        <f>ROUND(I1123*H1123,2)</f>
        <v>0</v>
      </c>
      <c r="K1123" s="143"/>
      <c r="L1123" s="14"/>
      <c r="M1123" s="144"/>
      <c r="N1123" s="145" t="s">
        <v>44</v>
      </c>
      <c r="O1123" s="146">
        <v>6.0000000000000001E-3</v>
      </c>
      <c r="P1123" s="146">
        <f>O1123*H1123</f>
        <v>32.269680000000001</v>
      </c>
      <c r="Q1123" s="146">
        <v>0</v>
      </c>
      <c r="R1123" s="146">
        <f>Q1123*H1123</f>
        <v>0</v>
      </c>
      <c r="S1123" s="146">
        <v>0</v>
      </c>
      <c r="T1123" s="147">
        <f>S1123*H1123</f>
        <v>0</v>
      </c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R1123" s="148" t="s">
        <v>199</v>
      </c>
      <c r="AT1123" s="148" t="s">
        <v>195</v>
      </c>
      <c r="AU1123" s="148" t="s">
        <v>82</v>
      </c>
      <c r="AY1123" s="2" t="s">
        <v>193</v>
      </c>
      <c r="BE1123" s="149">
        <f>IF(N1123="základní",J1123,0)</f>
        <v>0</v>
      </c>
      <c r="BF1123" s="149">
        <f>IF(N1123="snížená",J1123,0)</f>
        <v>0</v>
      </c>
      <c r="BG1123" s="149">
        <f>IF(N1123="zákl. přenesená",J1123,0)</f>
        <v>0</v>
      </c>
      <c r="BH1123" s="149">
        <f>IF(N1123="sníž. přenesená",J1123,0)</f>
        <v>0</v>
      </c>
      <c r="BI1123" s="149">
        <f>IF(N1123="nulová",J1123,0)</f>
        <v>0</v>
      </c>
      <c r="BJ1123" s="2" t="s">
        <v>80</v>
      </c>
      <c r="BK1123" s="149">
        <f>ROUND(I1123*H1123,2)</f>
        <v>0</v>
      </c>
      <c r="BL1123" s="2" t="s">
        <v>199</v>
      </c>
      <c r="BM1123" s="148" t="s">
        <v>1235</v>
      </c>
    </row>
    <row r="1124" spans="1:65" s="17" customFormat="1">
      <c r="A1124" s="13"/>
      <c r="B1124" s="14"/>
      <c r="C1124" s="13"/>
      <c r="D1124" s="150" t="s">
        <v>200</v>
      </c>
      <c r="E1124" s="13"/>
      <c r="F1124" s="151" t="s">
        <v>1236</v>
      </c>
      <c r="G1124" s="13"/>
      <c r="H1124" s="13"/>
      <c r="I1124" s="13"/>
      <c r="J1124" s="13"/>
      <c r="K1124" s="13"/>
      <c r="L1124" s="14"/>
      <c r="M1124" s="152"/>
      <c r="N1124" s="153"/>
      <c r="O1124" s="36"/>
      <c r="P1124" s="36"/>
      <c r="Q1124" s="36"/>
      <c r="R1124" s="36"/>
      <c r="S1124" s="36"/>
      <c r="T1124" s="37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" t="s">
        <v>200</v>
      </c>
      <c r="AU1124" s="2" t="s">
        <v>82</v>
      </c>
    </row>
    <row r="1125" spans="1:65" s="162" customFormat="1">
      <c r="B1125" s="163"/>
      <c r="D1125" s="156" t="s">
        <v>202</v>
      </c>
      <c r="E1125" s="164"/>
      <c r="F1125" s="165" t="s">
        <v>1237</v>
      </c>
      <c r="H1125" s="166">
        <v>5378.28</v>
      </c>
      <c r="L1125" s="163"/>
      <c r="M1125" s="167"/>
      <c r="N1125" s="168"/>
      <c r="O1125" s="168"/>
      <c r="P1125" s="168"/>
      <c r="Q1125" s="168"/>
      <c r="R1125" s="168"/>
      <c r="S1125" s="168"/>
      <c r="T1125" s="169"/>
      <c r="AT1125" s="164" t="s">
        <v>202</v>
      </c>
      <c r="AU1125" s="164" t="s">
        <v>82</v>
      </c>
      <c r="AV1125" s="162" t="s">
        <v>82</v>
      </c>
      <c r="AW1125" s="162" t="s">
        <v>35</v>
      </c>
      <c r="AX1125" s="162" t="s">
        <v>73</v>
      </c>
      <c r="AY1125" s="164" t="s">
        <v>193</v>
      </c>
    </row>
    <row r="1126" spans="1:65" s="170" customFormat="1">
      <c r="B1126" s="171"/>
      <c r="D1126" s="156" t="s">
        <v>202</v>
      </c>
      <c r="E1126" s="172"/>
      <c r="F1126" s="173" t="s">
        <v>206</v>
      </c>
      <c r="H1126" s="174">
        <v>5378.28</v>
      </c>
      <c r="L1126" s="171"/>
      <c r="M1126" s="175"/>
      <c r="N1126" s="176"/>
      <c r="O1126" s="176"/>
      <c r="P1126" s="176"/>
      <c r="Q1126" s="176"/>
      <c r="R1126" s="176"/>
      <c r="S1126" s="176"/>
      <c r="T1126" s="177"/>
      <c r="AT1126" s="172" t="s">
        <v>202</v>
      </c>
      <c r="AU1126" s="172" t="s">
        <v>82</v>
      </c>
      <c r="AV1126" s="170" t="s">
        <v>199</v>
      </c>
      <c r="AW1126" s="170" t="s">
        <v>35</v>
      </c>
      <c r="AX1126" s="170" t="s">
        <v>80</v>
      </c>
      <c r="AY1126" s="172" t="s">
        <v>193</v>
      </c>
    </row>
    <row r="1127" spans="1:65" s="17" customFormat="1" ht="44.25" customHeight="1">
      <c r="A1127" s="13"/>
      <c r="B1127" s="136"/>
      <c r="C1127" s="137" t="s">
        <v>752</v>
      </c>
      <c r="D1127" s="137" t="s">
        <v>195</v>
      </c>
      <c r="E1127" s="138" t="s">
        <v>1238</v>
      </c>
      <c r="F1127" s="139" t="s">
        <v>1239</v>
      </c>
      <c r="G1127" s="140" t="s">
        <v>326</v>
      </c>
      <c r="H1127" s="141">
        <v>23.731000000000002</v>
      </c>
      <c r="I1127" s="142">
        <v>0</v>
      </c>
      <c r="J1127" s="142">
        <f>ROUND(I1127*H1127,2)</f>
        <v>0</v>
      </c>
      <c r="K1127" s="143"/>
      <c r="L1127" s="14"/>
      <c r="M1127" s="144"/>
      <c r="N1127" s="145" t="s">
        <v>44</v>
      </c>
      <c r="O1127" s="146">
        <v>0</v>
      </c>
      <c r="P1127" s="146">
        <f>O1127*H1127</f>
        <v>0</v>
      </c>
      <c r="Q1127" s="146">
        <v>0</v>
      </c>
      <c r="R1127" s="146">
        <f>Q1127*H1127</f>
        <v>0</v>
      </c>
      <c r="S1127" s="146">
        <v>0</v>
      </c>
      <c r="T1127" s="147">
        <f>S1127*H1127</f>
        <v>0</v>
      </c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R1127" s="148" t="s">
        <v>199</v>
      </c>
      <c r="AT1127" s="148" t="s">
        <v>195</v>
      </c>
      <c r="AU1127" s="148" t="s">
        <v>82</v>
      </c>
      <c r="AY1127" s="2" t="s">
        <v>193</v>
      </c>
      <c r="BE1127" s="149">
        <f>IF(N1127="základní",J1127,0)</f>
        <v>0</v>
      </c>
      <c r="BF1127" s="149">
        <f>IF(N1127="snížená",J1127,0)</f>
        <v>0</v>
      </c>
      <c r="BG1127" s="149">
        <f>IF(N1127="zákl. přenesená",J1127,0)</f>
        <v>0</v>
      </c>
      <c r="BH1127" s="149">
        <f>IF(N1127="sníž. přenesená",J1127,0)</f>
        <v>0</v>
      </c>
      <c r="BI1127" s="149">
        <f>IF(N1127="nulová",J1127,0)</f>
        <v>0</v>
      </c>
      <c r="BJ1127" s="2" t="s">
        <v>80</v>
      </c>
      <c r="BK1127" s="149">
        <f>ROUND(I1127*H1127,2)</f>
        <v>0</v>
      </c>
      <c r="BL1127" s="2" t="s">
        <v>199</v>
      </c>
      <c r="BM1127" s="148" t="s">
        <v>1240</v>
      </c>
    </row>
    <row r="1128" spans="1:65" s="17" customFormat="1">
      <c r="A1128" s="13"/>
      <c r="B1128" s="14"/>
      <c r="C1128" s="13"/>
      <c r="D1128" s="150" t="s">
        <v>200</v>
      </c>
      <c r="E1128" s="13"/>
      <c r="F1128" s="151" t="s">
        <v>1241</v>
      </c>
      <c r="G1128" s="13"/>
      <c r="H1128" s="13"/>
      <c r="I1128" s="13"/>
      <c r="J1128" s="13"/>
      <c r="K1128" s="13"/>
      <c r="L1128" s="14"/>
      <c r="M1128" s="152"/>
      <c r="N1128" s="153"/>
      <c r="O1128" s="36"/>
      <c r="P1128" s="36"/>
      <c r="Q1128" s="36"/>
      <c r="R1128" s="36"/>
      <c r="S1128" s="36"/>
      <c r="T1128" s="37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" t="s">
        <v>200</v>
      </c>
      <c r="AU1128" s="2" t="s">
        <v>82</v>
      </c>
    </row>
    <row r="1129" spans="1:65" s="17" customFormat="1" ht="44.25" customHeight="1">
      <c r="A1129" s="13"/>
      <c r="B1129" s="136"/>
      <c r="C1129" s="137" t="s">
        <v>1242</v>
      </c>
      <c r="D1129" s="137" t="s">
        <v>195</v>
      </c>
      <c r="E1129" s="138" t="s">
        <v>1243</v>
      </c>
      <c r="F1129" s="139" t="s">
        <v>1244</v>
      </c>
      <c r="G1129" s="140" t="s">
        <v>326</v>
      </c>
      <c r="H1129" s="141">
        <v>10.156000000000001</v>
      </c>
      <c r="I1129" s="142">
        <v>0</v>
      </c>
      <c r="J1129" s="142">
        <f>ROUND(I1129*H1129,2)</f>
        <v>0</v>
      </c>
      <c r="K1129" s="143"/>
      <c r="L1129" s="14"/>
      <c r="M1129" s="144"/>
      <c r="N1129" s="145" t="s">
        <v>44</v>
      </c>
      <c r="O1129" s="146">
        <v>0</v>
      </c>
      <c r="P1129" s="146">
        <f>O1129*H1129</f>
        <v>0</v>
      </c>
      <c r="Q1129" s="146">
        <v>0</v>
      </c>
      <c r="R1129" s="146">
        <f>Q1129*H1129</f>
        <v>0</v>
      </c>
      <c r="S1129" s="146">
        <v>0</v>
      </c>
      <c r="T1129" s="147">
        <f>S1129*H1129</f>
        <v>0</v>
      </c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R1129" s="148" t="s">
        <v>199</v>
      </c>
      <c r="AT1129" s="148" t="s">
        <v>195</v>
      </c>
      <c r="AU1129" s="148" t="s">
        <v>82</v>
      </c>
      <c r="AY1129" s="2" t="s">
        <v>193</v>
      </c>
      <c r="BE1129" s="149">
        <f>IF(N1129="základní",J1129,0)</f>
        <v>0</v>
      </c>
      <c r="BF1129" s="149">
        <f>IF(N1129="snížená",J1129,0)</f>
        <v>0</v>
      </c>
      <c r="BG1129" s="149">
        <f>IF(N1129="zákl. přenesená",J1129,0)</f>
        <v>0</v>
      </c>
      <c r="BH1129" s="149">
        <f>IF(N1129="sníž. přenesená",J1129,0)</f>
        <v>0</v>
      </c>
      <c r="BI1129" s="149">
        <f>IF(N1129="nulová",J1129,0)</f>
        <v>0</v>
      </c>
      <c r="BJ1129" s="2" t="s">
        <v>80</v>
      </c>
      <c r="BK1129" s="149">
        <f>ROUND(I1129*H1129,2)</f>
        <v>0</v>
      </c>
      <c r="BL1129" s="2" t="s">
        <v>199</v>
      </c>
      <c r="BM1129" s="148" t="s">
        <v>1245</v>
      </c>
    </row>
    <row r="1130" spans="1:65" s="17" customFormat="1">
      <c r="A1130" s="13"/>
      <c r="B1130" s="14"/>
      <c r="C1130" s="13"/>
      <c r="D1130" s="150" t="s">
        <v>200</v>
      </c>
      <c r="E1130" s="13"/>
      <c r="F1130" s="151" t="s">
        <v>1246</v>
      </c>
      <c r="G1130" s="13"/>
      <c r="H1130" s="13"/>
      <c r="I1130" s="13"/>
      <c r="J1130" s="13"/>
      <c r="K1130" s="13"/>
      <c r="L1130" s="14"/>
      <c r="M1130" s="152"/>
      <c r="N1130" s="153"/>
      <c r="O1130" s="36"/>
      <c r="P1130" s="36"/>
      <c r="Q1130" s="36"/>
      <c r="R1130" s="36"/>
      <c r="S1130" s="36"/>
      <c r="T1130" s="37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" t="s">
        <v>200</v>
      </c>
      <c r="AU1130" s="2" t="s">
        <v>82</v>
      </c>
    </row>
    <row r="1131" spans="1:65" s="17" customFormat="1" ht="44.25" customHeight="1">
      <c r="A1131" s="13"/>
      <c r="B1131" s="136"/>
      <c r="C1131" s="137" t="s">
        <v>756</v>
      </c>
      <c r="D1131" s="137" t="s">
        <v>195</v>
      </c>
      <c r="E1131" s="138" t="s">
        <v>1247</v>
      </c>
      <c r="F1131" s="139" t="s">
        <v>1248</v>
      </c>
      <c r="G1131" s="140" t="s">
        <v>326</v>
      </c>
      <c r="H1131" s="141">
        <v>55.124000000000002</v>
      </c>
      <c r="I1131" s="142">
        <v>0</v>
      </c>
      <c r="J1131" s="142">
        <f>ROUND(I1131*H1131,2)</f>
        <v>0</v>
      </c>
      <c r="K1131" s="143"/>
      <c r="L1131" s="14"/>
      <c r="M1131" s="144"/>
      <c r="N1131" s="145" t="s">
        <v>44</v>
      </c>
      <c r="O1131" s="146">
        <v>0</v>
      </c>
      <c r="P1131" s="146">
        <f>O1131*H1131</f>
        <v>0</v>
      </c>
      <c r="Q1131" s="146">
        <v>0</v>
      </c>
      <c r="R1131" s="146">
        <f>Q1131*H1131</f>
        <v>0</v>
      </c>
      <c r="S1131" s="146">
        <v>0</v>
      </c>
      <c r="T1131" s="147">
        <f>S1131*H1131</f>
        <v>0</v>
      </c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R1131" s="148" t="s">
        <v>199</v>
      </c>
      <c r="AT1131" s="148" t="s">
        <v>195</v>
      </c>
      <c r="AU1131" s="148" t="s">
        <v>82</v>
      </c>
      <c r="AY1131" s="2" t="s">
        <v>193</v>
      </c>
      <c r="BE1131" s="149">
        <f>IF(N1131="základní",J1131,0)</f>
        <v>0</v>
      </c>
      <c r="BF1131" s="149">
        <f>IF(N1131="snížená",J1131,0)</f>
        <v>0</v>
      </c>
      <c r="BG1131" s="149">
        <f>IF(N1131="zákl. přenesená",J1131,0)</f>
        <v>0</v>
      </c>
      <c r="BH1131" s="149">
        <f>IF(N1131="sníž. přenesená",J1131,0)</f>
        <v>0</v>
      </c>
      <c r="BI1131" s="149">
        <f>IF(N1131="nulová",J1131,0)</f>
        <v>0</v>
      </c>
      <c r="BJ1131" s="2" t="s">
        <v>80</v>
      </c>
      <c r="BK1131" s="149">
        <f>ROUND(I1131*H1131,2)</f>
        <v>0</v>
      </c>
      <c r="BL1131" s="2" t="s">
        <v>199</v>
      </c>
      <c r="BM1131" s="148" t="s">
        <v>1249</v>
      </c>
    </row>
    <row r="1132" spans="1:65" s="17" customFormat="1">
      <c r="A1132" s="13"/>
      <c r="B1132" s="14"/>
      <c r="C1132" s="13"/>
      <c r="D1132" s="150" t="s">
        <v>200</v>
      </c>
      <c r="E1132" s="13"/>
      <c r="F1132" s="151" t="s">
        <v>1250</v>
      </c>
      <c r="G1132" s="13"/>
      <c r="H1132" s="13"/>
      <c r="I1132" s="13"/>
      <c r="J1132" s="13"/>
      <c r="K1132" s="13"/>
      <c r="L1132" s="14"/>
      <c r="M1132" s="152"/>
      <c r="N1132" s="153"/>
      <c r="O1132" s="36"/>
      <c r="P1132" s="36"/>
      <c r="Q1132" s="36"/>
      <c r="R1132" s="36"/>
      <c r="S1132" s="36"/>
      <c r="T1132" s="37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" t="s">
        <v>200</v>
      </c>
      <c r="AU1132" s="2" t="s">
        <v>82</v>
      </c>
    </row>
    <row r="1133" spans="1:65" s="17" customFormat="1" ht="44.25" customHeight="1">
      <c r="A1133" s="13"/>
      <c r="B1133" s="136"/>
      <c r="C1133" s="137" t="s">
        <v>1251</v>
      </c>
      <c r="D1133" s="137" t="s">
        <v>195</v>
      </c>
      <c r="E1133" s="138" t="s">
        <v>1252</v>
      </c>
      <c r="F1133" s="139" t="s">
        <v>325</v>
      </c>
      <c r="G1133" s="140" t="s">
        <v>326</v>
      </c>
      <c r="H1133" s="141">
        <v>118.8</v>
      </c>
      <c r="I1133" s="142">
        <v>0</v>
      </c>
      <c r="J1133" s="142">
        <f>ROUND(I1133*H1133,2)</f>
        <v>0</v>
      </c>
      <c r="K1133" s="143"/>
      <c r="L1133" s="14"/>
      <c r="M1133" s="144"/>
      <c r="N1133" s="145" t="s">
        <v>44</v>
      </c>
      <c r="O1133" s="146">
        <v>0</v>
      </c>
      <c r="P1133" s="146">
        <f>O1133*H1133</f>
        <v>0</v>
      </c>
      <c r="Q1133" s="146">
        <v>0</v>
      </c>
      <c r="R1133" s="146">
        <f>Q1133*H1133</f>
        <v>0</v>
      </c>
      <c r="S1133" s="146">
        <v>0</v>
      </c>
      <c r="T1133" s="147">
        <f>S1133*H1133</f>
        <v>0</v>
      </c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R1133" s="148" t="s">
        <v>199</v>
      </c>
      <c r="AT1133" s="148" t="s">
        <v>195</v>
      </c>
      <c r="AU1133" s="148" t="s">
        <v>82</v>
      </c>
      <c r="AY1133" s="2" t="s">
        <v>193</v>
      </c>
      <c r="BE1133" s="149">
        <f>IF(N1133="základní",J1133,0)</f>
        <v>0</v>
      </c>
      <c r="BF1133" s="149">
        <f>IF(N1133="snížená",J1133,0)</f>
        <v>0</v>
      </c>
      <c r="BG1133" s="149">
        <f>IF(N1133="zákl. přenesená",J1133,0)</f>
        <v>0</v>
      </c>
      <c r="BH1133" s="149">
        <f>IF(N1133="sníž. přenesená",J1133,0)</f>
        <v>0</v>
      </c>
      <c r="BI1133" s="149">
        <f>IF(N1133="nulová",J1133,0)</f>
        <v>0</v>
      </c>
      <c r="BJ1133" s="2" t="s">
        <v>80</v>
      </c>
      <c r="BK1133" s="149">
        <f>ROUND(I1133*H1133,2)</f>
        <v>0</v>
      </c>
      <c r="BL1133" s="2" t="s">
        <v>199</v>
      </c>
      <c r="BM1133" s="148" t="s">
        <v>1253</v>
      </c>
    </row>
    <row r="1134" spans="1:65" s="17" customFormat="1">
      <c r="A1134" s="13"/>
      <c r="B1134" s="14"/>
      <c r="C1134" s="13"/>
      <c r="D1134" s="150" t="s">
        <v>200</v>
      </c>
      <c r="E1134" s="13"/>
      <c r="F1134" s="151" t="s">
        <v>1254</v>
      </c>
      <c r="G1134" s="13"/>
      <c r="H1134" s="13"/>
      <c r="I1134" s="13"/>
      <c r="J1134" s="13"/>
      <c r="K1134" s="13"/>
      <c r="L1134" s="14"/>
      <c r="M1134" s="152"/>
      <c r="N1134" s="153"/>
      <c r="O1134" s="36"/>
      <c r="P1134" s="36"/>
      <c r="Q1134" s="36"/>
      <c r="R1134" s="36"/>
      <c r="S1134" s="36"/>
      <c r="T1134" s="37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" t="s">
        <v>200</v>
      </c>
      <c r="AU1134" s="2" t="s">
        <v>82</v>
      </c>
    </row>
    <row r="1135" spans="1:65" s="123" customFormat="1" ht="22.8" customHeight="1">
      <c r="B1135" s="124"/>
      <c r="D1135" s="125" t="s">
        <v>72</v>
      </c>
      <c r="E1135" s="134" t="s">
        <v>1255</v>
      </c>
      <c r="F1135" s="134" t="s">
        <v>1256</v>
      </c>
      <c r="J1135" s="135">
        <f>BK1135</f>
        <v>0</v>
      </c>
      <c r="L1135" s="124"/>
      <c r="M1135" s="128"/>
      <c r="N1135" s="129"/>
      <c r="O1135" s="129"/>
      <c r="P1135" s="130">
        <f>SUM(P1136:P1137)</f>
        <v>678.9753300000001</v>
      </c>
      <c r="Q1135" s="129"/>
      <c r="R1135" s="130">
        <f>SUM(R1136:R1137)</f>
        <v>0</v>
      </c>
      <c r="S1135" s="129"/>
      <c r="T1135" s="131">
        <f>SUM(T1136:T1137)</f>
        <v>0</v>
      </c>
      <c r="AR1135" s="125" t="s">
        <v>80</v>
      </c>
      <c r="AT1135" s="132" t="s">
        <v>72</v>
      </c>
      <c r="AU1135" s="132" t="s">
        <v>80</v>
      </c>
      <c r="AY1135" s="125" t="s">
        <v>193</v>
      </c>
      <c r="BK1135" s="133">
        <f>SUM(BK1136:BK1137)</f>
        <v>0</v>
      </c>
    </row>
    <row r="1136" spans="1:65" s="17" customFormat="1" ht="76.349999999999994" customHeight="1">
      <c r="A1136" s="13"/>
      <c r="B1136" s="136"/>
      <c r="C1136" s="137" t="s">
        <v>761</v>
      </c>
      <c r="D1136" s="137" t="s">
        <v>195</v>
      </c>
      <c r="E1136" s="138" t="s">
        <v>1257</v>
      </c>
      <c r="F1136" s="139" t="s">
        <v>1258</v>
      </c>
      <c r="G1136" s="140" t="s">
        <v>326</v>
      </c>
      <c r="H1136" s="141">
        <v>1460.162</v>
      </c>
      <c r="I1136" s="142">
        <v>0</v>
      </c>
      <c r="J1136" s="142">
        <f>ROUND(I1136*H1136,2)</f>
        <v>0</v>
      </c>
      <c r="K1136" s="143"/>
      <c r="L1136" s="14"/>
      <c r="M1136" s="144"/>
      <c r="N1136" s="145" t="s">
        <v>44</v>
      </c>
      <c r="O1136" s="146">
        <v>0.46500000000000002</v>
      </c>
      <c r="P1136" s="146">
        <f>O1136*H1136</f>
        <v>678.9753300000001</v>
      </c>
      <c r="Q1136" s="146">
        <v>0</v>
      </c>
      <c r="R1136" s="146">
        <f>Q1136*H1136</f>
        <v>0</v>
      </c>
      <c r="S1136" s="146">
        <v>0</v>
      </c>
      <c r="T1136" s="147">
        <f>S1136*H1136</f>
        <v>0</v>
      </c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R1136" s="148" t="s">
        <v>199</v>
      </c>
      <c r="AT1136" s="148" t="s">
        <v>195</v>
      </c>
      <c r="AU1136" s="148" t="s">
        <v>82</v>
      </c>
      <c r="AY1136" s="2" t="s">
        <v>193</v>
      </c>
      <c r="BE1136" s="149">
        <f>IF(N1136="základní",J1136,0)</f>
        <v>0</v>
      </c>
      <c r="BF1136" s="149">
        <f>IF(N1136="snížená",J1136,0)</f>
        <v>0</v>
      </c>
      <c r="BG1136" s="149">
        <f>IF(N1136="zákl. přenesená",J1136,0)</f>
        <v>0</v>
      </c>
      <c r="BH1136" s="149">
        <f>IF(N1136="sníž. přenesená",J1136,0)</f>
        <v>0</v>
      </c>
      <c r="BI1136" s="149">
        <f>IF(N1136="nulová",J1136,0)</f>
        <v>0</v>
      </c>
      <c r="BJ1136" s="2" t="s">
        <v>80</v>
      </c>
      <c r="BK1136" s="149">
        <f>ROUND(I1136*H1136,2)</f>
        <v>0</v>
      </c>
      <c r="BL1136" s="2" t="s">
        <v>199</v>
      </c>
      <c r="BM1136" s="148" t="s">
        <v>1259</v>
      </c>
    </row>
    <row r="1137" spans="1:65" s="17" customFormat="1">
      <c r="A1137" s="13"/>
      <c r="B1137" s="14"/>
      <c r="C1137" s="13"/>
      <c r="D1137" s="150" t="s">
        <v>200</v>
      </c>
      <c r="E1137" s="13"/>
      <c r="F1137" s="151" t="s">
        <v>1260</v>
      </c>
      <c r="G1137" s="13"/>
      <c r="H1137" s="13"/>
      <c r="I1137" s="13"/>
      <c r="J1137" s="13"/>
      <c r="K1137" s="13"/>
      <c r="L1137" s="14"/>
      <c r="M1137" s="152"/>
      <c r="N1137" s="153"/>
      <c r="O1137" s="36"/>
      <c r="P1137" s="36"/>
      <c r="Q1137" s="36"/>
      <c r="R1137" s="36"/>
      <c r="S1137" s="36"/>
      <c r="T1137" s="37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" t="s">
        <v>200</v>
      </c>
      <c r="AU1137" s="2" t="s">
        <v>82</v>
      </c>
    </row>
    <row r="1138" spans="1:65" s="123" customFormat="1" ht="25.95" customHeight="1">
      <c r="B1138" s="124"/>
      <c r="D1138" s="125" t="s">
        <v>72</v>
      </c>
      <c r="E1138" s="126" t="s">
        <v>1261</v>
      </c>
      <c r="F1138" s="126" t="s">
        <v>1262</v>
      </c>
      <c r="J1138" s="127">
        <f>BK1138</f>
        <v>0</v>
      </c>
      <c r="L1138" s="124"/>
      <c r="M1138" s="128"/>
      <c r="N1138" s="129"/>
      <c r="O1138" s="129"/>
      <c r="P1138" s="130">
        <f>P1139+P1189+P1277+P1345+P1351+P1364+P1538+P1591+P1699+P1854+P1978+P1994+P2026+P2041+P2129+P2190+P2244+P2268</f>
        <v>2307.9489480000002</v>
      </c>
      <c r="Q1138" s="129"/>
      <c r="R1138" s="130">
        <f>R1139+R1189+R1277+R1345+R1351+R1364+R1538+R1591+R1699+R1854+R1978+R1994+R2026+R2041+R2129+R2190+R2244+R2268</f>
        <v>37.924036451280806</v>
      </c>
      <c r="S1138" s="129"/>
      <c r="T1138" s="131">
        <f>T1139+T1189+T1277+T1345+T1351+T1364+T1538+T1591+T1699+T1854+T1978+T1994+T2026+T2041+T2129+T2190+T2244+T2268</f>
        <v>0.1803305</v>
      </c>
      <c r="AR1138" s="125" t="s">
        <v>82</v>
      </c>
      <c r="AT1138" s="132" t="s">
        <v>72</v>
      </c>
      <c r="AU1138" s="132" t="s">
        <v>73</v>
      </c>
      <c r="AY1138" s="125" t="s">
        <v>193</v>
      </c>
      <c r="BK1138" s="133">
        <f>BK1139+BK1189+BK1277+BK1345+BK1351+BK1364+BK1538+BK1591+BK1699+BK1854+BK1978+BK1994+BK2026+BK2041+BK2129+BK2190+BK2244+BK2268</f>
        <v>0</v>
      </c>
    </row>
    <row r="1139" spans="1:65" s="123" customFormat="1" ht="22.8" customHeight="1">
      <c r="B1139" s="124"/>
      <c r="D1139" s="125" t="s">
        <v>72</v>
      </c>
      <c r="E1139" s="134" t="s">
        <v>1263</v>
      </c>
      <c r="F1139" s="134" t="s">
        <v>1264</v>
      </c>
      <c r="J1139" s="135">
        <f>BK1139</f>
        <v>0</v>
      </c>
      <c r="L1139" s="124"/>
      <c r="M1139" s="128"/>
      <c r="N1139" s="129"/>
      <c r="O1139" s="129"/>
      <c r="P1139" s="130">
        <f>SUM(P1140:P1188)</f>
        <v>41.052379999999999</v>
      </c>
      <c r="Q1139" s="129"/>
      <c r="R1139" s="130">
        <f>SUM(R1140:R1188)</f>
        <v>1.2747368175</v>
      </c>
      <c r="S1139" s="129"/>
      <c r="T1139" s="131">
        <f>SUM(T1140:T1188)</f>
        <v>0</v>
      </c>
      <c r="AR1139" s="125" t="s">
        <v>82</v>
      </c>
      <c r="AT1139" s="132" t="s">
        <v>72</v>
      </c>
      <c r="AU1139" s="132" t="s">
        <v>80</v>
      </c>
      <c r="AY1139" s="125" t="s">
        <v>193</v>
      </c>
      <c r="BK1139" s="133">
        <f>SUM(BK1140:BK1188)</f>
        <v>0</v>
      </c>
    </row>
    <row r="1140" spans="1:65" s="17" customFormat="1" ht="37.799999999999997" customHeight="1">
      <c r="A1140" s="13"/>
      <c r="B1140" s="136"/>
      <c r="C1140" s="137" t="s">
        <v>1265</v>
      </c>
      <c r="D1140" s="137" t="s">
        <v>195</v>
      </c>
      <c r="E1140" s="138" t="s">
        <v>1266</v>
      </c>
      <c r="F1140" s="139" t="s">
        <v>1267</v>
      </c>
      <c r="G1140" s="140" t="s">
        <v>198</v>
      </c>
      <c r="H1140" s="141">
        <v>118</v>
      </c>
      <c r="I1140" s="142">
        <v>0</v>
      </c>
      <c r="J1140" s="142">
        <f>ROUND(I1140*H1140,2)</f>
        <v>0</v>
      </c>
      <c r="K1140" s="143"/>
      <c r="L1140" s="14"/>
      <c r="M1140" s="144"/>
      <c r="N1140" s="145" t="s">
        <v>44</v>
      </c>
      <c r="O1140" s="146">
        <v>2.4E-2</v>
      </c>
      <c r="P1140" s="146">
        <f>O1140*H1140</f>
        <v>2.8319999999999999</v>
      </c>
      <c r="Q1140" s="146">
        <v>0</v>
      </c>
      <c r="R1140" s="146">
        <f>Q1140*H1140</f>
        <v>0</v>
      </c>
      <c r="S1140" s="146">
        <v>0</v>
      </c>
      <c r="T1140" s="147">
        <f>S1140*H1140</f>
        <v>0</v>
      </c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R1140" s="148" t="s">
        <v>283</v>
      </c>
      <c r="AT1140" s="148" t="s">
        <v>195</v>
      </c>
      <c r="AU1140" s="148" t="s">
        <v>82</v>
      </c>
      <c r="AY1140" s="2" t="s">
        <v>193</v>
      </c>
      <c r="BE1140" s="149">
        <f>IF(N1140="základní",J1140,0)</f>
        <v>0</v>
      </c>
      <c r="BF1140" s="149">
        <f>IF(N1140="snížená",J1140,0)</f>
        <v>0</v>
      </c>
      <c r="BG1140" s="149">
        <f>IF(N1140="zákl. přenesená",J1140,0)</f>
        <v>0</v>
      </c>
      <c r="BH1140" s="149">
        <f>IF(N1140="sníž. přenesená",J1140,0)</f>
        <v>0</v>
      </c>
      <c r="BI1140" s="149">
        <f>IF(N1140="nulová",J1140,0)</f>
        <v>0</v>
      </c>
      <c r="BJ1140" s="2" t="s">
        <v>80</v>
      </c>
      <c r="BK1140" s="149">
        <f>ROUND(I1140*H1140,2)</f>
        <v>0</v>
      </c>
      <c r="BL1140" s="2" t="s">
        <v>283</v>
      </c>
      <c r="BM1140" s="148" t="s">
        <v>1268</v>
      </c>
    </row>
    <row r="1141" spans="1:65" s="17" customFormat="1">
      <c r="A1141" s="13"/>
      <c r="B1141" s="14"/>
      <c r="C1141" s="13"/>
      <c r="D1141" s="150" t="s">
        <v>200</v>
      </c>
      <c r="E1141" s="13"/>
      <c r="F1141" s="151" t="s">
        <v>1269</v>
      </c>
      <c r="G1141" s="13"/>
      <c r="H1141" s="13"/>
      <c r="I1141" s="13"/>
      <c r="J1141" s="13"/>
      <c r="K1141" s="13"/>
      <c r="L1141" s="14"/>
      <c r="M1141" s="152"/>
      <c r="N1141" s="153"/>
      <c r="O1141" s="36"/>
      <c r="P1141" s="36"/>
      <c r="Q1141" s="36"/>
      <c r="R1141" s="36"/>
      <c r="S1141" s="36"/>
      <c r="T1141" s="37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" t="s">
        <v>200</v>
      </c>
      <c r="AU1141" s="2" t="s">
        <v>82</v>
      </c>
    </row>
    <row r="1142" spans="1:65" s="154" customFormat="1">
      <c r="B1142" s="155"/>
      <c r="D1142" s="156" t="s">
        <v>202</v>
      </c>
      <c r="E1142" s="157"/>
      <c r="F1142" s="158" t="s">
        <v>408</v>
      </c>
      <c r="H1142" s="157"/>
      <c r="L1142" s="155"/>
      <c r="M1142" s="159"/>
      <c r="N1142" s="160"/>
      <c r="O1142" s="160"/>
      <c r="P1142" s="160"/>
      <c r="Q1142" s="160"/>
      <c r="R1142" s="160"/>
      <c r="S1142" s="160"/>
      <c r="T1142" s="161"/>
      <c r="AT1142" s="157" t="s">
        <v>202</v>
      </c>
      <c r="AU1142" s="157" t="s">
        <v>82</v>
      </c>
      <c r="AV1142" s="154" t="s">
        <v>80</v>
      </c>
      <c r="AW1142" s="154" t="s">
        <v>35</v>
      </c>
      <c r="AX1142" s="154" t="s">
        <v>73</v>
      </c>
      <c r="AY1142" s="157" t="s">
        <v>193</v>
      </c>
    </row>
    <row r="1143" spans="1:65" s="154" customFormat="1">
      <c r="B1143" s="155"/>
      <c r="D1143" s="156" t="s">
        <v>202</v>
      </c>
      <c r="E1143" s="157"/>
      <c r="F1143" s="158" t="s">
        <v>414</v>
      </c>
      <c r="H1143" s="157"/>
      <c r="L1143" s="155"/>
      <c r="M1143" s="159"/>
      <c r="N1143" s="160"/>
      <c r="O1143" s="160"/>
      <c r="P1143" s="160"/>
      <c r="Q1143" s="160"/>
      <c r="R1143" s="160"/>
      <c r="S1143" s="160"/>
      <c r="T1143" s="161"/>
      <c r="AT1143" s="157" t="s">
        <v>202</v>
      </c>
      <c r="AU1143" s="157" t="s">
        <v>82</v>
      </c>
      <c r="AV1143" s="154" t="s">
        <v>80</v>
      </c>
      <c r="AW1143" s="154" t="s">
        <v>35</v>
      </c>
      <c r="AX1143" s="154" t="s">
        <v>73</v>
      </c>
      <c r="AY1143" s="157" t="s">
        <v>193</v>
      </c>
    </row>
    <row r="1144" spans="1:65" s="162" customFormat="1">
      <c r="B1144" s="163"/>
      <c r="D1144" s="156" t="s">
        <v>202</v>
      </c>
      <c r="E1144" s="164"/>
      <c r="F1144" s="165" t="s">
        <v>1270</v>
      </c>
      <c r="H1144" s="166">
        <v>118</v>
      </c>
      <c r="L1144" s="163"/>
      <c r="M1144" s="167"/>
      <c r="N1144" s="168"/>
      <c r="O1144" s="168"/>
      <c r="P1144" s="168"/>
      <c r="Q1144" s="168"/>
      <c r="R1144" s="168"/>
      <c r="S1144" s="168"/>
      <c r="T1144" s="169"/>
      <c r="AT1144" s="164" t="s">
        <v>202</v>
      </c>
      <c r="AU1144" s="164" t="s">
        <v>82</v>
      </c>
      <c r="AV1144" s="162" t="s">
        <v>82</v>
      </c>
      <c r="AW1144" s="162" t="s">
        <v>35</v>
      </c>
      <c r="AX1144" s="162" t="s">
        <v>73</v>
      </c>
      <c r="AY1144" s="164" t="s">
        <v>193</v>
      </c>
    </row>
    <row r="1145" spans="1:65" s="170" customFormat="1">
      <c r="B1145" s="171"/>
      <c r="D1145" s="156" t="s">
        <v>202</v>
      </c>
      <c r="E1145" s="172"/>
      <c r="F1145" s="173" t="s">
        <v>206</v>
      </c>
      <c r="H1145" s="174">
        <v>118</v>
      </c>
      <c r="L1145" s="171"/>
      <c r="M1145" s="175"/>
      <c r="N1145" s="176"/>
      <c r="O1145" s="176"/>
      <c r="P1145" s="176"/>
      <c r="Q1145" s="176"/>
      <c r="R1145" s="176"/>
      <c r="S1145" s="176"/>
      <c r="T1145" s="177"/>
      <c r="AT1145" s="172" t="s">
        <v>202</v>
      </c>
      <c r="AU1145" s="172" t="s">
        <v>82</v>
      </c>
      <c r="AV1145" s="170" t="s">
        <v>199</v>
      </c>
      <c r="AW1145" s="170" t="s">
        <v>35</v>
      </c>
      <c r="AX1145" s="170" t="s">
        <v>80</v>
      </c>
      <c r="AY1145" s="172" t="s">
        <v>193</v>
      </c>
    </row>
    <row r="1146" spans="1:65" s="17" customFormat="1" ht="16.5" customHeight="1">
      <c r="A1146" s="13"/>
      <c r="B1146" s="136"/>
      <c r="C1146" s="186" t="s">
        <v>765</v>
      </c>
      <c r="D1146" s="186" t="s">
        <v>372</v>
      </c>
      <c r="E1146" s="187" t="s">
        <v>1271</v>
      </c>
      <c r="F1146" s="188" t="s">
        <v>1272</v>
      </c>
      <c r="G1146" s="189" t="s">
        <v>326</v>
      </c>
      <c r="H1146" s="190">
        <v>3.9E-2</v>
      </c>
      <c r="I1146" s="191">
        <v>0</v>
      </c>
      <c r="J1146" s="191">
        <f>ROUND(I1146*H1146,2)</f>
        <v>0</v>
      </c>
      <c r="K1146" s="192"/>
      <c r="L1146" s="193"/>
      <c r="M1146" s="194"/>
      <c r="N1146" s="195" t="s">
        <v>44</v>
      </c>
      <c r="O1146" s="146">
        <v>0</v>
      </c>
      <c r="P1146" s="146">
        <f>O1146*H1146</f>
        <v>0</v>
      </c>
      <c r="Q1146" s="146">
        <v>1</v>
      </c>
      <c r="R1146" s="146">
        <f>Q1146*H1146</f>
        <v>3.9E-2</v>
      </c>
      <c r="S1146" s="146">
        <v>0</v>
      </c>
      <c r="T1146" s="147">
        <f>S1146*H1146</f>
        <v>0</v>
      </c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R1146" s="148" t="s">
        <v>336</v>
      </c>
      <c r="AT1146" s="148" t="s">
        <v>372</v>
      </c>
      <c r="AU1146" s="148" t="s">
        <v>82</v>
      </c>
      <c r="AY1146" s="2" t="s">
        <v>193</v>
      </c>
      <c r="BE1146" s="149">
        <f>IF(N1146="základní",J1146,0)</f>
        <v>0</v>
      </c>
      <c r="BF1146" s="149">
        <f>IF(N1146="snížená",J1146,0)</f>
        <v>0</v>
      </c>
      <c r="BG1146" s="149">
        <f>IF(N1146="zákl. přenesená",J1146,0)</f>
        <v>0</v>
      </c>
      <c r="BH1146" s="149">
        <f>IF(N1146="sníž. přenesená",J1146,0)</f>
        <v>0</v>
      </c>
      <c r="BI1146" s="149">
        <f>IF(N1146="nulová",J1146,0)</f>
        <v>0</v>
      </c>
      <c r="BJ1146" s="2" t="s">
        <v>80</v>
      </c>
      <c r="BK1146" s="149">
        <f>ROUND(I1146*H1146,2)</f>
        <v>0</v>
      </c>
      <c r="BL1146" s="2" t="s">
        <v>283</v>
      </c>
      <c r="BM1146" s="148" t="s">
        <v>1273</v>
      </c>
    </row>
    <row r="1147" spans="1:65" s="162" customFormat="1">
      <c r="B1147" s="163"/>
      <c r="D1147" s="156" t="s">
        <v>202</v>
      </c>
      <c r="E1147" s="164"/>
      <c r="F1147" s="165" t="s">
        <v>1274</v>
      </c>
      <c r="H1147" s="166">
        <v>3.9E-2</v>
      </c>
      <c r="L1147" s="163"/>
      <c r="M1147" s="167"/>
      <c r="N1147" s="168"/>
      <c r="O1147" s="168"/>
      <c r="P1147" s="168"/>
      <c r="Q1147" s="168"/>
      <c r="R1147" s="168"/>
      <c r="S1147" s="168"/>
      <c r="T1147" s="169"/>
      <c r="AT1147" s="164" t="s">
        <v>202</v>
      </c>
      <c r="AU1147" s="164" t="s">
        <v>82</v>
      </c>
      <c r="AV1147" s="162" t="s">
        <v>82</v>
      </c>
      <c r="AW1147" s="162" t="s">
        <v>35</v>
      </c>
      <c r="AX1147" s="162" t="s">
        <v>73</v>
      </c>
      <c r="AY1147" s="164" t="s">
        <v>193</v>
      </c>
    </row>
    <row r="1148" spans="1:65" s="170" customFormat="1">
      <c r="B1148" s="171"/>
      <c r="D1148" s="156" t="s">
        <v>202</v>
      </c>
      <c r="E1148" s="172"/>
      <c r="F1148" s="173" t="s">
        <v>206</v>
      </c>
      <c r="H1148" s="174">
        <v>3.9E-2</v>
      </c>
      <c r="L1148" s="171"/>
      <c r="M1148" s="175"/>
      <c r="N1148" s="176"/>
      <c r="O1148" s="176"/>
      <c r="P1148" s="176"/>
      <c r="Q1148" s="176"/>
      <c r="R1148" s="176"/>
      <c r="S1148" s="176"/>
      <c r="T1148" s="177"/>
      <c r="AT1148" s="172" t="s">
        <v>202</v>
      </c>
      <c r="AU1148" s="172" t="s">
        <v>82</v>
      </c>
      <c r="AV1148" s="170" t="s">
        <v>199</v>
      </c>
      <c r="AW1148" s="170" t="s">
        <v>35</v>
      </c>
      <c r="AX1148" s="170" t="s">
        <v>80</v>
      </c>
      <c r="AY1148" s="172" t="s">
        <v>193</v>
      </c>
    </row>
    <row r="1149" spans="1:65" s="17" customFormat="1" ht="33" customHeight="1">
      <c r="A1149" s="13"/>
      <c r="B1149" s="136"/>
      <c r="C1149" s="137" t="s">
        <v>1275</v>
      </c>
      <c r="D1149" s="137" t="s">
        <v>195</v>
      </c>
      <c r="E1149" s="138" t="s">
        <v>1276</v>
      </c>
      <c r="F1149" s="139" t="s">
        <v>1277</v>
      </c>
      <c r="G1149" s="140" t="s">
        <v>198</v>
      </c>
      <c r="H1149" s="141">
        <v>35.590000000000003</v>
      </c>
      <c r="I1149" s="142">
        <v>0</v>
      </c>
      <c r="J1149" s="142">
        <f>ROUND(I1149*H1149,2)</f>
        <v>0</v>
      </c>
      <c r="K1149" s="143"/>
      <c r="L1149" s="14"/>
      <c r="M1149" s="144"/>
      <c r="N1149" s="145" t="s">
        <v>44</v>
      </c>
      <c r="O1149" s="146">
        <v>5.3999999999999999E-2</v>
      </c>
      <c r="P1149" s="146">
        <f>O1149*H1149</f>
        <v>1.9218600000000001</v>
      </c>
      <c r="Q1149" s="146">
        <v>0</v>
      </c>
      <c r="R1149" s="146">
        <f>Q1149*H1149</f>
        <v>0</v>
      </c>
      <c r="S1149" s="146">
        <v>0</v>
      </c>
      <c r="T1149" s="147">
        <f>S1149*H1149</f>
        <v>0</v>
      </c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R1149" s="148" t="s">
        <v>283</v>
      </c>
      <c r="AT1149" s="148" t="s">
        <v>195</v>
      </c>
      <c r="AU1149" s="148" t="s">
        <v>82</v>
      </c>
      <c r="AY1149" s="2" t="s">
        <v>193</v>
      </c>
      <c r="BE1149" s="149">
        <f>IF(N1149="základní",J1149,0)</f>
        <v>0</v>
      </c>
      <c r="BF1149" s="149">
        <f>IF(N1149="snížená",J1149,0)</f>
        <v>0</v>
      </c>
      <c r="BG1149" s="149">
        <f>IF(N1149="zákl. přenesená",J1149,0)</f>
        <v>0</v>
      </c>
      <c r="BH1149" s="149">
        <f>IF(N1149="sníž. přenesená",J1149,0)</f>
        <v>0</v>
      </c>
      <c r="BI1149" s="149">
        <f>IF(N1149="nulová",J1149,0)</f>
        <v>0</v>
      </c>
      <c r="BJ1149" s="2" t="s">
        <v>80</v>
      </c>
      <c r="BK1149" s="149">
        <f>ROUND(I1149*H1149,2)</f>
        <v>0</v>
      </c>
      <c r="BL1149" s="2" t="s">
        <v>283</v>
      </c>
      <c r="BM1149" s="148" t="s">
        <v>1278</v>
      </c>
    </row>
    <row r="1150" spans="1:65" s="17" customFormat="1">
      <c r="A1150" s="13"/>
      <c r="B1150" s="14"/>
      <c r="C1150" s="13"/>
      <c r="D1150" s="150" t="s">
        <v>200</v>
      </c>
      <c r="E1150" s="13"/>
      <c r="F1150" s="151" t="s">
        <v>1279</v>
      </c>
      <c r="G1150" s="13"/>
      <c r="H1150" s="13"/>
      <c r="I1150" s="13"/>
      <c r="J1150" s="13"/>
      <c r="K1150" s="13"/>
      <c r="L1150" s="14"/>
      <c r="M1150" s="152"/>
      <c r="N1150" s="153"/>
      <c r="O1150" s="36"/>
      <c r="P1150" s="36"/>
      <c r="Q1150" s="36"/>
      <c r="R1150" s="36"/>
      <c r="S1150" s="36"/>
      <c r="T1150" s="37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" t="s">
        <v>200</v>
      </c>
      <c r="AU1150" s="2" t="s">
        <v>82</v>
      </c>
    </row>
    <row r="1151" spans="1:65" s="154" customFormat="1">
      <c r="B1151" s="155"/>
      <c r="D1151" s="156" t="s">
        <v>202</v>
      </c>
      <c r="E1151" s="157"/>
      <c r="F1151" s="158" t="s">
        <v>408</v>
      </c>
      <c r="H1151" s="157"/>
      <c r="L1151" s="155"/>
      <c r="M1151" s="159"/>
      <c r="N1151" s="160"/>
      <c r="O1151" s="160"/>
      <c r="P1151" s="160"/>
      <c r="Q1151" s="160"/>
      <c r="R1151" s="160"/>
      <c r="S1151" s="160"/>
      <c r="T1151" s="161"/>
      <c r="AT1151" s="157" t="s">
        <v>202</v>
      </c>
      <c r="AU1151" s="157" t="s">
        <v>82</v>
      </c>
      <c r="AV1151" s="154" t="s">
        <v>80</v>
      </c>
      <c r="AW1151" s="154" t="s">
        <v>35</v>
      </c>
      <c r="AX1151" s="154" t="s">
        <v>73</v>
      </c>
      <c r="AY1151" s="157" t="s">
        <v>193</v>
      </c>
    </row>
    <row r="1152" spans="1:65" s="154" customFormat="1">
      <c r="B1152" s="155"/>
      <c r="D1152" s="156" t="s">
        <v>202</v>
      </c>
      <c r="E1152" s="157"/>
      <c r="F1152" s="158" t="s">
        <v>1280</v>
      </c>
      <c r="H1152" s="157"/>
      <c r="L1152" s="155"/>
      <c r="M1152" s="159"/>
      <c r="N1152" s="160"/>
      <c r="O1152" s="160"/>
      <c r="P1152" s="160"/>
      <c r="Q1152" s="160"/>
      <c r="R1152" s="160"/>
      <c r="S1152" s="160"/>
      <c r="T1152" s="161"/>
      <c r="AT1152" s="157" t="s">
        <v>202</v>
      </c>
      <c r="AU1152" s="157" t="s">
        <v>82</v>
      </c>
      <c r="AV1152" s="154" t="s">
        <v>80</v>
      </c>
      <c r="AW1152" s="154" t="s">
        <v>35</v>
      </c>
      <c r="AX1152" s="154" t="s">
        <v>73</v>
      </c>
      <c r="AY1152" s="157" t="s">
        <v>193</v>
      </c>
    </row>
    <row r="1153" spans="1:65" s="162" customFormat="1">
      <c r="B1153" s="163"/>
      <c r="D1153" s="156" t="s">
        <v>202</v>
      </c>
      <c r="E1153" s="164"/>
      <c r="F1153" s="165" t="s">
        <v>1281</v>
      </c>
      <c r="H1153" s="166">
        <v>13.44</v>
      </c>
      <c r="L1153" s="163"/>
      <c r="M1153" s="167"/>
      <c r="N1153" s="168"/>
      <c r="O1153" s="168"/>
      <c r="P1153" s="168"/>
      <c r="Q1153" s="168"/>
      <c r="R1153" s="168"/>
      <c r="S1153" s="168"/>
      <c r="T1153" s="169"/>
      <c r="AT1153" s="164" t="s">
        <v>202</v>
      </c>
      <c r="AU1153" s="164" t="s">
        <v>82</v>
      </c>
      <c r="AV1153" s="162" t="s">
        <v>82</v>
      </c>
      <c r="AW1153" s="162" t="s">
        <v>35</v>
      </c>
      <c r="AX1153" s="162" t="s">
        <v>73</v>
      </c>
      <c r="AY1153" s="164" t="s">
        <v>193</v>
      </c>
    </row>
    <row r="1154" spans="1:65" s="162" customFormat="1">
      <c r="B1154" s="163"/>
      <c r="D1154" s="156" t="s">
        <v>202</v>
      </c>
      <c r="E1154" s="164"/>
      <c r="F1154" s="165" t="s">
        <v>1282</v>
      </c>
      <c r="H1154" s="166">
        <v>12.292</v>
      </c>
      <c r="L1154" s="163"/>
      <c r="M1154" s="167"/>
      <c r="N1154" s="168"/>
      <c r="O1154" s="168"/>
      <c r="P1154" s="168"/>
      <c r="Q1154" s="168"/>
      <c r="R1154" s="168"/>
      <c r="S1154" s="168"/>
      <c r="T1154" s="169"/>
      <c r="AT1154" s="164" t="s">
        <v>202</v>
      </c>
      <c r="AU1154" s="164" t="s">
        <v>82</v>
      </c>
      <c r="AV1154" s="162" t="s">
        <v>82</v>
      </c>
      <c r="AW1154" s="162" t="s">
        <v>35</v>
      </c>
      <c r="AX1154" s="162" t="s">
        <v>73</v>
      </c>
      <c r="AY1154" s="164" t="s">
        <v>193</v>
      </c>
    </row>
    <row r="1155" spans="1:65" s="162" customFormat="1">
      <c r="B1155" s="163"/>
      <c r="D1155" s="156" t="s">
        <v>202</v>
      </c>
      <c r="E1155" s="164"/>
      <c r="F1155" s="165" t="s">
        <v>1283</v>
      </c>
      <c r="H1155" s="166">
        <v>9.8580000000000005</v>
      </c>
      <c r="L1155" s="163"/>
      <c r="M1155" s="167"/>
      <c r="N1155" s="168"/>
      <c r="O1155" s="168"/>
      <c r="P1155" s="168"/>
      <c r="Q1155" s="168"/>
      <c r="R1155" s="168"/>
      <c r="S1155" s="168"/>
      <c r="T1155" s="169"/>
      <c r="AT1155" s="164" t="s">
        <v>202</v>
      </c>
      <c r="AU1155" s="164" t="s">
        <v>82</v>
      </c>
      <c r="AV1155" s="162" t="s">
        <v>82</v>
      </c>
      <c r="AW1155" s="162" t="s">
        <v>35</v>
      </c>
      <c r="AX1155" s="162" t="s">
        <v>73</v>
      </c>
      <c r="AY1155" s="164" t="s">
        <v>193</v>
      </c>
    </row>
    <row r="1156" spans="1:65" s="170" customFormat="1">
      <c r="B1156" s="171"/>
      <c r="D1156" s="156" t="s">
        <v>202</v>
      </c>
      <c r="E1156" s="172"/>
      <c r="F1156" s="173" t="s">
        <v>206</v>
      </c>
      <c r="H1156" s="174">
        <v>35.590000000000003</v>
      </c>
      <c r="L1156" s="171"/>
      <c r="M1156" s="175"/>
      <c r="N1156" s="176"/>
      <c r="O1156" s="176"/>
      <c r="P1156" s="176"/>
      <c r="Q1156" s="176"/>
      <c r="R1156" s="176"/>
      <c r="S1156" s="176"/>
      <c r="T1156" s="177"/>
      <c r="AT1156" s="172" t="s">
        <v>202</v>
      </c>
      <c r="AU1156" s="172" t="s">
        <v>82</v>
      </c>
      <c r="AV1156" s="170" t="s">
        <v>199</v>
      </c>
      <c r="AW1156" s="170" t="s">
        <v>35</v>
      </c>
      <c r="AX1156" s="170" t="s">
        <v>80</v>
      </c>
      <c r="AY1156" s="172" t="s">
        <v>193</v>
      </c>
    </row>
    <row r="1157" spans="1:65" s="17" customFormat="1" ht="16.5" customHeight="1">
      <c r="A1157" s="13"/>
      <c r="B1157" s="136"/>
      <c r="C1157" s="186" t="s">
        <v>772</v>
      </c>
      <c r="D1157" s="186" t="s">
        <v>372</v>
      </c>
      <c r="E1157" s="187" t="s">
        <v>1271</v>
      </c>
      <c r="F1157" s="188" t="s">
        <v>1272</v>
      </c>
      <c r="G1157" s="189" t="s">
        <v>326</v>
      </c>
      <c r="H1157" s="190">
        <v>1.2E-2</v>
      </c>
      <c r="I1157" s="191">
        <v>0</v>
      </c>
      <c r="J1157" s="191">
        <f>ROUND(I1157*H1157,2)</f>
        <v>0</v>
      </c>
      <c r="K1157" s="192"/>
      <c r="L1157" s="193"/>
      <c r="M1157" s="194"/>
      <c r="N1157" s="195" t="s">
        <v>44</v>
      </c>
      <c r="O1157" s="146">
        <v>0</v>
      </c>
      <c r="P1157" s="146">
        <f>O1157*H1157</f>
        <v>0</v>
      </c>
      <c r="Q1157" s="146">
        <v>1</v>
      </c>
      <c r="R1157" s="146">
        <f>Q1157*H1157</f>
        <v>1.2E-2</v>
      </c>
      <c r="S1157" s="146">
        <v>0</v>
      </c>
      <c r="T1157" s="147">
        <f>S1157*H1157</f>
        <v>0</v>
      </c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R1157" s="148" t="s">
        <v>336</v>
      </c>
      <c r="AT1157" s="148" t="s">
        <v>372</v>
      </c>
      <c r="AU1157" s="148" t="s">
        <v>82</v>
      </c>
      <c r="AY1157" s="2" t="s">
        <v>193</v>
      </c>
      <c r="BE1157" s="149">
        <f>IF(N1157="základní",J1157,0)</f>
        <v>0</v>
      </c>
      <c r="BF1157" s="149">
        <f>IF(N1157="snížená",J1157,0)</f>
        <v>0</v>
      </c>
      <c r="BG1157" s="149">
        <f>IF(N1157="zákl. přenesená",J1157,0)</f>
        <v>0</v>
      </c>
      <c r="BH1157" s="149">
        <f>IF(N1157="sníž. přenesená",J1157,0)</f>
        <v>0</v>
      </c>
      <c r="BI1157" s="149">
        <f>IF(N1157="nulová",J1157,0)</f>
        <v>0</v>
      </c>
      <c r="BJ1157" s="2" t="s">
        <v>80</v>
      </c>
      <c r="BK1157" s="149">
        <f>ROUND(I1157*H1157,2)</f>
        <v>0</v>
      </c>
      <c r="BL1157" s="2" t="s">
        <v>283</v>
      </c>
      <c r="BM1157" s="148" t="s">
        <v>1284</v>
      </c>
    </row>
    <row r="1158" spans="1:65" s="162" customFormat="1">
      <c r="B1158" s="163"/>
      <c r="D1158" s="156" t="s">
        <v>202</v>
      </c>
      <c r="E1158" s="164"/>
      <c r="F1158" s="165" t="s">
        <v>1285</v>
      </c>
      <c r="H1158" s="166">
        <v>1.2E-2</v>
      </c>
      <c r="L1158" s="163"/>
      <c r="M1158" s="167"/>
      <c r="N1158" s="168"/>
      <c r="O1158" s="168"/>
      <c r="P1158" s="168"/>
      <c r="Q1158" s="168"/>
      <c r="R1158" s="168"/>
      <c r="S1158" s="168"/>
      <c r="T1158" s="169"/>
      <c r="AT1158" s="164" t="s">
        <v>202</v>
      </c>
      <c r="AU1158" s="164" t="s">
        <v>82</v>
      </c>
      <c r="AV1158" s="162" t="s">
        <v>82</v>
      </c>
      <c r="AW1158" s="162" t="s">
        <v>35</v>
      </c>
      <c r="AX1158" s="162" t="s">
        <v>73</v>
      </c>
      <c r="AY1158" s="164" t="s">
        <v>193</v>
      </c>
    </row>
    <row r="1159" spans="1:65" s="170" customFormat="1">
      <c r="B1159" s="171"/>
      <c r="D1159" s="156" t="s">
        <v>202</v>
      </c>
      <c r="E1159" s="172"/>
      <c r="F1159" s="173" t="s">
        <v>206</v>
      </c>
      <c r="H1159" s="174">
        <v>1.2E-2</v>
      </c>
      <c r="L1159" s="171"/>
      <c r="M1159" s="175"/>
      <c r="N1159" s="176"/>
      <c r="O1159" s="176"/>
      <c r="P1159" s="176"/>
      <c r="Q1159" s="176"/>
      <c r="R1159" s="176"/>
      <c r="S1159" s="176"/>
      <c r="T1159" s="177"/>
      <c r="AT1159" s="172" t="s">
        <v>202</v>
      </c>
      <c r="AU1159" s="172" t="s">
        <v>82</v>
      </c>
      <c r="AV1159" s="170" t="s">
        <v>199</v>
      </c>
      <c r="AW1159" s="170" t="s">
        <v>35</v>
      </c>
      <c r="AX1159" s="170" t="s">
        <v>80</v>
      </c>
      <c r="AY1159" s="172" t="s">
        <v>193</v>
      </c>
    </row>
    <row r="1160" spans="1:65" s="17" customFormat="1" ht="24.15" customHeight="1">
      <c r="A1160" s="13"/>
      <c r="B1160" s="136"/>
      <c r="C1160" s="137" t="s">
        <v>1286</v>
      </c>
      <c r="D1160" s="137" t="s">
        <v>195</v>
      </c>
      <c r="E1160" s="138" t="s">
        <v>1287</v>
      </c>
      <c r="F1160" s="139" t="s">
        <v>1288</v>
      </c>
      <c r="G1160" s="140" t="s">
        <v>198</v>
      </c>
      <c r="H1160" s="141">
        <v>118</v>
      </c>
      <c r="I1160" s="142">
        <v>0</v>
      </c>
      <c r="J1160" s="142">
        <f>ROUND(I1160*H1160,2)</f>
        <v>0</v>
      </c>
      <c r="K1160" s="143"/>
      <c r="L1160" s="14"/>
      <c r="M1160" s="144"/>
      <c r="N1160" s="145" t="s">
        <v>44</v>
      </c>
      <c r="O1160" s="146">
        <v>0.222</v>
      </c>
      <c r="P1160" s="146">
        <f>O1160*H1160</f>
        <v>26.196000000000002</v>
      </c>
      <c r="Q1160" s="146">
        <v>3.9825E-4</v>
      </c>
      <c r="R1160" s="146">
        <f>Q1160*H1160</f>
        <v>4.6993500000000001E-2</v>
      </c>
      <c r="S1160" s="146">
        <v>0</v>
      </c>
      <c r="T1160" s="147">
        <f>S1160*H1160</f>
        <v>0</v>
      </c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R1160" s="148" t="s">
        <v>283</v>
      </c>
      <c r="AT1160" s="148" t="s">
        <v>195</v>
      </c>
      <c r="AU1160" s="148" t="s">
        <v>82</v>
      </c>
      <c r="AY1160" s="2" t="s">
        <v>193</v>
      </c>
      <c r="BE1160" s="149">
        <f>IF(N1160="základní",J1160,0)</f>
        <v>0</v>
      </c>
      <c r="BF1160" s="149">
        <f>IF(N1160="snížená",J1160,0)</f>
        <v>0</v>
      </c>
      <c r="BG1160" s="149">
        <f>IF(N1160="zákl. přenesená",J1160,0)</f>
        <v>0</v>
      </c>
      <c r="BH1160" s="149">
        <f>IF(N1160="sníž. přenesená",J1160,0)</f>
        <v>0</v>
      </c>
      <c r="BI1160" s="149">
        <f>IF(N1160="nulová",J1160,0)</f>
        <v>0</v>
      </c>
      <c r="BJ1160" s="2" t="s">
        <v>80</v>
      </c>
      <c r="BK1160" s="149">
        <f>ROUND(I1160*H1160,2)</f>
        <v>0</v>
      </c>
      <c r="BL1160" s="2" t="s">
        <v>283</v>
      </c>
      <c r="BM1160" s="148" t="s">
        <v>1289</v>
      </c>
    </row>
    <row r="1161" spans="1:65" s="17" customFormat="1">
      <c r="A1161" s="13"/>
      <c r="B1161" s="14"/>
      <c r="C1161" s="13"/>
      <c r="D1161" s="150" t="s">
        <v>200</v>
      </c>
      <c r="E1161" s="13"/>
      <c r="F1161" s="151" t="s">
        <v>1290</v>
      </c>
      <c r="G1161" s="13"/>
      <c r="H1161" s="13"/>
      <c r="I1161" s="13"/>
      <c r="J1161" s="13"/>
      <c r="K1161" s="13"/>
      <c r="L1161" s="14"/>
      <c r="M1161" s="152"/>
      <c r="N1161" s="153"/>
      <c r="O1161" s="36"/>
      <c r="P1161" s="36"/>
      <c r="Q1161" s="36"/>
      <c r="R1161" s="36"/>
      <c r="S1161" s="36"/>
      <c r="T1161" s="37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" t="s">
        <v>200</v>
      </c>
      <c r="AU1161" s="2" t="s">
        <v>82</v>
      </c>
    </row>
    <row r="1162" spans="1:65" s="154" customFormat="1">
      <c r="B1162" s="155"/>
      <c r="D1162" s="156" t="s">
        <v>202</v>
      </c>
      <c r="E1162" s="157"/>
      <c r="F1162" s="158" t="s">
        <v>408</v>
      </c>
      <c r="H1162" s="157"/>
      <c r="L1162" s="155"/>
      <c r="M1162" s="159"/>
      <c r="N1162" s="160"/>
      <c r="O1162" s="160"/>
      <c r="P1162" s="160"/>
      <c r="Q1162" s="160"/>
      <c r="R1162" s="160"/>
      <c r="S1162" s="160"/>
      <c r="T1162" s="161"/>
      <c r="AT1162" s="157" t="s">
        <v>202</v>
      </c>
      <c r="AU1162" s="157" t="s">
        <v>82</v>
      </c>
      <c r="AV1162" s="154" t="s">
        <v>80</v>
      </c>
      <c r="AW1162" s="154" t="s">
        <v>35</v>
      </c>
      <c r="AX1162" s="154" t="s">
        <v>73</v>
      </c>
      <c r="AY1162" s="157" t="s">
        <v>193</v>
      </c>
    </row>
    <row r="1163" spans="1:65" s="154" customFormat="1">
      <c r="B1163" s="155"/>
      <c r="D1163" s="156" t="s">
        <v>202</v>
      </c>
      <c r="E1163" s="157"/>
      <c r="F1163" s="158" t="s">
        <v>414</v>
      </c>
      <c r="H1163" s="157"/>
      <c r="L1163" s="155"/>
      <c r="M1163" s="159"/>
      <c r="N1163" s="160"/>
      <c r="O1163" s="160"/>
      <c r="P1163" s="160"/>
      <c r="Q1163" s="160"/>
      <c r="R1163" s="160"/>
      <c r="S1163" s="160"/>
      <c r="T1163" s="161"/>
      <c r="AT1163" s="157" t="s">
        <v>202</v>
      </c>
      <c r="AU1163" s="157" t="s">
        <v>82</v>
      </c>
      <c r="AV1163" s="154" t="s">
        <v>80</v>
      </c>
      <c r="AW1163" s="154" t="s">
        <v>35</v>
      </c>
      <c r="AX1163" s="154" t="s">
        <v>73</v>
      </c>
      <c r="AY1163" s="157" t="s">
        <v>193</v>
      </c>
    </row>
    <row r="1164" spans="1:65" s="162" customFormat="1">
      <c r="B1164" s="163"/>
      <c r="D1164" s="156" t="s">
        <v>202</v>
      </c>
      <c r="E1164" s="164"/>
      <c r="F1164" s="165" t="s">
        <v>1270</v>
      </c>
      <c r="H1164" s="166">
        <v>118</v>
      </c>
      <c r="L1164" s="163"/>
      <c r="M1164" s="167"/>
      <c r="N1164" s="168"/>
      <c r="O1164" s="168"/>
      <c r="P1164" s="168"/>
      <c r="Q1164" s="168"/>
      <c r="R1164" s="168"/>
      <c r="S1164" s="168"/>
      <c r="T1164" s="169"/>
      <c r="AT1164" s="164" t="s">
        <v>202</v>
      </c>
      <c r="AU1164" s="164" t="s">
        <v>82</v>
      </c>
      <c r="AV1164" s="162" t="s">
        <v>82</v>
      </c>
      <c r="AW1164" s="162" t="s">
        <v>35</v>
      </c>
      <c r="AX1164" s="162" t="s">
        <v>73</v>
      </c>
      <c r="AY1164" s="164" t="s">
        <v>193</v>
      </c>
    </row>
    <row r="1165" spans="1:65" s="170" customFormat="1">
      <c r="B1165" s="171"/>
      <c r="D1165" s="156" t="s">
        <v>202</v>
      </c>
      <c r="E1165" s="172"/>
      <c r="F1165" s="173" t="s">
        <v>206</v>
      </c>
      <c r="H1165" s="174">
        <v>118</v>
      </c>
      <c r="L1165" s="171"/>
      <c r="M1165" s="175"/>
      <c r="N1165" s="176"/>
      <c r="O1165" s="176"/>
      <c r="P1165" s="176"/>
      <c r="Q1165" s="176"/>
      <c r="R1165" s="176"/>
      <c r="S1165" s="176"/>
      <c r="T1165" s="177"/>
      <c r="AT1165" s="172" t="s">
        <v>202</v>
      </c>
      <c r="AU1165" s="172" t="s">
        <v>82</v>
      </c>
      <c r="AV1165" s="170" t="s">
        <v>199</v>
      </c>
      <c r="AW1165" s="170" t="s">
        <v>35</v>
      </c>
      <c r="AX1165" s="170" t="s">
        <v>80</v>
      </c>
      <c r="AY1165" s="172" t="s">
        <v>193</v>
      </c>
    </row>
    <row r="1166" spans="1:65" s="17" customFormat="1" ht="49.05" customHeight="1">
      <c r="A1166" s="13"/>
      <c r="B1166" s="136"/>
      <c r="C1166" s="186" t="s">
        <v>778</v>
      </c>
      <c r="D1166" s="186" t="s">
        <v>372</v>
      </c>
      <c r="E1166" s="187" t="s">
        <v>1291</v>
      </c>
      <c r="F1166" s="188" t="s">
        <v>1292</v>
      </c>
      <c r="G1166" s="189" t="s">
        <v>198</v>
      </c>
      <c r="H1166" s="190">
        <v>137.529</v>
      </c>
      <c r="I1166" s="191">
        <v>0</v>
      </c>
      <c r="J1166" s="191">
        <f>ROUND(I1166*H1166,2)</f>
        <v>0</v>
      </c>
      <c r="K1166" s="192"/>
      <c r="L1166" s="193"/>
      <c r="M1166" s="194"/>
      <c r="N1166" s="195" t="s">
        <v>44</v>
      </c>
      <c r="O1166" s="146">
        <v>0</v>
      </c>
      <c r="P1166" s="146">
        <f>O1166*H1166</f>
        <v>0</v>
      </c>
      <c r="Q1166" s="146">
        <v>6.4000000000000003E-3</v>
      </c>
      <c r="R1166" s="146">
        <f>Q1166*H1166</f>
        <v>0.88018560000000001</v>
      </c>
      <c r="S1166" s="146">
        <v>0</v>
      </c>
      <c r="T1166" s="147">
        <f>S1166*H1166</f>
        <v>0</v>
      </c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R1166" s="148" t="s">
        <v>336</v>
      </c>
      <c r="AT1166" s="148" t="s">
        <v>372</v>
      </c>
      <c r="AU1166" s="148" t="s">
        <v>82</v>
      </c>
      <c r="AY1166" s="2" t="s">
        <v>193</v>
      </c>
      <c r="BE1166" s="149">
        <f>IF(N1166="základní",J1166,0)</f>
        <v>0</v>
      </c>
      <c r="BF1166" s="149">
        <f>IF(N1166="snížená",J1166,0)</f>
        <v>0</v>
      </c>
      <c r="BG1166" s="149">
        <f>IF(N1166="zákl. přenesená",J1166,0)</f>
        <v>0</v>
      </c>
      <c r="BH1166" s="149">
        <f>IF(N1166="sníž. přenesená",J1166,0)</f>
        <v>0</v>
      </c>
      <c r="BI1166" s="149">
        <f>IF(N1166="nulová",J1166,0)</f>
        <v>0</v>
      </c>
      <c r="BJ1166" s="2" t="s">
        <v>80</v>
      </c>
      <c r="BK1166" s="149">
        <f>ROUND(I1166*H1166,2)</f>
        <v>0</v>
      </c>
      <c r="BL1166" s="2" t="s">
        <v>283</v>
      </c>
      <c r="BM1166" s="148" t="s">
        <v>1293</v>
      </c>
    </row>
    <row r="1167" spans="1:65" s="162" customFormat="1">
      <c r="B1167" s="163"/>
      <c r="D1167" s="156" t="s">
        <v>202</v>
      </c>
      <c r="E1167" s="164"/>
      <c r="F1167" s="165" t="s">
        <v>1294</v>
      </c>
      <c r="H1167" s="166">
        <v>137.529</v>
      </c>
      <c r="L1167" s="163"/>
      <c r="M1167" s="167"/>
      <c r="N1167" s="168"/>
      <c r="O1167" s="168"/>
      <c r="P1167" s="168"/>
      <c r="Q1167" s="168"/>
      <c r="R1167" s="168"/>
      <c r="S1167" s="168"/>
      <c r="T1167" s="169"/>
      <c r="AT1167" s="164" t="s">
        <v>202</v>
      </c>
      <c r="AU1167" s="164" t="s">
        <v>82</v>
      </c>
      <c r="AV1167" s="162" t="s">
        <v>82</v>
      </c>
      <c r="AW1167" s="162" t="s">
        <v>35</v>
      </c>
      <c r="AX1167" s="162" t="s">
        <v>73</v>
      </c>
      <c r="AY1167" s="164" t="s">
        <v>193</v>
      </c>
    </row>
    <row r="1168" spans="1:65" s="170" customFormat="1">
      <c r="B1168" s="171"/>
      <c r="D1168" s="156" t="s">
        <v>202</v>
      </c>
      <c r="E1168" s="172"/>
      <c r="F1168" s="173" t="s">
        <v>206</v>
      </c>
      <c r="H1168" s="174">
        <v>137.529</v>
      </c>
      <c r="L1168" s="171"/>
      <c r="M1168" s="175"/>
      <c r="N1168" s="176"/>
      <c r="O1168" s="176"/>
      <c r="P1168" s="176"/>
      <c r="Q1168" s="176"/>
      <c r="R1168" s="176"/>
      <c r="S1168" s="176"/>
      <c r="T1168" s="177"/>
      <c r="AT1168" s="172" t="s">
        <v>202</v>
      </c>
      <c r="AU1168" s="172" t="s">
        <v>82</v>
      </c>
      <c r="AV1168" s="170" t="s">
        <v>199</v>
      </c>
      <c r="AW1168" s="170" t="s">
        <v>35</v>
      </c>
      <c r="AX1168" s="170" t="s">
        <v>80</v>
      </c>
      <c r="AY1168" s="172" t="s">
        <v>193</v>
      </c>
    </row>
    <row r="1169" spans="1:65" s="17" customFormat="1" ht="24.15" customHeight="1">
      <c r="A1169" s="13"/>
      <c r="B1169" s="136"/>
      <c r="C1169" s="137" t="s">
        <v>1295</v>
      </c>
      <c r="D1169" s="137" t="s">
        <v>195</v>
      </c>
      <c r="E1169" s="138" t="s">
        <v>1296</v>
      </c>
      <c r="F1169" s="139" t="s">
        <v>1297</v>
      </c>
      <c r="G1169" s="140" t="s">
        <v>198</v>
      </c>
      <c r="H1169" s="141">
        <v>35.590000000000003</v>
      </c>
      <c r="I1169" s="142">
        <v>0</v>
      </c>
      <c r="J1169" s="142">
        <f>ROUND(I1169*H1169,2)</f>
        <v>0</v>
      </c>
      <c r="K1169" s="143"/>
      <c r="L1169" s="14"/>
      <c r="M1169" s="144"/>
      <c r="N1169" s="145" t="s">
        <v>44</v>
      </c>
      <c r="O1169" s="146">
        <v>0.26</v>
      </c>
      <c r="P1169" s="146">
        <f>O1169*H1169</f>
        <v>9.253400000000001</v>
      </c>
      <c r="Q1169" s="146">
        <v>3.9825E-4</v>
      </c>
      <c r="R1169" s="146">
        <f>Q1169*H1169</f>
        <v>1.4173717500000002E-2</v>
      </c>
      <c r="S1169" s="146">
        <v>0</v>
      </c>
      <c r="T1169" s="147">
        <f>S1169*H1169</f>
        <v>0</v>
      </c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R1169" s="148" t="s">
        <v>283</v>
      </c>
      <c r="AT1169" s="148" t="s">
        <v>195</v>
      </c>
      <c r="AU1169" s="148" t="s">
        <v>82</v>
      </c>
      <c r="AY1169" s="2" t="s">
        <v>193</v>
      </c>
      <c r="BE1169" s="149">
        <f>IF(N1169="základní",J1169,0)</f>
        <v>0</v>
      </c>
      <c r="BF1169" s="149">
        <f>IF(N1169="snížená",J1169,0)</f>
        <v>0</v>
      </c>
      <c r="BG1169" s="149">
        <f>IF(N1169="zákl. přenesená",J1169,0)</f>
        <v>0</v>
      </c>
      <c r="BH1169" s="149">
        <f>IF(N1169="sníž. přenesená",J1169,0)</f>
        <v>0</v>
      </c>
      <c r="BI1169" s="149">
        <f>IF(N1169="nulová",J1169,0)</f>
        <v>0</v>
      </c>
      <c r="BJ1169" s="2" t="s">
        <v>80</v>
      </c>
      <c r="BK1169" s="149">
        <f>ROUND(I1169*H1169,2)</f>
        <v>0</v>
      </c>
      <c r="BL1169" s="2" t="s">
        <v>283</v>
      </c>
      <c r="BM1169" s="148" t="s">
        <v>1298</v>
      </c>
    </row>
    <row r="1170" spans="1:65" s="17" customFormat="1">
      <c r="A1170" s="13"/>
      <c r="B1170" s="14"/>
      <c r="C1170" s="13"/>
      <c r="D1170" s="150" t="s">
        <v>200</v>
      </c>
      <c r="E1170" s="13"/>
      <c r="F1170" s="151" t="s">
        <v>1299</v>
      </c>
      <c r="G1170" s="13"/>
      <c r="H1170" s="13"/>
      <c r="I1170" s="13"/>
      <c r="J1170" s="13"/>
      <c r="K1170" s="13"/>
      <c r="L1170" s="14"/>
      <c r="M1170" s="152"/>
      <c r="N1170" s="153"/>
      <c r="O1170" s="36"/>
      <c r="P1170" s="36"/>
      <c r="Q1170" s="36"/>
      <c r="R1170" s="36"/>
      <c r="S1170" s="36"/>
      <c r="T1170" s="37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" t="s">
        <v>200</v>
      </c>
      <c r="AU1170" s="2" t="s">
        <v>82</v>
      </c>
    </row>
    <row r="1171" spans="1:65" s="154" customFormat="1">
      <c r="B1171" s="155"/>
      <c r="D1171" s="156" t="s">
        <v>202</v>
      </c>
      <c r="E1171" s="157"/>
      <c r="F1171" s="158" t="s">
        <v>408</v>
      </c>
      <c r="H1171" s="157"/>
      <c r="L1171" s="155"/>
      <c r="M1171" s="159"/>
      <c r="N1171" s="160"/>
      <c r="O1171" s="160"/>
      <c r="P1171" s="160"/>
      <c r="Q1171" s="160"/>
      <c r="R1171" s="160"/>
      <c r="S1171" s="160"/>
      <c r="T1171" s="161"/>
      <c r="AT1171" s="157" t="s">
        <v>202</v>
      </c>
      <c r="AU1171" s="157" t="s">
        <v>82</v>
      </c>
      <c r="AV1171" s="154" t="s">
        <v>80</v>
      </c>
      <c r="AW1171" s="154" t="s">
        <v>35</v>
      </c>
      <c r="AX1171" s="154" t="s">
        <v>73</v>
      </c>
      <c r="AY1171" s="157" t="s">
        <v>193</v>
      </c>
    </row>
    <row r="1172" spans="1:65" s="154" customFormat="1">
      <c r="B1172" s="155"/>
      <c r="D1172" s="156" t="s">
        <v>202</v>
      </c>
      <c r="E1172" s="157"/>
      <c r="F1172" s="158" t="s">
        <v>1280</v>
      </c>
      <c r="H1172" s="157"/>
      <c r="L1172" s="155"/>
      <c r="M1172" s="159"/>
      <c r="N1172" s="160"/>
      <c r="O1172" s="160"/>
      <c r="P1172" s="160"/>
      <c r="Q1172" s="160"/>
      <c r="R1172" s="160"/>
      <c r="S1172" s="160"/>
      <c r="T1172" s="161"/>
      <c r="AT1172" s="157" t="s">
        <v>202</v>
      </c>
      <c r="AU1172" s="157" t="s">
        <v>82</v>
      </c>
      <c r="AV1172" s="154" t="s">
        <v>80</v>
      </c>
      <c r="AW1172" s="154" t="s">
        <v>35</v>
      </c>
      <c r="AX1172" s="154" t="s">
        <v>73</v>
      </c>
      <c r="AY1172" s="157" t="s">
        <v>193</v>
      </c>
    </row>
    <row r="1173" spans="1:65" s="162" customFormat="1">
      <c r="B1173" s="163"/>
      <c r="D1173" s="156" t="s">
        <v>202</v>
      </c>
      <c r="E1173" s="164"/>
      <c r="F1173" s="165" t="s">
        <v>1300</v>
      </c>
      <c r="H1173" s="166">
        <v>35.590000000000003</v>
      </c>
      <c r="L1173" s="163"/>
      <c r="M1173" s="167"/>
      <c r="N1173" s="168"/>
      <c r="O1173" s="168"/>
      <c r="P1173" s="168"/>
      <c r="Q1173" s="168"/>
      <c r="R1173" s="168"/>
      <c r="S1173" s="168"/>
      <c r="T1173" s="169"/>
      <c r="AT1173" s="164" t="s">
        <v>202</v>
      </c>
      <c r="AU1173" s="164" t="s">
        <v>82</v>
      </c>
      <c r="AV1173" s="162" t="s">
        <v>82</v>
      </c>
      <c r="AW1173" s="162" t="s">
        <v>35</v>
      </c>
      <c r="AX1173" s="162" t="s">
        <v>73</v>
      </c>
      <c r="AY1173" s="164" t="s">
        <v>193</v>
      </c>
    </row>
    <row r="1174" spans="1:65" s="170" customFormat="1">
      <c r="B1174" s="171"/>
      <c r="D1174" s="156" t="s">
        <v>202</v>
      </c>
      <c r="E1174" s="172"/>
      <c r="F1174" s="173" t="s">
        <v>206</v>
      </c>
      <c r="H1174" s="174">
        <v>35.590000000000003</v>
      </c>
      <c r="L1174" s="171"/>
      <c r="M1174" s="175"/>
      <c r="N1174" s="176"/>
      <c r="O1174" s="176"/>
      <c r="P1174" s="176"/>
      <c r="Q1174" s="176"/>
      <c r="R1174" s="176"/>
      <c r="S1174" s="176"/>
      <c r="T1174" s="177"/>
      <c r="AT1174" s="172" t="s">
        <v>202</v>
      </c>
      <c r="AU1174" s="172" t="s">
        <v>82</v>
      </c>
      <c r="AV1174" s="170" t="s">
        <v>199</v>
      </c>
      <c r="AW1174" s="170" t="s">
        <v>35</v>
      </c>
      <c r="AX1174" s="170" t="s">
        <v>80</v>
      </c>
      <c r="AY1174" s="172" t="s">
        <v>193</v>
      </c>
    </row>
    <row r="1175" spans="1:65" s="17" customFormat="1" ht="49.05" customHeight="1">
      <c r="A1175" s="13"/>
      <c r="B1175" s="136"/>
      <c r="C1175" s="186" t="s">
        <v>785</v>
      </c>
      <c r="D1175" s="186" t="s">
        <v>372</v>
      </c>
      <c r="E1175" s="187" t="s">
        <v>1291</v>
      </c>
      <c r="F1175" s="188" t="s">
        <v>1292</v>
      </c>
      <c r="G1175" s="189" t="s">
        <v>198</v>
      </c>
      <c r="H1175" s="190">
        <v>43.454999999999998</v>
      </c>
      <c r="I1175" s="191">
        <v>0</v>
      </c>
      <c r="J1175" s="191">
        <f>ROUND(I1175*H1175,2)</f>
        <v>0</v>
      </c>
      <c r="K1175" s="192"/>
      <c r="L1175" s="193"/>
      <c r="M1175" s="194"/>
      <c r="N1175" s="195" t="s">
        <v>44</v>
      </c>
      <c r="O1175" s="146">
        <v>0</v>
      </c>
      <c r="P1175" s="146">
        <f>O1175*H1175</f>
        <v>0</v>
      </c>
      <c r="Q1175" s="146">
        <v>6.4000000000000003E-3</v>
      </c>
      <c r="R1175" s="146">
        <f>Q1175*H1175</f>
        <v>0.27811200000000003</v>
      </c>
      <c r="S1175" s="146">
        <v>0</v>
      </c>
      <c r="T1175" s="147">
        <f>S1175*H1175</f>
        <v>0</v>
      </c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R1175" s="148" t="s">
        <v>336</v>
      </c>
      <c r="AT1175" s="148" t="s">
        <v>372</v>
      </c>
      <c r="AU1175" s="148" t="s">
        <v>82</v>
      </c>
      <c r="AY1175" s="2" t="s">
        <v>193</v>
      </c>
      <c r="BE1175" s="149">
        <f>IF(N1175="základní",J1175,0)</f>
        <v>0</v>
      </c>
      <c r="BF1175" s="149">
        <f>IF(N1175="snížená",J1175,0)</f>
        <v>0</v>
      </c>
      <c r="BG1175" s="149">
        <f>IF(N1175="zákl. přenesená",J1175,0)</f>
        <v>0</v>
      </c>
      <c r="BH1175" s="149">
        <f>IF(N1175="sníž. přenesená",J1175,0)</f>
        <v>0</v>
      </c>
      <c r="BI1175" s="149">
        <f>IF(N1175="nulová",J1175,0)</f>
        <v>0</v>
      </c>
      <c r="BJ1175" s="2" t="s">
        <v>80</v>
      </c>
      <c r="BK1175" s="149">
        <f>ROUND(I1175*H1175,2)</f>
        <v>0</v>
      </c>
      <c r="BL1175" s="2" t="s">
        <v>283</v>
      </c>
      <c r="BM1175" s="148" t="s">
        <v>1301</v>
      </c>
    </row>
    <row r="1176" spans="1:65" s="162" customFormat="1">
      <c r="B1176" s="163"/>
      <c r="D1176" s="156" t="s">
        <v>202</v>
      </c>
      <c r="E1176" s="164"/>
      <c r="F1176" s="165" t="s">
        <v>1302</v>
      </c>
      <c r="H1176" s="166">
        <v>43.454999999999998</v>
      </c>
      <c r="L1176" s="163"/>
      <c r="M1176" s="167"/>
      <c r="N1176" s="168"/>
      <c r="O1176" s="168"/>
      <c r="P1176" s="168"/>
      <c r="Q1176" s="168"/>
      <c r="R1176" s="168"/>
      <c r="S1176" s="168"/>
      <c r="T1176" s="169"/>
      <c r="AT1176" s="164" t="s">
        <v>202</v>
      </c>
      <c r="AU1176" s="164" t="s">
        <v>82</v>
      </c>
      <c r="AV1176" s="162" t="s">
        <v>82</v>
      </c>
      <c r="AW1176" s="162" t="s">
        <v>35</v>
      </c>
      <c r="AX1176" s="162" t="s">
        <v>73</v>
      </c>
      <c r="AY1176" s="164" t="s">
        <v>193</v>
      </c>
    </row>
    <row r="1177" spans="1:65" s="170" customFormat="1">
      <c r="B1177" s="171"/>
      <c r="D1177" s="156" t="s">
        <v>202</v>
      </c>
      <c r="E1177" s="172"/>
      <c r="F1177" s="173" t="s">
        <v>206</v>
      </c>
      <c r="H1177" s="174">
        <v>43.454999999999998</v>
      </c>
      <c r="L1177" s="171"/>
      <c r="M1177" s="175"/>
      <c r="N1177" s="176"/>
      <c r="O1177" s="176"/>
      <c r="P1177" s="176"/>
      <c r="Q1177" s="176"/>
      <c r="R1177" s="176"/>
      <c r="S1177" s="176"/>
      <c r="T1177" s="177"/>
      <c r="AT1177" s="172" t="s">
        <v>202</v>
      </c>
      <c r="AU1177" s="172" t="s">
        <v>82</v>
      </c>
      <c r="AV1177" s="170" t="s">
        <v>199</v>
      </c>
      <c r="AW1177" s="170" t="s">
        <v>35</v>
      </c>
      <c r="AX1177" s="170" t="s">
        <v>80</v>
      </c>
      <c r="AY1177" s="172" t="s">
        <v>193</v>
      </c>
    </row>
    <row r="1178" spans="1:65" s="17" customFormat="1" ht="24.15" customHeight="1">
      <c r="A1178" s="13"/>
      <c r="B1178" s="136"/>
      <c r="C1178" s="137" t="s">
        <v>1303</v>
      </c>
      <c r="D1178" s="137" t="s">
        <v>195</v>
      </c>
      <c r="E1178" s="138" t="s">
        <v>1304</v>
      </c>
      <c r="F1178" s="139" t="s">
        <v>1305</v>
      </c>
      <c r="G1178" s="140" t="s">
        <v>198</v>
      </c>
      <c r="H1178" s="141">
        <v>35.380000000000003</v>
      </c>
      <c r="I1178" s="142">
        <v>0</v>
      </c>
      <c r="J1178" s="142">
        <f>ROUND(I1178*H1178,2)</f>
        <v>0</v>
      </c>
      <c r="K1178" s="143"/>
      <c r="L1178" s="14"/>
      <c r="M1178" s="144"/>
      <c r="N1178" s="145" t="s">
        <v>44</v>
      </c>
      <c r="O1178" s="146">
        <v>2.4E-2</v>
      </c>
      <c r="P1178" s="146">
        <f>O1178*H1178</f>
        <v>0.8491200000000001</v>
      </c>
      <c r="Q1178" s="146">
        <v>0</v>
      </c>
      <c r="R1178" s="146">
        <f>Q1178*H1178</f>
        <v>0</v>
      </c>
      <c r="S1178" s="146">
        <v>0</v>
      </c>
      <c r="T1178" s="147">
        <f>S1178*H1178</f>
        <v>0</v>
      </c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R1178" s="148" t="s">
        <v>283</v>
      </c>
      <c r="AT1178" s="148" t="s">
        <v>195</v>
      </c>
      <c r="AU1178" s="148" t="s">
        <v>82</v>
      </c>
      <c r="AY1178" s="2" t="s">
        <v>193</v>
      </c>
      <c r="BE1178" s="149">
        <f>IF(N1178="základní",J1178,0)</f>
        <v>0</v>
      </c>
      <c r="BF1178" s="149">
        <f>IF(N1178="snížená",J1178,0)</f>
        <v>0</v>
      </c>
      <c r="BG1178" s="149">
        <f>IF(N1178="zákl. přenesená",J1178,0)</f>
        <v>0</v>
      </c>
      <c r="BH1178" s="149">
        <f>IF(N1178="sníž. přenesená",J1178,0)</f>
        <v>0</v>
      </c>
      <c r="BI1178" s="149">
        <f>IF(N1178="nulová",J1178,0)</f>
        <v>0</v>
      </c>
      <c r="BJ1178" s="2" t="s">
        <v>80</v>
      </c>
      <c r="BK1178" s="149">
        <f>ROUND(I1178*H1178,2)</f>
        <v>0</v>
      </c>
      <c r="BL1178" s="2" t="s">
        <v>283</v>
      </c>
      <c r="BM1178" s="148" t="s">
        <v>1306</v>
      </c>
    </row>
    <row r="1179" spans="1:65" s="17" customFormat="1">
      <c r="A1179" s="13"/>
      <c r="B1179" s="14"/>
      <c r="C1179" s="13"/>
      <c r="D1179" s="150" t="s">
        <v>200</v>
      </c>
      <c r="E1179" s="13"/>
      <c r="F1179" s="151" t="s">
        <v>1307</v>
      </c>
      <c r="G1179" s="13"/>
      <c r="H1179" s="13"/>
      <c r="I1179" s="13"/>
      <c r="J1179" s="13"/>
      <c r="K1179" s="13"/>
      <c r="L1179" s="14"/>
      <c r="M1179" s="152"/>
      <c r="N1179" s="153"/>
      <c r="O1179" s="36"/>
      <c r="P1179" s="36"/>
      <c r="Q1179" s="36"/>
      <c r="R1179" s="36"/>
      <c r="S1179" s="36"/>
      <c r="T1179" s="37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" t="s">
        <v>200</v>
      </c>
      <c r="AU1179" s="2" t="s">
        <v>82</v>
      </c>
    </row>
    <row r="1180" spans="1:65" s="154" customFormat="1">
      <c r="B1180" s="155"/>
      <c r="D1180" s="156" t="s">
        <v>202</v>
      </c>
      <c r="E1180" s="157"/>
      <c r="F1180" s="158" t="s">
        <v>706</v>
      </c>
      <c r="H1180" s="157"/>
      <c r="L1180" s="155"/>
      <c r="M1180" s="159"/>
      <c r="N1180" s="160"/>
      <c r="O1180" s="160"/>
      <c r="P1180" s="160"/>
      <c r="Q1180" s="160"/>
      <c r="R1180" s="160"/>
      <c r="S1180" s="160"/>
      <c r="T1180" s="161"/>
      <c r="AT1180" s="157" t="s">
        <v>202</v>
      </c>
      <c r="AU1180" s="157" t="s">
        <v>82</v>
      </c>
      <c r="AV1180" s="154" t="s">
        <v>80</v>
      </c>
      <c r="AW1180" s="154" t="s">
        <v>35</v>
      </c>
      <c r="AX1180" s="154" t="s">
        <v>73</v>
      </c>
      <c r="AY1180" s="157" t="s">
        <v>193</v>
      </c>
    </row>
    <row r="1181" spans="1:65" s="154" customFormat="1" ht="20.399999999999999">
      <c r="B1181" s="155"/>
      <c r="D1181" s="156" t="s">
        <v>202</v>
      </c>
      <c r="E1181" s="157"/>
      <c r="F1181" s="158" t="s">
        <v>1308</v>
      </c>
      <c r="H1181" s="157"/>
      <c r="L1181" s="155"/>
      <c r="M1181" s="159"/>
      <c r="N1181" s="160"/>
      <c r="O1181" s="160"/>
      <c r="P1181" s="160"/>
      <c r="Q1181" s="160"/>
      <c r="R1181" s="160"/>
      <c r="S1181" s="160"/>
      <c r="T1181" s="161"/>
      <c r="AT1181" s="157" t="s">
        <v>202</v>
      </c>
      <c r="AU1181" s="157" t="s">
        <v>82</v>
      </c>
      <c r="AV1181" s="154" t="s">
        <v>80</v>
      </c>
      <c r="AW1181" s="154" t="s">
        <v>35</v>
      </c>
      <c r="AX1181" s="154" t="s">
        <v>73</v>
      </c>
      <c r="AY1181" s="157" t="s">
        <v>193</v>
      </c>
    </row>
    <row r="1182" spans="1:65" s="162" customFormat="1">
      <c r="B1182" s="163"/>
      <c r="D1182" s="156" t="s">
        <v>202</v>
      </c>
      <c r="E1182" s="164"/>
      <c r="F1182" s="165" t="s">
        <v>1309</v>
      </c>
      <c r="H1182" s="166">
        <v>35.380000000000003</v>
      </c>
      <c r="L1182" s="163"/>
      <c r="M1182" s="167"/>
      <c r="N1182" s="168"/>
      <c r="O1182" s="168"/>
      <c r="P1182" s="168"/>
      <c r="Q1182" s="168"/>
      <c r="R1182" s="168"/>
      <c r="S1182" s="168"/>
      <c r="T1182" s="169"/>
      <c r="AT1182" s="164" t="s">
        <v>202</v>
      </c>
      <c r="AU1182" s="164" t="s">
        <v>82</v>
      </c>
      <c r="AV1182" s="162" t="s">
        <v>82</v>
      </c>
      <c r="AW1182" s="162" t="s">
        <v>35</v>
      </c>
      <c r="AX1182" s="162" t="s">
        <v>73</v>
      </c>
      <c r="AY1182" s="164" t="s">
        <v>193</v>
      </c>
    </row>
    <row r="1183" spans="1:65" s="170" customFormat="1">
      <c r="B1183" s="171"/>
      <c r="D1183" s="156" t="s">
        <v>202</v>
      </c>
      <c r="E1183" s="172"/>
      <c r="F1183" s="173" t="s">
        <v>206</v>
      </c>
      <c r="H1183" s="174">
        <v>35.380000000000003</v>
      </c>
      <c r="L1183" s="171"/>
      <c r="M1183" s="175"/>
      <c r="N1183" s="176"/>
      <c r="O1183" s="176"/>
      <c r="P1183" s="176"/>
      <c r="Q1183" s="176"/>
      <c r="R1183" s="176"/>
      <c r="S1183" s="176"/>
      <c r="T1183" s="177"/>
      <c r="AT1183" s="172" t="s">
        <v>202</v>
      </c>
      <c r="AU1183" s="172" t="s">
        <v>82</v>
      </c>
      <c r="AV1183" s="170" t="s">
        <v>199</v>
      </c>
      <c r="AW1183" s="170" t="s">
        <v>35</v>
      </c>
      <c r="AX1183" s="170" t="s">
        <v>80</v>
      </c>
      <c r="AY1183" s="172" t="s">
        <v>193</v>
      </c>
    </row>
    <row r="1184" spans="1:65" s="17" customFormat="1" ht="21.75" customHeight="1">
      <c r="A1184" s="13"/>
      <c r="B1184" s="136"/>
      <c r="C1184" s="186" t="s">
        <v>795</v>
      </c>
      <c r="D1184" s="186" t="s">
        <v>372</v>
      </c>
      <c r="E1184" s="187" t="s">
        <v>1310</v>
      </c>
      <c r="F1184" s="188" t="s">
        <v>1311</v>
      </c>
      <c r="G1184" s="189" t="s">
        <v>1312</v>
      </c>
      <c r="H1184" s="190">
        <v>4.2720000000000002</v>
      </c>
      <c r="I1184" s="191">
        <v>0</v>
      </c>
      <c r="J1184" s="191">
        <f>ROUND(I1184*H1184,2)</f>
        <v>0</v>
      </c>
      <c r="K1184" s="192"/>
      <c r="L1184" s="193"/>
      <c r="M1184" s="194"/>
      <c r="N1184" s="195" t="s">
        <v>44</v>
      </c>
      <c r="O1184" s="146">
        <v>0</v>
      </c>
      <c r="P1184" s="146">
        <f>O1184*H1184</f>
        <v>0</v>
      </c>
      <c r="Q1184" s="146">
        <v>1E-3</v>
      </c>
      <c r="R1184" s="146">
        <f>Q1184*H1184</f>
        <v>4.2720000000000006E-3</v>
      </c>
      <c r="S1184" s="146">
        <v>0</v>
      </c>
      <c r="T1184" s="147">
        <f>S1184*H1184</f>
        <v>0</v>
      </c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R1184" s="148" t="s">
        <v>336</v>
      </c>
      <c r="AT1184" s="148" t="s">
        <v>372</v>
      </c>
      <c r="AU1184" s="148" t="s">
        <v>82</v>
      </c>
      <c r="AY1184" s="2" t="s">
        <v>193</v>
      </c>
      <c r="BE1184" s="149">
        <f>IF(N1184="základní",J1184,0)</f>
        <v>0</v>
      </c>
      <c r="BF1184" s="149">
        <f>IF(N1184="snížená",J1184,0)</f>
        <v>0</v>
      </c>
      <c r="BG1184" s="149">
        <f>IF(N1184="zákl. přenesená",J1184,0)</f>
        <v>0</v>
      </c>
      <c r="BH1184" s="149">
        <f>IF(N1184="sníž. přenesená",J1184,0)</f>
        <v>0</v>
      </c>
      <c r="BI1184" s="149">
        <f>IF(N1184="nulová",J1184,0)</f>
        <v>0</v>
      </c>
      <c r="BJ1184" s="2" t="s">
        <v>80</v>
      </c>
      <c r="BK1184" s="149">
        <f>ROUND(I1184*H1184,2)</f>
        <v>0</v>
      </c>
      <c r="BL1184" s="2" t="s">
        <v>283</v>
      </c>
      <c r="BM1184" s="148" t="s">
        <v>1313</v>
      </c>
    </row>
    <row r="1185" spans="1:65" s="162" customFormat="1">
      <c r="B1185" s="163"/>
      <c r="D1185" s="156" t="s">
        <v>202</v>
      </c>
      <c r="E1185" s="164"/>
      <c r="F1185" s="165" t="s">
        <v>1314</v>
      </c>
      <c r="H1185" s="166">
        <v>4.2720000000000002</v>
      </c>
      <c r="L1185" s="163"/>
      <c r="M1185" s="167"/>
      <c r="N1185" s="168"/>
      <c r="O1185" s="168"/>
      <c r="P1185" s="168"/>
      <c r="Q1185" s="168"/>
      <c r="R1185" s="168"/>
      <c r="S1185" s="168"/>
      <c r="T1185" s="169"/>
      <c r="AT1185" s="164" t="s">
        <v>202</v>
      </c>
      <c r="AU1185" s="164" t="s">
        <v>82</v>
      </c>
      <c r="AV1185" s="162" t="s">
        <v>82</v>
      </c>
      <c r="AW1185" s="162" t="s">
        <v>35</v>
      </c>
      <c r="AX1185" s="162" t="s">
        <v>73</v>
      </c>
      <c r="AY1185" s="164" t="s">
        <v>193</v>
      </c>
    </row>
    <row r="1186" spans="1:65" s="170" customFormat="1">
      <c r="B1186" s="171"/>
      <c r="D1186" s="156" t="s">
        <v>202</v>
      </c>
      <c r="E1186" s="172"/>
      <c r="F1186" s="173" t="s">
        <v>206</v>
      </c>
      <c r="H1186" s="174">
        <v>4.2720000000000002</v>
      </c>
      <c r="L1186" s="171"/>
      <c r="M1186" s="175"/>
      <c r="N1186" s="176"/>
      <c r="O1186" s="176"/>
      <c r="P1186" s="176"/>
      <c r="Q1186" s="176"/>
      <c r="R1186" s="176"/>
      <c r="S1186" s="176"/>
      <c r="T1186" s="177"/>
      <c r="AT1186" s="172" t="s">
        <v>202</v>
      </c>
      <c r="AU1186" s="172" t="s">
        <v>82</v>
      </c>
      <c r="AV1186" s="170" t="s">
        <v>199</v>
      </c>
      <c r="AW1186" s="170" t="s">
        <v>35</v>
      </c>
      <c r="AX1186" s="170" t="s">
        <v>80</v>
      </c>
      <c r="AY1186" s="172" t="s">
        <v>193</v>
      </c>
    </row>
    <row r="1187" spans="1:65" s="17" customFormat="1" ht="49.05" customHeight="1">
      <c r="A1187" s="13"/>
      <c r="B1187" s="136"/>
      <c r="C1187" s="137" t="s">
        <v>1315</v>
      </c>
      <c r="D1187" s="137" t="s">
        <v>195</v>
      </c>
      <c r="E1187" s="138" t="s">
        <v>1316</v>
      </c>
      <c r="F1187" s="139" t="s">
        <v>1317</v>
      </c>
      <c r="G1187" s="140" t="s">
        <v>1318</v>
      </c>
      <c r="H1187" s="141">
        <v>547.49300000000005</v>
      </c>
      <c r="I1187" s="142">
        <v>0</v>
      </c>
      <c r="J1187" s="142">
        <f>ROUND(I1187*H1187,2)</f>
        <v>0</v>
      </c>
      <c r="K1187" s="143"/>
      <c r="L1187" s="14"/>
      <c r="M1187" s="144"/>
      <c r="N1187" s="145" t="s">
        <v>44</v>
      </c>
      <c r="O1187" s="146">
        <v>0</v>
      </c>
      <c r="P1187" s="146">
        <f>O1187*H1187</f>
        <v>0</v>
      </c>
      <c r="Q1187" s="146">
        <v>0</v>
      </c>
      <c r="R1187" s="146">
        <f>Q1187*H1187</f>
        <v>0</v>
      </c>
      <c r="S1187" s="146">
        <v>0</v>
      </c>
      <c r="T1187" s="147">
        <f>S1187*H1187</f>
        <v>0</v>
      </c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R1187" s="148" t="s">
        <v>283</v>
      </c>
      <c r="AT1187" s="148" t="s">
        <v>195</v>
      </c>
      <c r="AU1187" s="148" t="s">
        <v>82</v>
      </c>
      <c r="AY1187" s="2" t="s">
        <v>193</v>
      </c>
      <c r="BE1187" s="149">
        <f>IF(N1187="základní",J1187,0)</f>
        <v>0</v>
      </c>
      <c r="BF1187" s="149">
        <f>IF(N1187="snížená",J1187,0)</f>
        <v>0</v>
      </c>
      <c r="BG1187" s="149">
        <f>IF(N1187="zákl. přenesená",J1187,0)</f>
        <v>0</v>
      </c>
      <c r="BH1187" s="149">
        <f>IF(N1187="sníž. přenesená",J1187,0)</f>
        <v>0</v>
      </c>
      <c r="BI1187" s="149">
        <f>IF(N1187="nulová",J1187,0)</f>
        <v>0</v>
      </c>
      <c r="BJ1187" s="2" t="s">
        <v>80</v>
      </c>
      <c r="BK1187" s="149">
        <f>ROUND(I1187*H1187,2)</f>
        <v>0</v>
      </c>
      <c r="BL1187" s="2" t="s">
        <v>283</v>
      </c>
      <c r="BM1187" s="148" t="s">
        <v>1319</v>
      </c>
    </row>
    <row r="1188" spans="1:65" s="17" customFormat="1">
      <c r="A1188" s="13"/>
      <c r="B1188" s="14"/>
      <c r="C1188" s="13"/>
      <c r="D1188" s="150" t="s">
        <v>200</v>
      </c>
      <c r="E1188" s="13"/>
      <c r="F1188" s="151" t="s">
        <v>1320</v>
      </c>
      <c r="G1188" s="13"/>
      <c r="H1188" s="13"/>
      <c r="I1188" s="13"/>
      <c r="J1188" s="13"/>
      <c r="K1188" s="13"/>
      <c r="L1188" s="14"/>
      <c r="M1188" s="152"/>
      <c r="N1188" s="153"/>
      <c r="O1188" s="36"/>
      <c r="P1188" s="36"/>
      <c r="Q1188" s="36"/>
      <c r="R1188" s="36"/>
      <c r="S1188" s="36"/>
      <c r="T1188" s="37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" t="s">
        <v>200</v>
      </c>
      <c r="AU1188" s="2" t="s">
        <v>82</v>
      </c>
    </row>
    <row r="1189" spans="1:65" s="123" customFormat="1" ht="22.8" customHeight="1">
      <c r="B1189" s="124"/>
      <c r="D1189" s="125" t="s">
        <v>72</v>
      </c>
      <c r="E1189" s="134" t="s">
        <v>1321</v>
      </c>
      <c r="F1189" s="134" t="s">
        <v>1322</v>
      </c>
      <c r="J1189" s="135">
        <f>BK1189</f>
        <v>0</v>
      </c>
      <c r="L1189" s="124"/>
      <c r="M1189" s="128"/>
      <c r="N1189" s="129"/>
      <c r="O1189" s="129"/>
      <c r="P1189" s="130">
        <f>SUM(P1190:P1276)</f>
        <v>170.77701099999999</v>
      </c>
      <c r="Q1189" s="129"/>
      <c r="R1189" s="130">
        <f>SUM(R1190:R1276)</f>
        <v>3.1023519694099999</v>
      </c>
      <c r="S1189" s="129"/>
      <c r="T1189" s="131">
        <f>SUM(T1190:T1276)</f>
        <v>0</v>
      </c>
      <c r="AR1189" s="125" t="s">
        <v>82</v>
      </c>
      <c r="AT1189" s="132" t="s">
        <v>72</v>
      </c>
      <c r="AU1189" s="132" t="s">
        <v>80</v>
      </c>
      <c r="AY1189" s="125" t="s">
        <v>193</v>
      </c>
      <c r="BK1189" s="133">
        <f>SUM(BK1190:BK1276)</f>
        <v>0</v>
      </c>
    </row>
    <row r="1190" spans="1:65" s="17" customFormat="1" ht="24.15" customHeight="1">
      <c r="A1190" s="13"/>
      <c r="B1190" s="136"/>
      <c r="C1190" s="137" t="s">
        <v>816</v>
      </c>
      <c r="D1190" s="137" t="s">
        <v>195</v>
      </c>
      <c r="E1190" s="138" t="s">
        <v>1323</v>
      </c>
      <c r="F1190" s="139" t="s">
        <v>1324</v>
      </c>
      <c r="G1190" s="140" t="s">
        <v>198</v>
      </c>
      <c r="H1190" s="141">
        <v>6.4820000000000002</v>
      </c>
      <c r="I1190" s="142">
        <v>0</v>
      </c>
      <c r="J1190" s="142">
        <f>ROUND(I1190*H1190,2)</f>
        <v>0</v>
      </c>
      <c r="K1190" s="143"/>
      <c r="L1190" s="14"/>
      <c r="M1190" s="144"/>
      <c r="N1190" s="145" t="s">
        <v>44</v>
      </c>
      <c r="O1190" s="146">
        <v>0</v>
      </c>
      <c r="P1190" s="146">
        <f>O1190*H1190</f>
        <v>0</v>
      </c>
      <c r="Q1190" s="146">
        <v>0</v>
      </c>
      <c r="R1190" s="146">
        <f>Q1190*H1190</f>
        <v>0</v>
      </c>
      <c r="S1190" s="146">
        <v>0</v>
      </c>
      <c r="T1190" s="147">
        <f>S1190*H1190</f>
        <v>0</v>
      </c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R1190" s="148" t="s">
        <v>283</v>
      </c>
      <c r="AT1190" s="148" t="s">
        <v>195</v>
      </c>
      <c r="AU1190" s="148" t="s">
        <v>82</v>
      </c>
      <c r="AY1190" s="2" t="s">
        <v>193</v>
      </c>
      <c r="BE1190" s="149">
        <f>IF(N1190="základní",J1190,0)</f>
        <v>0</v>
      </c>
      <c r="BF1190" s="149">
        <f>IF(N1190="snížená",J1190,0)</f>
        <v>0</v>
      </c>
      <c r="BG1190" s="149">
        <f>IF(N1190="zákl. přenesená",J1190,0)</f>
        <v>0</v>
      </c>
      <c r="BH1190" s="149">
        <f>IF(N1190="sníž. přenesená",J1190,0)</f>
        <v>0</v>
      </c>
      <c r="BI1190" s="149">
        <f>IF(N1190="nulová",J1190,0)</f>
        <v>0</v>
      </c>
      <c r="BJ1190" s="2" t="s">
        <v>80</v>
      </c>
      <c r="BK1190" s="149">
        <f>ROUND(I1190*H1190,2)</f>
        <v>0</v>
      </c>
      <c r="BL1190" s="2" t="s">
        <v>283</v>
      </c>
      <c r="BM1190" s="148" t="s">
        <v>1325</v>
      </c>
    </row>
    <row r="1191" spans="1:65" s="154" customFormat="1">
      <c r="B1191" s="155"/>
      <c r="D1191" s="156" t="s">
        <v>202</v>
      </c>
      <c r="E1191" s="157"/>
      <c r="F1191" s="158" t="s">
        <v>203</v>
      </c>
      <c r="H1191" s="157"/>
      <c r="L1191" s="155"/>
      <c r="M1191" s="159"/>
      <c r="N1191" s="160"/>
      <c r="O1191" s="160"/>
      <c r="P1191" s="160"/>
      <c r="Q1191" s="160"/>
      <c r="R1191" s="160"/>
      <c r="S1191" s="160"/>
      <c r="T1191" s="161"/>
      <c r="AT1191" s="157" t="s">
        <v>202</v>
      </c>
      <c r="AU1191" s="157" t="s">
        <v>82</v>
      </c>
      <c r="AV1191" s="154" t="s">
        <v>80</v>
      </c>
      <c r="AW1191" s="154" t="s">
        <v>35</v>
      </c>
      <c r="AX1191" s="154" t="s">
        <v>73</v>
      </c>
      <c r="AY1191" s="157" t="s">
        <v>193</v>
      </c>
    </row>
    <row r="1192" spans="1:65" s="154" customFormat="1" ht="20.399999999999999">
      <c r="B1192" s="155"/>
      <c r="D1192" s="156" t="s">
        <v>202</v>
      </c>
      <c r="E1192" s="157"/>
      <c r="F1192" s="158" t="s">
        <v>1326</v>
      </c>
      <c r="H1192" s="157"/>
      <c r="L1192" s="155"/>
      <c r="M1192" s="159"/>
      <c r="N1192" s="160"/>
      <c r="O1192" s="160"/>
      <c r="P1192" s="160"/>
      <c r="Q1192" s="160"/>
      <c r="R1192" s="160"/>
      <c r="S1192" s="160"/>
      <c r="T1192" s="161"/>
      <c r="AT1192" s="157" t="s">
        <v>202</v>
      </c>
      <c r="AU1192" s="157" t="s">
        <v>82</v>
      </c>
      <c r="AV1192" s="154" t="s">
        <v>80</v>
      </c>
      <c r="AW1192" s="154" t="s">
        <v>35</v>
      </c>
      <c r="AX1192" s="154" t="s">
        <v>73</v>
      </c>
      <c r="AY1192" s="157" t="s">
        <v>193</v>
      </c>
    </row>
    <row r="1193" spans="1:65" s="162" customFormat="1">
      <c r="B1193" s="163"/>
      <c r="D1193" s="156" t="s">
        <v>202</v>
      </c>
      <c r="E1193" s="164"/>
      <c r="F1193" s="165" t="s">
        <v>1327</v>
      </c>
      <c r="H1193" s="166">
        <v>6.4820000000000002</v>
      </c>
      <c r="L1193" s="163"/>
      <c r="M1193" s="167"/>
      <c r="N1193" s="168"/>
      <c r="O1193" s="168"/>
      <c r="P1193" s="168"/>
      <c r="Q1193" s="168"/>
      <c r="R1193" s="168"/>
      <c r="S1193" s="168"/>
      <c r="T1193" s="169"/>
      <c r="AT1193" s="164" t="s">
        <v>202</v>
      </c>
      <c r="AU1193" s="164" t="s">
        <v>82</v>
      </c>
      <c r="AV1193" s="162" t="s">
        <v>82</v>
      </c>
      <c r="AW1193" s="162" t="s">
        <v>35</v>
      </c>
      <c r="AX1193" s="162" t="s">
        <v>73</v>
      </c>
      <c r="AY1193" s="164" t="s">
        <v>193</v>
      </c>
    </row>
    <row r="1194" spans="1:65" s="170" customFormat="1">
      <c r="B1194" s="171"/>
      <c r="D1194" s="156" t="s">
        <v>202</v>
      </c>
      <c r="E1194" s="172"/>
      <c r="F1194" s="173" t="s">
        <v>206</v>
      </c>
      <c r="H1194" s="174">
        <v>6.4820000000000002</v>
      </c>
      <c r="L1194" s="171"/>
      <c r="M1194" s="175"/>
      <c r="N1194" s="176"/>
      <c r="O1194" s="176"/>
      <c r="P1194" s="176"/>
      <c r="Q1194" s="176"/>
      <c r="R1194" s="176"/>
      <c r="S1194" s="176"/>
      <c r="T1194" s="177"/>
      <c r="AT1194" s="172" t="s">
        <v>202</v>
      </c>
      <c r="AU1194" s="172" t="s">
        <v>82</v>
      </c>
      <c r="AV1194" s="170" t="s">
        <v>199</v>
      </c>
      <c r="AW1194" s="170" t="s">
        <v>35</v>
      </c>
      <c r="AX1194" s="170" t="s">
        <v>80</v>
      </c>
      <c r="AY1194" s="172" t="s">
        <v>193</v>
      </c>
    </row>
    <row r="1195" spans="1:65" s="17" customFormat="1" ht="37.799999999999997" customHeight="1">
      <c r="A1195" s="13"/>
      <c r="B1195" s="136"/>
      <c r="C1195" s="137" t="s">
        <v>1328</v>
      </c>
      <c r="D1195" s="137" t="s">
        <v>195</v>
      </c>
      <c r="E1195" s="138" t="s">
        <v>1329</v>
      </c>
      <c r="F1195" s="139" t="s">
        <v>1330</v>
      </c>
      <c r="G1195" s="140" t="s">
        <v>198</v>
      </c>
      <c r="H1195" s="141">
        <v>666.25699999999995</v>
      </c>
      <c r="I1195" s="142">
        <v>0</v>
      </c>
      <c r="J1195" s="142">
        <f>ROUND(I1195*H1195,2)</f>
        <v>0</v>
      </c>
      <c r="K1195" s="143"/>
      <c r="L1195" s="14"/>
      <c r="M1195" s="144"/>
      <c r="N1195" s="145" t="s">
        <v>44</v>
      </c>
      <c r="O1195" s="146">
        <v>2.9000000000000001E-2</v>
      </c>
      <c r="P1195" s="146">
        <f>O1195*H1195</f>
        <v>19.321452999999998</v>
      </c>
      <c r="Q1195" s="146">
        <v>0</v>
      </c>
      <c r="R1195" s="146">
        <f>Q1195*H1195</f>
        <v>0</v>
      </c>
      <c r="S1195" s="146">
        <v>0</v>
      </c>
      <c r="T1195" s="147">
        <f>S1195*H1195</f>
        <v>0</v>
      </c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R1195" s="148" t="s">
        <v>283</v>
      </c>
      <c r="AT1195" s="148" t="s">
        <v>195</v>
      </c>
      <c r="AU1195" s="148" t="s">
        <v>82</v>
      </c>
      <c r="AY1195" s="2" t="s">
        <v>193</v>
      </c>
      <c r="BE1195" s="149">
        <f>IF(N1195="základní",J1195,0)</f>
        <v>0</v>
      </c>
      <c r="BF1195" s="149">
        <f>IF(N1195="snížená",J1195,0)</f>
        <v>0</v>
      </c>
      <c r="BG1195" s="149">
        <f>IF(N1195="zákl. přenesená",J1195,0)</f>
        <v>0</v>
      </c>
      <c r="BH1195" s="149">
        <f>IF(N1195="sníž. přenesená",J1195,0)</f>
        <v>0</v>
      </c>
      <c r="BI1195" s="149">
        <f>IF(N1195="nulová",J1195,0)</f>
        <v>0</v>
      </c>
      <c r="BJ1195" s="2" t="s">
        <v>80</v>
      </c>
      <c r="BK1195" s="149">
        <f>ROUND(I1195*H1195,2)</f>
        <v>0</v>
      </c>
      <c r="BL1195" s="2" t="s">
        <v>283</v>
      </c>
      <c r="BM1195" s="148" t="s">
        <v>1331</v>
      </c>
    </row>
    <row r="1196" spans="1:65" s="17" customFormat="1">
      <c r="A1196" s="13"/>
      <c r="B1196" s="14"/>
      <c r="C1196" s="13"/>
      <c r="D1196" s="150" t="s">
        <v>200</v>
      </c>
      <c r="E1196" s="13"/>
      <c r="F1196" s="151" t="s">
        <v>1332</v>
      </c>
      <c r="G1196" s="13"/>
      <c r="H1196" s="13"/>
      <c r="I1196" s="13"/>
      <c r="J1196" s="13"/>
      <c r="K1196" s="13"/>
      <c r="L1196" s="14"/>
      <c r="M1196" s="152"/>
      <c r="N1196" s="153"/>
      <c r="O1196" s="36"/>
      <c r="P1196" s="36"/>
      <c r="Q1196" s="36"/>
      <c r="R1196" s="36"/>
      <c r="S1196" s="36"/>
      <c r="T1196" s="37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" t="s">
        <v>200</v>
      </c>
      <c r="AU1196" s="2" t="s">
        <v>82</v>
      </c>
    </row>
    <row r="1197" spans="1:65" s="154" customFormat="1">
      <c r="B1197" s="155"/>
      <c r="D1197" s="156" t="s">
        <v>202</v>
      </c>
      <c r="E1197" s="157"/>
      <c r="F1197" s="158" t="s">
        <v>1333</v>
      </c>
      <c r="H1197" s="157"/>
      <c r="L1197" s="155"/>
      <c r="M1197" s="159"/>
      <c r="N1197" s="160"/>
      <c r="O1197" s="160"/>
      <c r="P1197" s="160"/>
      <c r="Q1197" s="160"/>
      <c r="R1197" s="160"/>
      <c r="S1197" s="160"/>
      <c r="T1197" s="161"/>
      <c r="AT1197" s="157" t="s">
        <v>202</v>
      </c>
      <c r="AU1197" s="157" t="s">
        <v>82</v>
      </c>
      <c r="AV1197" s="154" t="s">
        <v>80</v>
      </c>
      <c r="AW1197" s="154" t="s">
        <v>35</v>
      </c>
      <c r="AX1197" s="154" t="s">
        <v>73</v>
      </c>
      <c r="AY1197" s="157" t="s">
        <v>193</v>
      </c>
    </row>
    <row r="1198" spans="1:65" s="154" customFormat="1">
      <c r="B1198" s="155"/>
      <c r="D1198" s="156" t="s">
        <v>202</v>
      </c>
      <c r="E1198" s="157"/>
      <c r="F1198" s="158" t="s">
        <v>1334</v>
      </c>
      <c r="H1198" s="157"/>
      <c r="L1198" s="155"/>
      <c r="M1198" s="159"/>
      <c r="N1198" s="160"/>
      <c r="O1198" s="160"/>
      <c r="P1198" s="160"/>
      <c r="Q1198" s="160"/>
      <c r="R1198" s="160"/>
      <c r="S1198" s="160"/>
      <c r="T1198" s="161"/>
      <c r="AT1198" s="157" t="s">
        <v>202</v>
      </c>
      <c r="AU1198" s="157" t="s">
        <v>82</v>
      </c>
      <c r="AV1198" s="154" t="s">
        <v>80</v>
      </c>
      <c r="AW1198" s="154" t="s">
        <v>35</v>
      </c>
      <c r="AX1198" s="154" t="s">
        <v>73</v>
      </c>
      <c r="AY1198" s="157" t="s">
        <v>193</v>
      </c>
    </row>
    <row r="1199" spans="1:65" s="162" customFormat="1">
      <c r="B1199" s="163"/>
      <c r="D1199" s="156" t="s">
        <v>202</v>
      </c>
      <c r="E1199" s="164"/>
      <c r="F1199" s="165" t="s">
        <v>1335</v>
      </c>
      <c r="H1199" s="166">
        <v>493.5</v>
      </c>
      <c r="L1199" s="163"/>
      <c r="M1199" s="167"/>
      <c r="N1199" s="168"/>
      <c r="O1199" s="168"/>
      <c r="P1199" s="168"/>
      <c r="Q1199" s="168"/>
      <c r="R1199" s="168"/>
      <c r="S1199" s="168"/>
      <c r="T1199" s="169"/>
      <c r="AT1199" s="164" t="s">
        <v>202</v>
      </c>
      <c r="AU1199" s="164" t="s">
        <v>82</v>
      </c>
      <c r="AV1199" s="162" t="s">
        <v>82</v>
      </c>
      <c r="AW1199" s="162" t="s">
        <v>35</v>
      </c>
      <c r="AX1199" s="162" t="s">
        <v>73</v>
      </c>
      <c r="AY1199" s="164" t="s">
        <v>193</v>
      </c>
    </row>
    <row r="1200" spans="1:65" s="154" customFormat="1">
      <c r="B1200" s="155"/>
      <c r="D1200" s="156" t="s">
        <v>202</v>
      </c>
      <c r="E1200" s="157"/>
      <c r="F1200" s="158" t="s">
        <v>1336</v>
      </c>
      <c r="H1200" s="157"/>
      <c r="L1200" s="155"/>
      <c r="M1200" s="159"/>
      <c r="N1200" s="160"/>
      <c r="O1200" s="160"/>
      <c r="P1200" s="160"/>
      <c r="Q1200" s="160"/>
      <c r="R1200" s="160"/>
      <c r="S1200" s="160"/>
      <c r="T1200" s="161"/>
      <c r="AT1200" s="157" t="s">
        <v>202</v>
      </c>
      <c r="AU1200" s="157" t="s">
        <v>82</v>
      </c>
      <c r="AV1200" s="154" t="s">
        <v>80</v>
      </c>
      <c r="AW1200" s="154" t="s">
        <v>35</v>
      </c>
      <c r="AX1200" s="154" t="s">
        <v>73</v>
      </c>
      <c r="AY1200" s="157" t="s">
        <v>193</v>
      </c>
    </row>
    <row r="1201" spans="1:65" s="162" customFormat="1">
      <c r="B1201" s="163"/>
      <c r="D1201" s="156" t="s">
        <v>202</v>
      </c>
      <c r="E1201" s="164"/>
      <c r="F1201" s="165" t="s">
        <v>1337</v>
      </c>
      <c r="H1201" s="166">
        <v>129.25700000000001</v>
      </c>
      <c r="L1201" s="163"/>
      <c r="M1201" s="167"/>
      <c r="N1201" s="168"/>
      <c r="O1201" s="168"/>
      <c r="P1201" s="168"/>
      <c r="Q1201" s="168"/>
      <c r="R1201" s="168"/>
      <c r="S1201" s="168"/>
      <c r="T1201" s="169"/>
      <c r="AT1201" s="164" t="s">
        <v>202</v>
      </c>
      <c r="AU1201" s="164" t="s">
        <v>82</v>
      </c>
      <c r="AV1201" s="162" t="s">
        <v>82</v>
      </c>
      <c r="AW1201" s="162" t="s">
        <v>35</v>
      </c>
      <c r="AX1201" s="162" t="s">
        <v>73</v>
      </c>
      <c r="AY1201" s="164" t="s">
        <v>193</v>
      </c>
    </row>
    <row r="1202" spans="1:65" s="154" customFormat="1">
      <c r="B1202" s="155"/>
      <c r="D1202" s="156" t="s">
        <v>202</v>
      </c>
      <c r="E1202" s="157"/>
      <c r="F1202" s="158" t="s">
        <v>1338</v>
      </c>
      <c r="H1202" s="157"/>
      <c r="L1202" s="155"/>
      <c r="M1202" s="159"/>
      <c r="N1202" s="160"/>
      <c r="O1202" s="160"/>
      <c r="P1202" s="160"/>
      <c r="Q1202" s="160"/>
      <c r="R1202" s="160"/>
      <c r="S1202" s="160"/>
      <c r="T1202" s="161"/>
      <c r="AT1202" s="157" t="s">
        <v>202</v>
      </c>
      <c r="AU1202" s="157" t="s">
        <v>82</v>
      </c>
      <c r="AV1202" s="154" t="s">
        <v>80</v>
      </c>
      <c r="AW1202" s="154" t="s">
        <v>35</v>
      </c>
      <c r="AX1202" s="154" t="s">
        <v>73</v>
      </c>
      <c r="AY1202" s="157" t="s">
        <v>193</v>
      </c>
    </row>
    <row r="1203" spans="1:65" s="162" customFormat="1">
      <c r="B1203" s="163"/>
      <c r="D1203" s="156" t="s">
        <v>202</v>
      </c>
      <c r="E1203" s="164"/>
      <c r="F1203" s="165" t="s">
        <v>1339</v>
      </c>
      <c r="H1203" s="166">
        <v>43.5</v>
      </c>
      <c r="L1203" s="163"/>
      <c r="M1203" s="167"/>
      <c r="N1203" s="168"/>
      <c r="O1203" s="168"/>
      <c r="P1203" s="168"/>
      <c r="Q1203" s="168"/>
      <c r="R1203" s="168"/>
      <c r="S1203" s="168"/>
      <c r="T1203" s="169"/>
      <c r="AT1203" s="164" t="s">
        <v>202</v>
      </c>
      <c r="AU1203" s="164" t="s">
        <v>82</v>
      </c>
      <c r="AV1203" s="162" t="s">
        <v>82</v>
      </c>
      <c r="AW1203" s="162" t="s">
        <v>35</v>
      </c>
      <c r="AX1203" s="162" t="s">
        <v>73</v>
      </c>
      <c r="AY1203" s="164" t="s">
        <v>193</v>
      </c>
    </row>
    <row r="1204" spans="1:65" s="170" customFormat="1">
      <c r="B1204" s="171"/>
      <c r="D1204" s="156" t="s">
        <v>202</v>
      </c>
      <c r="E1204" s="172"/>
      <c r="F1204" s="173" t="s">
        <v>206</v>
      </c>
      <c r="H1204" s="174">
        <v>666.25699999999995</v>
      </c>
      <c r="L1204" s="171"/>
      <c r="M1204" s="175"/>
      <c r="N1204" s="176"/>
      <c r="O1204" s="176"/>
      <c r="P1204" s="176"/>
      <c r="Q1204" s="176"/>
      <c r="R1204" s="176"/>
      <c r="S1204" s="176"/>
      <c r="T1204" s="177"/>
      <c r="AT1204" s="172" t="s">
        <v>202</v>
      </c>
      <c r="AU1204" s="172" t="s">
        <v>82</v>
      </c>
      <c r="AV1204" s="170" t="s">
        <v>199</v>
      </c>
      <c r="AW1204" s="170" t="s">
        <v>35</v>
      </c>
      <c r="AX1204" s="170" t="s">
        <v>80</v>
      </c>
      <c r="AY1204" s="172" t="s">
        <v>193</v>
      </c>
    </row>
    <row r="1205" spans="1:65" s="17" customFormat="1" ht="16.5" customHeight="1">
      <c r="A1205" s="13"/>
      <c r="B1205" s="136"/>
      <c r="C1205" s="186" t="s">
        <v>823</v>
      </c>
      <c r="D1205" s="186" t="s">
        <v>372</v>
      </c>
      <c r="E1205" s="187" t="s">
        <v>1271</v>
      </c>
      <c r="F1205" s="188" t="s">
        <v>1272</v>
      </c>
      <c r="G1205" s="189" t="s">
        <v>326</v>
      </c>
      <c r="H1205" s="190">
        <v>0.21299999999999999</v>
      </c>
      <c r="I1205" s="191">
        <v>0</v>
      </c>
      <c r="J1205" s="191">
        <f>ROUND(I1205*H1205,2)</f>
        <v>0</v>
      </c>
      <c r="K1205" s="192"/>
      <c r="L1205" s="193"/>
      <c r="M1205" s="194"/>
      <c r="N1205" s="195" t="s">
        <v>44</v>
      </c>
      <c r="O1205" s="146">
        <v>0</v>
      </c>
      <c r="P1205" s="146">
        <f>O1205*H1205</f>
        <v>0</v>
      </c>
      <c r="Q1205" s="146">
        <v>1</v>
      </c>
      <c r="R1205" s="146">
        <f>Q1205*H1205</f>
        <v>0.21299999999999999</v>
      </c>
      <c r="S1205" s="146">
        <v>0</v>
      </c>
      <c r="T1205" s="147">
        <f>S1205*H1205</f>
        <v>0</v>
      </c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R1205" s="148" t="s">
        <v>336</v>
      </c>
      <c r="AT1205" s="148" t="s">
        <v>372</v>
      </c>
      <c r="AU1205" s="148" t="s">
        <v>82</v>
      </c>
      <c r="AY1205" s="2" t="s">
        <v>193</v>
      </c>
      <c r="BE1205" s="149">
        <f>IF(N1205="základní",J1205,0)</f>
        <v>0</v>
      </c>
      <c r="BF1205" s="149">
        <f>IF(N1205="snížená",J1205,0)</f>
        <v>0</v>
      </c>
      <c r="BG1205" s="149">
        <f>IF(N1205="zákl. přenesená",J1205,0)</f>
        <v>0</v>
      </c>
      <c r="BH1205" s="149">
        <f>IF(N1205="sníž. přenesená",J1205,0)</f>
        <v>0</v>
      </c>
      <c r="BI1205" s="149">
        <f>IF(N1205="nulová",J1205,0)</f>
        <v>0</v>
      </c>
      <c r="BJ1205" s="2" t="s">
        <v>80</v>
      </c>
      <c r="BK1205" s="149">
        <f>ROUND(I1205*H1205,2)</f>
        <v>0</v>
      </c>
      <c r="BL1205" s="2" t="s">
        <v>283</v>
      </c>
      <c r="BM1205" s="148" t="s">
        <v>1340</v>
      </c>
    </row>
    <row r="1206" spans="1:65" s="162" customFormat="1">
      <c r="B1206" s="163"/>
      <c r="D1206" s="156" t="s">
        <v>202</v>
      </c>
      <c r="E1206" s="164"/>
      <c r="F1206" s="165" t="s">
        <v>1341</v>
      </c>
      <c r="H1206" s="166">
        <v>0.21299999999999999</v>
      </c>
      <c r="L1206" s="163"/>
      <c r="M1206" s="167"/>
      <c r="N1206" s="168"/>
      <c r="O1206" s="168"/>
      <c r="P1206" s="168"/>
      <c r="Q1206" s="168"/>
      <c r="R1206" s="168"/>
      <c r="S1206" s="168"/>
      <c r="T1206" s="169"/>
      <c r="AT1206" s="164" t="s">
        <v>202</v>
      </c>
      <c r="AU1206" s="164" t="s">
        <v>82</v>
      </c>
      <c r="AV1206" s="162" t="s">
        <v>82</v>
      </c>
      <c r="AW1206" s="162" t="s">
        <v>35</v>
      </c>
      <c r="AX1206" s="162" t="s">
        <v>73</v>
      </c>
      <c r="AY1206" s="164" t="s">
        <v>193</v>
      </c>
    </row>
    <row r="1207" spans="1:65" s="170" customFormat="1">
      <c r="B1207" s="171"/>
      <c r="D1207" s="156" t="s">
        <v>202</v>
      </c>
      <c r="E1207" s="172"/>
      <c r="F1207" s="173" t="s">
        <v>206</v>
      </c>
      <c r="H1207" s="174">
        <v>0.21299999999999999</v>
      </c>
      <c r="L1207" s="171"/>
      <c r="M1207" s="175"/>
      <c r="N1207" s="176"/>
      <c r="O1207" s="176"/>
      <c r="P1207" s="176"/>
      <c r="Q1207" s="176"/>
      <c r="R1207" s="176"/>
      <c r="S1207" s="176"/>
      <c r="T1207" s="177"/>
      <c r="AT1207" s="172" t="s">
        <v>202</v>
      </c>
      <c r="AU1207" s="172" t="s">
        <v>82</v>
      </c>
      <c r="AV1207" s="170" t="s">
        <v>199</v>
      </c>
      <c r="AW1207" s="170" t="s">
        <v>35</v>
      </c>
      <c r="AX1207" s="170" t="s">
        <v>80</v>
      </c>
      <c r="AY1207" s="172" t="s">
        <v>193</v>
      </c>
    </row>
    <row r="1208" spans="1:65" s="17" customFormat="1" ht="33" customHeight="1">
      <c r="A1208" s="13"/>
      <c r="B1208" s="136"/>
      <c r="C1208" s="137" t="s">
        <v>1342</v>
      </c>
      <c r="D1208" s="137" t="s">
        <v>195</v>
      </c>
      <c r="E1208" s="138" t="s">
        <v>1343</v>
      </c>
      <c r="F1208" s="139" t="s">
        <v>1344</v>
      </c>
      <c r="G1208" s="140" t="s">
        <v>198</v>
      </c>
      <c r="H1208" s="141">
        <v>622.75699999999995</v>
      </c>
      <c r="I1208" s="142">
        <v>0</v>
      </c>
      <c r="J1208" s="142">
        <f>ROUND(I1208*H1208,2)</f>
        <v>0</v>
      </c>
      <c r="K1208" s="143"/>
      <c r="L1208" s="14"/>
      <c r="M1208" s="144"/>
      <c r="N1208" s="145" t="s">
        <v>44</v>
      </c>
      <c r="O1208" s="146">
        <v>0.115</v>
      </c>
      <c r="P1208" s="146">
        <f>O1208*H1208</f>
        <v>71.617054999999993</v>
      </c>
      <c r="Q1208" s="146">
        <v>0</v>
      </c>
      <c r="R1208" s="146">
        <f>Q1208*H1208</f>
        <v>0</v>
      </c>
      <c r="S1208" s="146">
        <v>0</v>
      </c>
      <c r="T1208" s="147">
        <f>S1208*H1208</f>
        <v>0</v>
      </c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R1208" s="148" t="s">
        <v>283</v>
      </c>
      <c r="AT1208" s="148" t="s">
        <v>195</v>
      </c>
      <c r="AU1208" s="148" t="s">
        <v>82</v>
      </c>
      <c r="AY1208" s="2" t="s">
        <v>193</v>
      </c>
      <c r="BE1208" s="149">
        <f>IF(N1208="základní",J1208,0)</f>
        <v>0</v>
      </c>
      <c r="BF1208" s="149">
        <f>IF(N1208="snížená",J1208,0)</f>
        <v>0</v>
      </c>
      <c r="BG1208" s="149">
        <f>IF(N1208="zákl. přenesená",J1208,0)</f>
        <v>0</v>
      </c>
      <c r="BH1208" s="149">
        <f>IF(N1208="sníž. přenesená",J1208,0)</f>
        <v>0</v>
      </c>
      <c r="BI1208" s="149">
        <f>IF(N1208="nulová",J1208,0)</f>
        <v>0</v>
      </c>
      <c r="BJ1208" s="2" t="s">
        <v>80</v>
      </c>
      <c r="BK1208" s="149">
        <f>ROUND(I1208*H1208,2)</f>
        <v>0</v>
      </c>
      <c r="BL1208" s="2" t="s">
        <v>283</v>
      </c>
      <c r="BM1208" s="148" t="s">
        <v>1345</v>
      </c>
    </row>
    <row r="1209" spans="1:65" s="17" customFormat="1">
      <c r="A1209" s="13"/>
      <c r="B1209" s="14"/>
      <c r="C1209" s="13"/>
      <c r="D1209" s="150" t="s">
        <v>200</v>
      </c>
      <c r="E1209" s="13"/>
      <c r="F1209" s="151" t="s">
        <v>1346</v>
      </c>
      <c r="G1209" s="13"/>
      <c r="H1209" s="13"/>
      <c r="I1209" s="13"/>
      <c r="J1209" s="13"/>
      <c r="K1209" s="13"/>
      <c r="L1209" s="14"/>
      <c r="M1209" s="152"/>
      <c r="N1209" s="153"/>
      <c r="O1209" s="36"/>
      <c r="P1209" s="36"/>
      <c r="Q1209" s="36"/>
      <c r="R1209" s="36"/>
      <c r="S1209" s="36"/>
      <c r="T1209" s="37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" t="s">
        <v>200</v>
      </c>
      <c r="AU1209" s="2" t="s">
        <v>82</v>
      </c>
    </row>
    <row r="1210" spans="1:65" s="154" customFormat="1">
      <c r="B1210" s="155"/>
      <c r="D1210" s="156" t="s">
        <v>202</v>
      </c>
      <c r="E1210" s="157"/>
      <c r="F1210" s="158" t="s">
        <v>1333</v>
      </c>
      <c r="H1210" s="157"/>
      <c r="L1210" s="155"/>
      <c r="M1210" s="159"/>
      <c r="N1210" s="160"/>
      <c r="O1210" s="160"/>
      <c r="P1210" s="160"/>
      <c r="Q1210" s="160"/>
      <c r="R1210" s="160"/>
      <c r="S1210" s="160"/>
      <c r="T1210" s="161"/>
      <c r="AT1210" s="157" t="s">
        <v>202</v>
      </c>
      <c r="AU1210" s="157" t="s">
        <v>82</v>
      </c>
      <c r="AV1210" s="154" t="s">
        <v>80</v>
      </c>
      <c r="AW1210" s="154" t="s">
        <v>35</v>
      </c>
      <c r="AX1210" s="154" t="s">
        <v>73</v>
      </c>
      <c r="AY1210" s="157" t="s">
        <v>193</v>
      </c>
    </row>
    <row r="1211" spans="1:65" s="154" customFormat="1">
      <c r="B1211" s="155"/>
      <c r="D1211" s="156" t="s">
        <v>202</v>
      </c>
      <c r="E1211" s="157"/>
      <c r="F1211" s="158" t="s">
        <v>1334</v>
      </c>
      <c r="H1211" s="157"/>
      <c r="L1211" s="155"/>
      <c r="M1211" s="159"/>
      <c r="N1211" s="160"/>
      <c r="O1211" s="160"/>
      <c r="P1211" s="160"/>
      <c r="Q1211" s="160"/>
      <c r="R1211" s="160"/>
      <c r="S1211" s="160"/>
      <c r="T1211" s="161"/>
      <c r="AT1211" s="157" t="s">
        <v>202</v>
      </c>
      <c r="AU1211" s="157" t="s">
        <v>82</v>
      </c>
      <c r="AV1211" s="154" t="s">
        <v>80</v>
      </c>
      <c r="AW1211" s="154" t="s">
        <v>35</v>
      </c>
      <c r="AX1211" s="154" t="s">
        <v>73</v>
      </c>
      <c r="AY1211" s="157" t="s">
        <v>193</v>
      </c>
    </row>
    <row r="1212" spans="1:65" s="162" customFormat="1">
      <c r="B1212" s="163"/>
      <c r="D1212" s="156" t="s">
        <v>202</v>
      </c>
      <c r="E1212" s="164"/>
      <c r="F1212" s="165" t="s">
        <v>1335</v>
      </c>
      <c r="H1212" s="166">
        <v>493.5</v>
      </c>
      <c r="L1212" s="163"/>
      <c r="M1212" s="167"/>
      <c r="N1212" s="168"/>
      <c r="O1212" s="168"/>
      <c r="P1212" s="168"/>
      <c r="Q1212" s="168"/>
      <c r="R1212" s="168"/>
      <c r="S1212" s="168"/>
      <c r="T1212" s="169"/>
      <c r="AT1212" s="164" t="s">
        <v>202</v>
      </c>
      <c r="AU1212" s="164" t="s">
        <v>82</v>
      </c>
      <c r="AV1212" s="162" t="s">
        <v>82</v>
      </c>
      <c r="AW1212" s="162" t="s">
        <v>35</v>
      </c>
      <c r="AX1212" s="162" t="s">
        <v>73</v>
      </c>
      <c r="AY1212" s="164" t="s">
        <v>193</v>
      </c>
    </row>
    <row r="1213" spans="1:65" s="154" customFormat="1">
      <c r="B1213" s="155"/>
      <c r="D1213" s="156" t="s">
        <v>202</v>
      </c>
      <c r="E1213" s="157"/>
      <c r="F1213" s="158" t="s">
        <v>1336</v>
      </c>
      <c r="H1213" s="157"/>
      <c r="L1213" s="155"/>
      <c r="M1213" s="159"/>
      <c r="N1213" s="160"/>
      <c r="O1213" s="160"/>
      <c r="P1213" s="160"/>
      <c r="Q1213" s="160"/>
      <c r="R1213" s="160"/>
      <c r="S1213" s="160"/>
      <c r="T1213" s="161"/>
      <c r="AT1213" s="157" t="s">
        <v>202</v>
      </c>
      <c r="AU1213" s="157" t="s">
        <v>82</v>
      </c>
      <c r="AV1213" s="154" t="s">
        <v>80</v>
      </c>
      <c r="AW1213" s="154" t="s">
        <v>35</v>
      </c>
      <c r="AX1213" s="154" t="s">
        <v>73</v>
      </c>
      <c r="AY1213" s="157" t="s">
        <v>193</v>
      </c>
    </row>
    <row r="1214" spans="1:65" s="162" customFormat="1">
      <c r="B1214" s="163"/>
      <c r="D1214" s="156" t="s">
        <v>202</v>
      </c>
      <c r="E1214" s="164"/>
      <c r="F1214" s="165" t="s">
        <v>1337</v>
      </c>
      <c r="H1214" s="166">
        <v>129.25700000000001</v>
      </c>
      <c r="L1214" s="163"/>
      <c r="M1214" s="167"/>
      <c r="N1214" s="168"/>
      <c r="O1214" s="168"/>
      <c r="P1214" s="168"/>
      <c r="Q1214" s="168"/>
      <c r="R1214" s="168"/>
      <c r="S1214" s="168"/>
      <c r="T1214" s="169"/>
      <c r="AT1214" s="164" t="s">
        <v>202</v>
      </c>
      <c r="AU1214" s="164" t="s">
        <v>82</v>
      </c>
      <c r="AV1214" s="162" t="s">
        <v>82</v>
      </c>
      <c r="AW1214" s="162" t="s">
        <v>35</v>
      </c>
      <c r="AX1214" s="162" t="s">
        <v>73</v>
      </c>
      <c r="AY1214" s="164" t="s">
        <v>193</v>
      </c>
    </row>
    <row r="1215" spans="1:65" s="170" customFormat="1">
      <c r="B1215" s="171"/>
      <c r="D1215" s="156" t="s">
        <v>202</v>
      </c>
      <c r="E1215" s="172"/>
      <c r="F1215" s="173" t="s">
        <v>206</v>
      </c>
      <c r="H1215" s="174">
        <v>622.75699999999995</v>
      </c>
      <c r="L1215" s="171"/>
      <c r="M1215" s="175"/>
      <c r="N1215" s="176"/>
      <c r="O1215" s="176"/>
      <c r="P1215" s="176"/>
      <c r="Q1215" s="176"/>
      <c r="R1215" s="176"/>
      <c r="S1215" s="176"/>
      <c r="T1215" s="177"/>
      <c r="AT1215" s="172" t="s">
        <v>202</v>
      </c>
      <c r="AU1215" s="172" t="s">
        <v>82</v>
      </c>
      <c r="AV1215" s="170" t="s">
        <v>199</v>
      </c>
      <c r="AW1215" s="170" t="s">
        <v>35</v>
      </c>
      <c r="AX1215" s="170" t="s">
        <v>80</v>
      </c>
      <c r="AY1215" s="172" t="s">
        <v>193</v>
      </c>
    </row>
    <row r="1216" spans="1:65" s="17" customFormat="1" ht="37.799999999999997" customHeight="1">
      <c r="A1216" s="13"/>
      <c r="B1216" s="136"/>
      <c r="C1216" s="186" t="s">
        <v>836</v>
      </c>
      <c r="D1216" s="186" t="s">
        <v>372</v>
      </c>
      <c r="E1216" s="187" t="s">
        <v>1347</v>
      </c>
      <c r="F1216" s="188" t="s">
        <v>1348</v>
      </c>
      <c r="G1216" s="189" t="s">
        <v>198</v>
      </c>
      <c r="H1216" s="190">
        <v>725.82299999999998</v>
      </c>
      <c r="I1216" s="191">
        <v>0</v>
      </c>
      <c r="J1216" s="191">
        <f>ROUND(I1216*H1216,2)</f>
        <v>0</v>
      </c>
      <c r="K1216" s="192"/>
      <c r="L1216" s="193"/>
      <c r="M1216" s="194"/>
      <c r="N1216" s="195" t="s">
        <v>44</v>
      </c>
      <c r="O1216" s="146">
        <v>0</v>
      </c>
      <c r="P1216" s="146">
        <f>O1216*H1216</f>
        <v>0</v>
      </c>
      <c r="Q1216" s="146">
        <v>4.0000000000000002E-4</v>
      </c>
      <c r="R1216" s="146">
        <f>Q1216*H1216</f>
        <v>0.29032920000000001</v>
      </c>
      <c r="S1216" s="146">
        <v>0</v>
      </c>
      <c r="T1216" s="147">
        <f>S1216*H1216</f>
        <v>0</v>
      </c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R1216" s="148" t="s">
        <v>336</v>
      </c>
      <c r="AT1216" s="148" t="s">
        <v>372</v>
      </c>
      <c r="AU1216" s="148" t="s">
        <v>82</v>
      </c>
      <c r="AY1216" s="2" t="s">
        <v>193</v>
      </c>
      <c r="BE1216" s="149">
        <f>IF(N1216="základní",J1216,0)</f>
        <v>0</v>
      </c>
      <c r="BF1216" s="149">
        <f>IF(N1216="snížená",J1216,0)</f>
        <v>0</v>
      </c>
      <c r="BG1216" s="149">
        <f>IF(N1216="zákl. přenesená",J1216,0)</f>
        <v>0</v>
      </c>
      <c r="BH1216" s="149">
        <f>IF(N1216="sníž. přenesená",J1216,0)</f>
        <v>0</v>
      </c>
      <c r="BI1216" s="149">
        <f>IF(N1216="nulová",J1216,0)</f>
        <v>0</v>
      </c>
      <c r="BJ1216" s="2" t="s">
        <v>80</v>
      </c>
      <c r="BK1216" s="149">
        <f>ROUND(I1216*H1216,2)</f>
        <v>0</v>
      </c>
      <c r="BL1216" s="2" t="s">
        <v>283</v>
      </c>
      <c r="BM1216" s="148" t="s">
        <v>1349</v>
      </c>
    </row>
    <row r="1217" spans="1:65" s="162" customFormat="1">
      <c r="B1217" s="163"/>
      <c r="D1217" s="156" t="s">
        <v>202</v>
      </c>
      <c r="E1217" s="164"/>
      <c r="F1217" s="165" t="s">
        <v>1350</v>
      </c>
      <c r="H1217" s="166">
        <v>725.82299999999998</v>
      </c>
      <c r="L1217" s="163"/>
      <c r="M1217" s="167"/>
      <c r="N1217" s="168"/>
      <c r="O1217" s="168"/>
      <c r="P1217" s="168"/>
      <c r="Q1217" s="168"/>
      <c r="R1217" s="168"/>
      <c r="S1217" s="168"/>
      <c r="T1217" s="169"/>
      <c r="AT1217" s="164" t="s">
        <v>202</v>
      </c>
      <c r="AU1217" s="164" t="s">
        <v>82</v>
      </c>
      <c r="AV1217" s="162" t="s">
        <v>82</v>
      </c>
      <c r="AW1217" s="162" t="s">
        <v>35</v>
      </c>
      <c r="AX1217" s="162" t="s">
        <v>73</v>
      </c>
      <c r="AY1217" s="164" t="s">
        <v>193</v>
      </c>
    </row>
    <row r="1218" spans="1:65" s="170" customFormat="1">
      <c r="B1218" s="171"/>
      <c r="D1218" s="156" t="s">
        <v>202</v>
      </c>
      <c r="E1218" s="172"/>
      <c r="F1218" s="173" t="s">
        <v>206</v>
      </c>
      <c r="H1218" s="174">
        <v>725.82299999999998</v>
      </c>
      <c r="L1218" s="171"/>
      <c r="M1218" s="175"/>
      <c r="N1218" s="176"/>
      <c r="O1218" s="176"/>
      <c r="P1218" s="176"/>
      <c r="Q1218" s="176"/>
      <c r="R1218" s="176"/>
      <c r="S1218" s="176"/>
      <c r="T1218" s="177"/>
      <c r="AT1218" s="172" t="s">
        <v>202</v>
      </c>
      <c r="AU1218" s="172" t="s">
        <v>82</v>
      </c>
      <c r="AV1218" s="170" t="s">
        <v>199</v>
      </c>
      <c r="AW1218" s="170" t="s">
        <v>35</v>
      </c>
      <c r="AX1218" s="170" t="s">
        <v>80</v>
      </c>
      <c r="AY1218" s="172" t="s">
        <v>193</v>
      </c>
    </row>
    <row r="1219" spans="1:65" s="17" customFormat="1" ht="24.15" customHeight="1">
      <c r="A1219" s="13"/>
      <c r="B1219" s="136"/>
      <c r="C1219" s="137" t="s">
        <v>1351</v>
      </c>
      <c r="D1219" s="137" t="s">
        <v>195</v>
      </c>
      <c r="E1219" s="138" t="s">
        <v>1352</v>
      </c>
      <c r="F1219" s="139" t="s">
        <v>1353</v>
      </c>
      <c r="G1219" s="140" t="s">
        <v>198</v>
      </c>
      <c r="H1219" s="141">
        <v>172.75700000000001</v>
      </c>
      <c r="I1219" s="142">
        <v>0</v>
      </c>
      <c r="J1219" s="142">
        <f>ROUND(I1219*H1219,2)</f>
        <v>0</v>
      </c>
      <c r="K1219" s="143"/>
      <c r="L1219" s="14"/>
      <c r="M1219" s="144"/>
      <c r="N1219" s="145" t="s">
        <v>44</v>
      </c>
      <c r="O1219" s="146">
        <v>0.17899999999999999</v>
      </c>
      <c r="P1219" s="146">
        <f>O1219*H1219</f>
        <v>30.923503</v>
      </c>
      <c r="Q1219" s="146">
        <v>8.8312999999999998E-4</v>
      </c>
      <c r="R1219" s="146">
        <f>Q1219*H1219</f>
        <v>0.15256688940999999</v>
      </c>
      <c r="S1219" s="146">
        <v>0</v>
      </c>
      <c r="T1219" s="147">
        <f>S1219*H1219</f>
        <v>0</v>
      </c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R1219" s="148" t="s">
        <v>283</v>
      </c>
      <c r="AT1219" s="148" t="s">
        <v>195</v>
      </c>
      <c r="AU1219" s="148" t="s">
        <v>82</v>
      </c>
      <c r="AY1219" s="2" t="s">
        <v>193</v>
      </c>
      <c r="BE1219" s="149">
        <f>IF(N1219="základní",J1219,0)</f>
        <v>0</v>
      </c>
      <c r="BF1219" s="149">
        <f>IF(N1219="snížená",J1219,0)</f>
        <v>0</v>
      </c>
      <c r="BG1219" s="149">
        <f>IF(N1219="zákl. přenesená",J1219,0)</f>
        <v>0</v>
      </c>
      <c r="BH1219" s="149">
        <f>IF(N1219="sníž. přenesená",J1219,0)</f>
        <v>0</v>
      </c>
      <c r="BI1219" s="149">
        <f>IF(N1219="nulová",J1219,0)</f>
        <v>0</v>
      </c>
      <c r="BJ1219" s="2" t="s">
        <v>80</v>
      </c>
      <c r="BK1219" s="149">
        <f>ROUND(I1219*H1219,2)</f>
        <v>0</v>
      </c>
      <c r="BL1219" s="2" t="s">
        <v>283</v>
      </c>
      <c r="BM1219" s="148" t="s">
        <v>1354</v>
      </c>
    </row>
    <row r="1220" spans="1:65" s="17" customFormat="1">
      <c r="A1220" s="13"/>
      <c r="B1220" s="14"/>
      <c r="C1220" s="13"/>
      <c r="D1220" s="150" t="s">
        <v>200</v>
      </c>
      <c r="E1220" s="13"/>
      <c r="F1220" s="151" t="s">
        <v>1355</v>
      </c>
      <c r="G1220" s="13"/>
      <c r="H1220" s="13"/>
      <c r="I1220" s="13"/>
      <c r="J1220" s="13"/>
      <c r="K1220" s="13"/>
      <c r="L1220" s="14"/>
      <c r="M1220" s="152"/>
      <c r="N1220" s="153"/>
      <c r="O1220" s="36"/>
      <c r="P1220" s="36"/>
      <c r="Q1220" s="36"/>
      <c r="R1220" s="36"/>
      <c r="S1220" s="36"/>
      <c r="T1220" s="37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" t="s">
        <v>200</v>
      </c>
      <c r="AU1220" s="2" t="s">
        <v>82</v>
      </c>
    </row>
    <row r="1221" spans="1:65" s="154" customFormat="1">
      <c r="B1221" s="155"/>
      <c r="D1221" s="156" t="s">
        <v>202</v>
      </c>
      <c r="E1221" s="157"/>
      <c r="F1221" s="158" t="s">
        <v>1333</v>
      </c>
      <c r="H1221" s="157"/>
      <c r="L1221" s="155"/>
      <c r="M1221" s="159"/>
      <c r="N1221" s="160"/>
      <c r="O1221" s="160"/>
      <c r="P1221" s="160"/>
      <c r="Q1221" s="160"/>
      <c r="R1221" s="160"/>
      <c r="S1221" s="160"/>
      <c r="T1221" s="161"/>
      <c r="AT1221" s="157" t="s">
        <v>202</v>
      </c>
      <c r="AU1221" s="157" t="s">
        <v>82</v>
      </c>
      <c r="AV1221" s="154" t="s">
        <v>80</v>
      </c>
      <c r="AW1221" s="154" t="s">
        <v>35</v>
      </c>
      <c r="AX1221" s="154" t="s">
        <v>73</v>
      </c>
      <c r="AY1221" s="157" t="s">
        <v>193</v>
      </c>
    </row>
    <row r="1222" spans="1:65" s="154" customFormat="1">
      <c r="B1222" s="155"/>
      <c r="D1222" s="156" t="s">
        <v>202</v>
      </c>
      <c r="E1222" s="157"/>
      <c r="F1222" s="158" t="s">
        <v>1336</v>
      </c>
      <c r="H1222" s="157"/>
      <c r="L1222" s="155"/>
      <c r="M1222" s="159"/>
      <c r="N1222" s="160"/>
      <c r="O1222" s="160"/>
      <c r="P1222" s="160"/>
      <c r="Q1222" s="160"/>
      <c r="R1222" s="160"/>
      <c r="S1222" s="160"/>
      <c r="T1222" s="161"/>
      <c r="AT1222" s="157" t="s">
        <v>202</v>
      </c>
      <c r="AU1222" s="157" t="s">
        <v>82</v>
      </c>
      <c r="AV1222" s="154" t="s">
        <v>80</v>
      </c>
      <c r="AW1222" s="154" t="s">
        <v>35</v>
      </c>
      <c r="AX1222" s="154" t="s">
        <v>73</v>
      </c>
      <c r="AY1222" s="157" t="s">
        <v>193</v>
      </c>
    </row>
    <row r="1223" spans="1:65" s="162" customFormat="1">
      <c r="B1223" s="163"/>
      <c r="D1223" s="156" t="s">
        <v>202</v>
      </c>
      <c r="E1223" s="164"/>
      <c r="F1223" s="165" t="s">
        <v>1356</v>
      </c>
      <c r="H1223" s="166">
        <v>129.25700000000001</v>
      </c>
      <c r="L1223" s="163"/>
      <c r="M1223" s="167"/>
      <c r="N1223" s="168"/>
      <c r="O1223" s="168"/>
      <c r="P1223" s="168"/>
      <c r="Q1223" s="168"/>
      <c r="R1223" s="168"/>
      <c r="S1223" s="168"/>
      <c r="T1223" s="169"/>
      <c r="AT1223" s="164" t="s">
        <v>202</v>
      </c>
      <c r="AU1223" s="164" t="s">
        <v>82</v>
      </c>
      <c r="AV1223" s="162" t="s">
        <v>82</v>
      </c>
      <c r="AW1223" s="162" t="s">
        <v>35</v>
      </c>
      <c r="AX1223" s="162" t="s">
        <v>73</v>
      </c>
      <c r="AY1223" s="164" t="s">
        <v>193</v>
      </c>
    </row>
    <row r="1224" spans="1:65" s="154" customFormat="1">
      <c r="B1224" s="155"/>
      <c r="D1224" s="156" t="s">
        <v>202</v>
      </c>
      <c r="E1224" s="157"/>
      <c r="F1224" s="158" t="s">
        <v>1338</v>
      </c>
      <c r="H1224" s="157"/>
      <c r="L1224" s="155"/>
      <c r="M1224" s="159"/>
      <c r="N1224" s="160"/>
      <c r="O1224" s="160"/>
      <c r="P1224" s="160"/>
      <c r="Q1224" s="160"/>
      <c r="R1224" s="160"/>
      <c r="S1224" s="160"/>
      <c r="T1224" s="161"/>
      <c r="AT1224" s="157" t="s">
        <v>202</v>
      </c>
      <c r="AU1224" s="157" t="s">
        <v>82</v>
      </c>
      <c r="AV1224" s="154" t="s">
        <v>80</v>
      </c>
      <c r="AW1224" s="154" t="s">
        <v>35</v>
      </c>
      <c r="AX1224" s="154" t="s">
        <v>73</v>
      </c>
      <c r="AY1224" s="157" t="s">
        <v>193</v>
      </c>
    </row>
    <row r="1225" spans="1:65" s="162" customFormat="1">
      <c r="B1225" s="163"/>
      <c r="D1225" s="156" t="s">
        <v>202</v>
      </c>
      <c r="E1225" s="164"/>
      <c r="F1225" s="165" t="s">
        <v>1339</v>
      </c>
      <c r="H1225" s="166">
        <v>43.5</v>
      </c>
      <c r="L1225" s="163"/>
      <c r="M1225" s="167"/>
      <c r="N1225" s="168"/>
      <c r="O1225" s="168"/>
      <c r="P1225" s="168"/>
      <c r="Q1225" s="168"/>
      <c r="R1225" s="168"/>
      <c r="S1225" s="168"/>
      <c r="T1225" s="169"/>
      <c r="AT1225" s="164" t="s">
        <v>202</v>
      </c>
      <c r="AU1225" s="164" t="s">
        <v>82</v>
      </c>
      <c r="AV1225" s="162" t="s">
        <v>82</v>
      </c>
      <c r="AW1225" s="162" t="s">
        <v>35</v>
      </c>
      <c r="AX1225" s="162" t="s">
        <v>73</v>
      </c>
      <c r="AY1225" s="164" t="s">
        <v>193</v>
      </c>
    </row>
    <row r="1226" spans="1:65" s="170" customFormat="1">
      <c r="B1226" s="171"/>
      <c r="D1226" s="156" t="s">
        <v>202</v>
      </c>
      <c r="E1226" s="172"/>
      <c r="F1226" s="173" t="s">
        <v>206</v>
      </c>
      <c r="H1226" s="174">
        <v>172.75700000000001</v>
      </c>
      <c r="L1226" s="171"/>
      <c r="M1226" s="175"/>
      <c r="N1226" s="176"/>
      <c r="O1226" s="176"/>
      <c r="P1226" s="176"/>
      <c r="Q1226" s="176"/>
      <c r="R1226" s="176"/>
      <c r="S1226" s="176"/>
      <c r="T1226" s="177"/>
      <c r="AT1226" s="172" t="s">
        <v>202</v>
      </c>
      <c r="AU1226" s="172" t="s">
        <v>82</v>
      </c>
      <c r="AV1226" s="170" t="s">
        <v>199</v>
      </c>
      <c r="AW1226" s="170" t="s">
        <v>35</v>
      </c>
      <c r="AX1226" s="170" t="s">
        <v>80</v>
      </c>
      <c r="AY1226" s="172" t="s">
        <v>193</v>
      </c>
    </row>
    <row r="1227" spans="1:65" s="17" customFormat="1" ht="49.05" customHeight="1">
      <c r="A1227" s="13"/>
      <c r="B1227" s="136"/>
      <c r="C1227" s="186" t="s">
        <v>841</v>
      </c>
      <c r="D1227" s="186" t="s">
        <v>372</v>
      </c>
      <c r="E1227" s="187" t="s">
        <v>1357</v>
      </c>
      <c r="F1227" s="188" t="s">
        <v>1358</v>
      </c>
      <c r="G1227" s="189" t="s">
        <v>198</v>
      </c>
      <c r="H1227" s="190">
        <v>150.649</v>
      </c>
      <c r="I1227" s="191">
        <v>0</v>
      </c>
      <c r="J1227" s="191">
        <f>ROUND(I1227*H1227,2)</f>
        <v>0</v>
      </c>
      <c r="K1227" s="192"/>
      <c r="L1227" s="193"/>
      <c r="M1227" s="194"/>
      <c r="N1227" s="195" t="s">
        <v>44</v>
      </c>
      <c r="O1227" s="146">
        <v>0</v>
      </c>
      <c r="P1227" s="146">
        <f>O1227*H1227</f>
        <v>0</v>
      </c>
      <c r="Q1227" s="146">
        <v>6.3200000000000001E-3</v>
      </c>
      <c r="R1227" s="146">
        <f>Q1227*H1227</f>
        <v>0.95210168000000006</v>
      </c>
      <c r="S1227" s="146">
        <v>0</v>
      </c>
      <c r="T1227" s="147">
        <f>S1227*H1227</f>
        <v>0</v>
      </c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R1227" s="148" t="s">
        <v>336</v>
      </c>
      <c r="AT1227" s="148" t="s">
        <v>372</v>
      </c>
      <c r="AU1227" s="148" t="s">
        <v>82</v>
      </c>
      <c r="AY1227" s="2" t="s">
        <v>193</v>
      </c>
      <c r="BE1227" s="149">
        <f>IF(N1227="základní",J1227,0)</f>
        <v>0</v>
      </c>
      <c r="BF1227" s="149">
        <f>IF(N1227="snížená",J1227,0)</f>
        <v>0</v>
      </c>
      <c r="BG1227" s="149">
        <f>IF(N1227="zákl. přenesená",J1227,0)</f>
        <v>0</v>
      </c>
      <c r="BH1227" s="149">
        <f>IF(N1227="sníž. přenesená",J1227,0)</f>
        <v>0</v>
      </c>
      <c r="BI1227" s="149">
        <f>IF(N1227="nulová",J1227,0)</f>
        <v>0</v>
      </c>
      <c r="BJ1227" s="2" t="s">
        <v>80</v>
      </c>
      <c r="BK1227" s="149">
        <f>ROUND(I1227*H1227,2)</f>
        <v>0</v>
      </c>
      <c r="BL1227" s="2" t="s">
        <v>283</v>
      </c>
      <c r="BM1227" s="148" t="s">
        <v>1359</v>
      </c>
    </row>
    <row r="1228" spans="1:65" s="162" customFormat="1">
      <c r="B1228" s="163"/>
      <c r="D1228" s="156" t="s">
        <v>202</v>
      </c>
      <c r="E1228" s="164"/>
      <c r="F1228" s="165" t="s">
        <v>1360</v>
      </c>
      <c r="H1228" s="166">
        <v>150.649</v>
      </c>
      <c r="L1228" s="163"/>
      <c r="M1228" s="167"/>
      <c r="N1228" s="168"/>
      <c r="O1228" s="168"/>
      <c r="P1228" s="168"/>
      <c r="Q1228" s="168"/>
      <c r="R1228" s="168"/>
      <c r="S1228" s="168"/>
      <c r="T1228" s="169"/>
      <c r="AT1228" s="164" t="s">
        <v>202</v>
      </c>
      <c r="AU1228" s="164" t="s">
        <v>82</v>
      </c>
      <c r="AV1228" s="162" t="s">
        <v>82</v>
      </c>
      <c r="AW1228" s="162" t="s">
        <v>35</v>
      </c>
      <c r="AX1228" s="162" t="s">
        <v>73</v>
      </c>
      <c r="AY1228" s="164" t="s">
        <v>193</v>
      </c>
    </row>
    <row r="1229" spans="1:65" s="170" customFormat="1">
      <c r="B1229" s="171"/>
      <c r="D1229" s="156" t="s">
        <v>202</v>
      </c>
      <c r="E1229" s="172"/>
      <c r="F1229" s="173" t="s">
        <v>206</v>
      </c>
      <c r="H1229" s="174">
        <v>150.649</v>
      </c>
      <c r="L1229" s="171"/>
      <c r="M1229" s="175"/>
      <c r="N1229" s="176"/>
      <c r="O1229" s="176"/>
      <c r="P1229" s="176"/>
      <c r="Q1229" s="176"/>
      <c r="R1229" s="176"/>
      <c r="S1229" s="176"/>
      <c r="T1229" s="177"/>
      <c r="AT1229" s="172" t="s">
        <v>202</v>
      </c>
      <c r="AU1229" s="172" t="s">
        <v>82</v>
      </c>
      <c r="AV1229" s="170" t="s">
        <v>199</v>
      </c>
      <c r="AW1229" s="170" t="s">
        <v>35</v>
      </c>
      <c r="AX1229" s="170" t="s">
        <v>80</v>
      </c>
      <c r="AY1229" s="172" t="s">
        <v>193</v>
      </c>
    </row>
    <row r="1230" spans="1:65" s="17" customFormat="1" ht="44.25" customHeight="1">
      <c r="A1230" s="13"/>
      <c r="B1230" s="136"/>
      <c r="C1230" s="186" t="s">
        <v>1361</v>
      </c>
      <c r="D1230" s="186" t="s">
        <v>372</v>
      </c>
      <c r="E1230" s="187" t="s">
        <v>1362</v>
      </c>
      <c r="F1230" s="188" t="s">
        <v>1363</v>
      </c>
      <c r="G1230" s="189" t="s">
        <v>198</v>
      </c>
      <c r="H1230" s="190">
        <v>50.698999999999998</v>
      </c>
      <c r="I1230" s="191">
        <v>0</v>
      </c>
      <c r="J1230" s="191">
        <f>ROUND(I1230*H1230,2)</f>
        <v>0</v>
      </c>
      <c r="K1230" s="192"/>
      <c r="L1230" s="193"/>
      <c r="M1230" s="194"/>
      <c r="N1230" s="195" t="s">
        <v>44</v>
      </c>
      <c r="O1230" s="146">
        <v>0</v>
      </c>
      <c r="P1230" s="146">
        <f>O1230*H1230</f>
        <v>0</v>
      </c>
      <c r="Q1230" s="146">
        <v>6.4000000000000003E-3</v>
      </c>
      <c r="R1230" s="146">
        <f>Q1230*H1230</f>
        <v>0.32447360000000003</v>
      </c>
      <c r="S1230" s="146">
        <v>0</v>
      </c>
      <c r="T1230" s="147">
        <f>S1230*H1230</f>
        <v>0</v>
      </c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R1230" s="148" t="s">
        <v>336</v>
      </c>
      <c r="AT1230" s="148" t="s">
        <v>372</v>
      </c>
      <c r="AU1230" s="148" t="s">
        <v>82</v>
      </c>
      <c r="AY1230" s="2" t="s">
        <v>193</v>
      </c>
      <c r="BE1230" s="149">
        <f>IF(N1230="základní",J1230,0)</f>
        <v>0</v>
      </c>
      <c r="BF1230" s="149">
        <f>IF(N1230="snížená",J1230,0)</f>
        <v>0</v>
      </c>
      <c r="BG1230" s="149">
        <f>IF(N1230="zákl. přenesená",J1230,0)</f>
        <v>0</v>
      </c>
      <c r="BH1230" s="149">
        <f>IF(N1230="sníž. přenesená",J1230,0)</f>
        <v>0</v>
      </c>
      <c r="BI1230" s="149">
        <f>IF(N1230="nulová",J1230,0)</f>
        <v>0</v>
      </c>
      <c r="BJ1230" s="2" t="s">
        <v>80</v>
      </c>
      <c r="BK1230" s="149">
        <f>ROUND(I1230*H1230,2)</f>
        <v>0</v>
      </c>
      <c r="BL1230" s="2" t="s">
        <v>283</v>
      </c>
      <c r="BM1230" s="148" t="s">
        <v>1364</v>
      </c>
    </row>
    <row r="1231" spans="1:65" s="162" customFormat="1">
      <c r="B1231" s="163"/>
      <c r="D1231" s="156" t="s">
        <v>202</v>
      </c>
      <c r="E1231" s="164"/>
      <c r="F1231" s="165" t="s">
        <v>1365</v>
      </c>
      <c r="H1231" s="166">
        <v>50.698999999999998</v>
      </c>
      <c r="L1231" s="163"/>
      <c r="M1231" s="167"/>
      <c r="N1231" s="168"/>
      <c r="O1231" s="168"/>
      <c r="P1231" s="168"/>
      <c r="Q1231" s="168"/>
      <c r="R1231" s="168"/>
      <c r="S1231" s="168"/>
      <c r="T1231" s="169"/>
      <c r="AT1231" s="164" t="s">
        <v>202</v>
      </c>
      <c r="AU1231" s="164" t="s">
        <v>82</v>
      </c>
      <c r="AV1231" s="162" t="s">
        <v>82</v>
      </c>
      <c r="AW1231" s="162" t="s">
        <v>35</v>
      </c>
      <c r="AX1231" s="162" t="s">
        <v>73</v>
      </c>
      <c r="AY1231" s="164" t="s">
        <v>193</v>
      </c>
    </row>
    <row r="1232" spans="1:65" s="170" customFormat="1">
      <c r="B1232" s="171"/>
      <c r="D1232" s="156" t="s">
        <v>202</v>
      </c>
      <c r="E1232" s="172"/>
      <c r="F1232" s="173" t="s">
        <v>206</v>
      </c>
      <c r="H1232" s="174">
        <v>50.698999999999998</v>
      </c>
      <c r="L1232" s="171"/>
      <c r="M1232" s="175"/>
      <c r="N1232" s="176"/>
      <c r="O1232" s="176"/>
      <c r="P1232" s="176"/>
      <c r="Q1232" s="176"/>
      <c r="R1232" s="176"/>
      <c r="S1232" s="176"/>
      <c r="T1232" s="177"/>
      <c r="AT1232" s="172" t="s">
        <v>202</v>
      </c>
      <c r="AU1232" s="172" t="s">
        <v>82</v>
      </c>
      <c r="AV1232" s="170" t="s">
        <v>199</v>
      </c>
      <c r="AW1232" s="170" t="s">
        <v>35</v>
      </c>
      <c r="AX1232" s="170" t="s">
        <v>80</v>
      </c>
      <c r="AY1232" s="172" t="s">
        <v>193</v>
      </c>
    </row>
    <row r="1233" spans="1:65" s="17" customFormat="1" ht="55.5" customHeight="1">
      <c r="A1233" s="13"/>
      <c r="B1233" s="136"/>
      <c r="C1233" s="137" t="s">
        <v>849</v>
      </c>
      <c r="D1233" s="137" t="s">
        <v>195</v>
      </c>
      <c r="E1233" s="138" t="s">
        <v>1366</v>
      </c>
      <c r="F1233" s="139" t="s">
        <v>1367</v>
      </c>
      <c r="G1233" s="140" t="s">
        <v>605</v>
      </c>
      <c r="H1233" s="141">
        <v>10</v>
      </c>
      <c r="I1233" s="142">
        <v>0</v>
      </c>
      <c r="J1233" s="142">
        <f>ROUND(I1233*H1233,2)</f>
        <v>0</v>
      </c>
      <c r="K1233" s="143"/>
      <c r="L1233" s="14"/>
      <c r="M1233" s="144"/>
      <c r="N1233" s="145" t="s">
        <v>44</v>
      </c>
      <c r="O1233" s="146">
        <v>0.45</v>
      </c>
      <c r="P1233" s="146">
        <f>O1233*H1233</f>
        <v>4.5</v>
      </c>
      <c r="Q1233" s="146">
        <v>7.4999999999999997E-3</v>
      </c>
      <c r="R1233" s="146">
        <f>Q1233*H1233</f>
        <v>7.4999999999999997E-2</v>
      </c>
      <c r="S1233" s="146">
        <v>0</v>
      </c>
      <c r="T1233" s="147">
        <f>S1233*H1233</f>
        <v>0</v>
      </c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R1233" s="148" t="s">
        <v>283</v>
      </c>
      <c r="AT1233" s="148" t="s">
        <v>195</v>
      </c>
      <c r="AU1233" s="148" t="s">
        <v>82</v>
      </c>
      <c r="AY1233" s="2" t="s">
        <v>193</v>
      </c>
      <c r="BE1233" s="149">
        <f>IF(N1233="základní",J1233,0)</f>
        <v>0</v>
      </c>
      <c r="BF1233" s="149">
        <f>IF(N1233="snížená",J1233,0)</f>
        <v>0</v>
      </c>
      <c r="BG1233" s="149">
        <f>IF(N1233="zákl. přenesená",J1233,0)</f>
        <v>0</v>
      </c>
      <c r="BH1233" s="149">
        <f>IF(N1233="sníž. přenesená",J1233,0)</f>
        <v>0</v>
      </c>
      <c r="BI1233" s="149">
        <f>IF(N1233="nulová",J1233,0)</f>
        <v>0</v>
      </c>
      <c r="BJ1233" s="2" t="s">
        <v>80</v>
      </c>
      <c r="BK1233" s="149">
        <f>ROUND(I1233*H1233,2)</f>
        <v>0</v>
      </c>
      <c r="BL1233" s="2" t="s">
        <v>283</v>
      </c>
      <c r="BM1233" s="148" t="s">
        <v>1368</v>
      </c>
    </row>
    <row r="1234" spans="1:65" s="17" customFormat="1">
      <c r="A1234" s="13"/>
      <c r="B1234" s="14"/>
      <c r="C1234" s="13"/>
      <c r="D1234" s="150" t="s">
        <v>200</v>
      </c>
      <c r="E1234" s="13"/>
      <c r="F1234" s="151" t="s">
        <v>1369</v>
      </c>
      <c r="G1234" s="13"/>
      <c r="H1234" s="13"/>
      <c r="I1234" s="13"/>
      <c r="J1234" s="13"/>
      <c r="K1234" s="13"/>
      <c r="L1234" s="14"/>
      <c r="M1234" s="152"/>
      <c r="N1234" s="153"/>
      <c r="O1234" s="36"/>
      <c r="P1234" s="36"/>
      <c r="Q1234" s="36"/>
      <c r="R1234" s="36"/>
      <c r="S1234" s="36"/>
      <c r="T1234" s="37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" t="s">
        <v>200</v>
      </c>
      <c r="AU1234" s="2" t="s">
        <v>82</v>
      </c>
    </row>
    <row r="1235" spans="1:65" s="17" customFormat="1" ht="24.15" customHeight="1">
      <c r="A1235" s="13"/>
      <c r="B1235" s="136"/>
      <c r="C1235" s="186" t="s">
        <v>1370</v>
      </c>
      <c r="D1235" s="186" t="s">
        <v>372</v>
      </c>
      <c r="E1235" s="187" t="s">
        <v>1371</v>
      </c>
      <c r="F1235" s="188" t="s">
        <v>1372</v>
      </c>
      <c r="G1235" s="189" t="s">
        <v>605</v>
      </c>
      <c r="H1235" s="190">
        <v>5</v>
      </c>
      <c r="I1235" s="191">
        <v>0</v>
      </c>
      <c r="J1235" s="191">
        <f>ROUND(I1235*H1235,2)</f>
        <v>0</v>
      </c>
      <c r="K1235" s="192"/>
      <c r="L1235" s="193"/>
      <c r="M1235" s="194"/>
      <c r="N1235" s="195" t="s">
        <v>44</v>
      </c>
      <c r="O1235" s="146">
        <v>0</v>
      </c>
      <c r="P1235" s="146">
        <f>O1235*H1235</f>
        <v>0</v>
      </c>
      <c r="Q1235" s="146">
        <v>1.4999999999999999E-4</v>
      </c>
      <c r="R1235" s="146">
        <f>Q1235*H1235</f>
        <v>7.4999999999999991E-4</v>
      </c>
      <c r="S1235" s="146">
        <v>0</v>
      </c>
      <c r="T1235" s="147">
        <f>S1235*H1235</f>
        <v>0</v>
      </c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R1235" s="148" t="s">
        <v>336</v>
      </c>
      <c r="AT1235" s="148" t="s">
        <v>372</v>
      </c>
      <c r="AU1235" s="148" t="s">
        <v>82</v>
      </c>
      <c r="AY1235" s="2" t="s">
        <v>193</v>
      </c>
      <c r="BE1235" s="149">
        <f>IF(N1235="základní",J1235,0)</f>
        <v>0</v>
      </c>
      <c r="BF1235" s="149">
        <f>IF(N1235="snížená",J1235,0)</f>
        <v>0</v>
      </c>
      <c r="BG1235" s="149">
        <f>IF(N1235="zákl. přenesená",J1235,0)</f>
        <v>0</v>
      </c>
      <c r="BH1235" s="149">
        <f>IF(N1235="sníž. přenesená",J1235,0)</f>
        <v>0</v>
      </c>
      <c r="BI1235" s="149">
        <f>IF(N1235="nulová",J1235,0)</f>
        <v>0</v>
      </c>
      <c r="BJ1235" s="2" t="s">
        <v>80</v>
      </c>
      <c r="BK1235" s="149">
        <f>ROUND(I1235*H1235,2)</f>
        <v>0</v>
      </c>
      <c r="BL1235" s="2" t="s">
        <v>283</v>
      </c>
      <c r="BM1235" s="148" t="s">
        <v>1373</v>
      </c>
    </row>
    <row r="1236" spans="1:65" s="17" customFormat="1" ht="24.15" customHeight="1">
      <c r="A1236" s="13"/>
      <c r="B1236" s="136"/>
      <c r="C1236" s="186" t="s">
        <v>863</v>
      </c>
      <c r="D1236" s="186" t="s">
        <v>372</v>
      </c>
      <c r="E1236" s="187" t="s">
        <v>1374</v>
      </c>
      <c r="F1236" s="188" t="s">
        <v>1375</v>
      </c>
      <c r="G1236" s="189" t="s">
        <v>605</v>
      </c>
      <c r="H1236" s="190">
        <v>5</v>
      </c>
      <c r="I1236" s="191">
        <v>0</v>
      </c>
      <c r="J1236" s="191">
        <f>ROUND(I1236*H1236,2)</f>
        <v>0</v>
      </c>
      <c r="K1236" s="192"/>
      <c r="L1236" s="193"/>
      <c r="M1236" s="194"/>
      <c r="N1236" s="195" t="s">
        <v>44</v>
      </c>
      <c r="O1236" s="146">
        <v>0</v>
      </c>
      <c r="P1236" s="146">
        <f>O1236*H1236</f>
        <v>0</v>
      </c>
      <c r="Q1236" s="146">
        <v>2.5999999999999998E-4</v>
      </c>
      <c r="R1236" s="146">
        <f>Q1236*H1236</f>
        <v>1.2999999999999999E-3</v>
      </c>
      <c r="S1236" s="146">
        <v>0</v>
      </c>
      <c r="T1236" s="147">
        <f>S1236*H1236</f>
        <v>0</v>
      </c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R1236" s="148" t="s">
        <v>336</v>
      </c>
      <c r="AT1236" s="148" t="s">
        <v>372</v>
      </c>
      <c r="AU1236" s="148" t="s">
        <v>82</v>
      </c>
      <c r="AY1236" s="2" t="s">
        <v>193</v>
      </c>
      <c r="BE1236" s="149">
        <f>IF(N1236="základní",J1236,0)</f>
        <v>0</v>
      </c>
      <c r="BF1236" s="149">
        <f>IF(N1236="snížená",J1236,0)</f>
        <v>0</v>
      </c>
      <c r="BG1236" s="149">
        <f>IF(N1236="zákl. přenesená",J1236,0)</f>
        <v>0</v>
      </c>
      <c r="BH1236" s="149">
        <f>IF(N1236="sníž. přenesená",J1236,0)</f>
        <v>0</v>
      </c>
      <c r="BI1236" s="149">
        <f>IF(N1236="nulová",J1236,0)</f>
        <v>0</v>
      </c>
      <c r="BJ1236" s="2" t="s">
        <v>80</v>
      </c>
      <c r="BK1236" s="149">
        <f>ROUND(I1236*H1236,2)</f>
        <v>0</v>
      </c>
      <c r="BL1236" s="2" t="s">
        <v>283</v>
      </c>
      <c r="BM1236" s="148" t="s">
        <v>1376</v>
      </c>
    </row>
    <row r="1237" spans="1:65" s="17" customFormat="1" ht="62.7" customHeight="1">
      <c r="A1237" s="13"/>
      <c r="B1237" s="136"/>
      <c r="C1237" s="137" t="s">
        <v>1377</v>
      </c>
      <c r="D1237" s="137" t="s">
        <v>195</v>
      </c>
      <c r="E1237" s="138" t="s">
        <v>1378</v>
      </c>
      <c r="F1237" s="139" t="s">
        <v>1379</v>
      </c>
      <c r="G1237" s="140" t="s">
        <v>198</v>
      </c>
      <c r="H1237" s="141">
        <v>493.5</v>
      </c>
      <c r="I1237" s="142">
        <v>0</v>
      </c>
      <c r="J1237" s="142">
        <f>ROUND(I1237*H1237,2)</f>
        <v>0</v>
      </c>
      <c r="K1237" s="143"/>
      <c r="L1237" s="14"/>
      <c r="M1237" s="144"/>
      <c r="N1237" s="145" t="s">
        <v>44</v>
      </c>
      <c r="O1237" s="146">
        <v>0</v>
      </c>
      <c r="P1237" s="146">
        <f>O1237*H1237</f>
        <v>0</v>
      </c>
      <c r="Q1237" s="146">
        <v>0</v>
      </c>
      <c r="R1237" s="146">
        <f>Q1237*H1237</f>
        <v>0</v>
      </c>
      <c r="S1237" s="146">
        <v>0</v>
      </c>
      <c r="T1237" s="147">
        <f>S1237*H1237</f>
        <v>0</v>
      </c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R1237" s="148" t="s">
        <v>283</v>
      </c>
      <c r="AT1237" s="148" t="s">
        <v>195</v>
      </c>
      <c r="AU1237" s="148" t="s">
        <v>82</v>
      </c>
      <c r="AY1237" s="2" t="s">
        <v>193</v>
      </c>
      <c r="BE1237" s="149">
        <f>IF(N1237="základní",J1237,0)</f>
        <v>0</v>
      </c>
      <c r="BF1237" s="149">
        <f>IF(N1237="snížená",J1237,0)</f>
        <v>0</v>
      </c>
      <c r="BG1237" s="149">
        <f>IF(N1237="zákl. přenesená",J1237,0)</f>
        <v>0</v>
      </c>
      <c r="BH1237" s="149">
        <f>IF(N1237="sníž. přenesená",J1237,0)</f>
        <v>0</v>
      </c>
      <c r="BI1237" s="149">
        <f>IF(N1237="nulová",J1237,0)</f>
        <v>0</v>
      </c>
      <c r="BJ1237" s="2" t="s">
        <v>80</v>
      </c>
      <c r="BK1237" s="149">
        <f>ROUND(I1237*H1237,2)</f>
        <v>0</v>
      </c>
      <c r="BL1237" s="2" t="s">
        <v>283</v>
      </c>
      <c r="BM1237" s="148" t="s">
        <v>1380</v>
      </c>
    </row>
    <row r="1238" spans="1:65" s="154" customFormat="1">
      <c r="B1238" s="155"/>
      <c r="D1238" s="156" t="s">
        <v>202</v>
      </c>
      <c r="E1238" s="157"/>
      <c r="F1238" s="158" t="s">
        <v>1333</v>
      </c>
      <c r="H1238" s="157"/>
      <c r="L1238" s="155"/>
      <c r="M1238" s="159"/>
      <c r="N1238" s="160"/>
      <c r="O1238" s="160"/>
      <c r="P1238" s="160"/>
      <c r="Q1238" s="160"/>
      <c r="R1238" s="160"/>
      <c r="S1238" s="160"/>
      <c r="T1238" s="161"/>
      <c r="AT1238" s="157" t="s">
        <v>202</v>
      </c>
      <c r="AU1238" s="157" t="s">
        <v>82</v>
      </c>
      <c r="AV1238" s="154" t="s">
        <v>80</v>
      </c>
      <c r="AW1238" s="154" t="s">
        <v>35</v>
      </c>
      <c r="AX1238" s="154" t="s">
        <v>73</v>
      </c>
      <c r="AY1238" s="157" t="s">
        <v>193</v>
      </c>
    </row>
    <row r="1239" spans="1:65" s="154" customFormat="1">
      <c r="B1239" s="155"/>
      <c r="D1239" s="156" t="s">
        <v>202</v>
      </c>
      <c r="E1239" s="157"/>
      <c r="F1239" s="158" t="s">
        <v>1334</v>
      </c>
      <c r="H1239" s="157"/>
      <c r="L1239" s="155"/>
      <c r="M1239" s="159"/>
      <c r="N1239" s="160"/>
      <c r="O1239" s="160"/>
      <c r="P1239" s="160"/>
      <c r="Q1239" s="160"/>
      <c r="R1239" s="160"/>
      <c r="S1239" s="160"/>
      <c r="T1239" s="161"/>
      <c r="AT1239" s="157" t="s">
        <v>202</v>
      </c>
      <c r="AU1239" s="157" t="s">
        <v>82</v>
      </c>
      <c r="AV1239" s="154" t="s">
        <v>80</v>
      </c>
      <c r="AW1239" s="154" t="s">
        <v>35</v>
      </c>
      <c r="AX1239" s="154" t="s">
        <v>73</v>
      </c>
      <c r="AY1239" s="157" t="s">
        <v>193</v>
      </c>
    </row>
    <row r="1240" spans="1:65" s="162" customFormat="1">
      <c r="B1240" s="163"/>
      <c r="D1240" s="156" t="s">
        <v>202</v>
      </c>
      <c r="E1240" s="164"/>
      <c r="F1240" s="165" t="s">
        <v>1335</v>
      </c>
      <c r="H1240" s="166">
        <v>493.5</v>
      </c>
      <c r="L1240" s="163"/>
      <c r="M1240" s="167"/>
      <c r="N1240" s="168"/>
      <c r="O1240" s="168"/>
      <c r="P1240" s="168"/>
      <c r="Q1240" s="168"/>
      <c r="R1240" s="168"/>
      <c r="S1240" s="168"/>
      <c r="T1240" s="169"/>
      <c r="AT1240" s="164" t="s">
        <v>202</v>
      </c>
      <c r="AU1240" s="164" t="s">
        <v>82</v>
      </c>
      <c r="AV1240" s="162" t="s">
        <v>82</v>
      </c>
      <c r="AW1240" s="162" t="s">
        <v>35</v>
      </c>
      <c r="AX1240" s="162" t="s">
        <v>73</v>
      </c>
      <c r="AY1240" s="164" t="s">
        <v>193</v>
      </c>
    </row>
    <row r="1241" spans="1:65" s="170" customFormat="1">
      <c r="B1241" s="171"/>
      <c r="D1241" s="156" t="s">
        <v>202</v>
      </c>
      <c r="E1241" s="172"/>
      <c r="F1241" s="173" t="s">
        <v>206</v>
      </c>
      <c r="H1241" s="174">
        <v>493.5</v>
      </c>
      <c r="L1241" s="171"/>
      <c r="M1241" s="175"/>
      <c r="N1241" s="176"/>
      <c r="O1241" s="176"/>
      <c r="P1241" s="176"/>
      <c r="Q1241" s="176"/>
      <c r="R1241" s="176"/>
      <c r="S1241" s="176"/>
      <c r="T1241" s="177"/>
      <c r="AT1241" s="172" t="s">
        <v>202</v>
      </c>
      <c r="AU1241" s="172" t="s">
        <v>82</v>
      </c>
      <c r="AV1241" s="170" t="s">
        <v>199</v>
      </c>
      <c r="AW1241" s="170" t="s">
        <v>35</v>
      </c>
      <c r="AX1241" s="170" t="s">
        <v>80</v>
      </c>
      <c r="AY1241" s="172" t="s">
        <v>193</v>
      </c>
    </row>
    <row r="1242" spans="1:65" s="17" customFormat="1" ht="24.15" customHeight="1">
      <c r="A1242" s="13"/>
      <c r="B1242" s="136"/>
      <c r="C1242" s="186" t="s">
        <v>872</v>
      </c>
      <c r="D1242" s="186" t="s">
        <v>372</v>
      </c>
      <c r="E1242" s="187" t="s">
        <v>1381</v>
      </c>
      <c r="F1242" s="188" t="s">
        <v>1382</v>
      </c>
      <c r="G1242" s="189" t="s">
        <v>198</v>
      </c>
      <c r="H1242" s="190">
        <v>575.17399999999998</v>
      </c>
      <c r="I1242" s="191">
        <v>0</v>
      </c>
      <c r="J1242" s="191">
        <f>ROUND(I1242*H1242,2)</f>
        <v>0</v>
      </c>
      <c r="K1242" s="192"/>
      <c r="L1242" s="193"/>
      <c r="M1242" s="194"/>
      <c r="N1242" s="195" t="s">
        <v>44</v>
      </c>
      <c r="O1242" s="146">
        <v>0</v>
      </c>
      <c r="P1242" s="146">
        <f>O1242*H1242</f>
        <v>0</v>
      </c>
      <c r="Q1242" s="146">
        <v>1.9E-3</v>
      </c>
      <c r="R1242" s="146">
        <f>Q1242*H1242</f>
        <v>1.0928305999999999</v>
      </c>
      <c r="S1242" s="146">
        <v>0</v>
      </c>
      <c r="T1242" s="147">
        <f>S1242*H1242</f>
        <v>0</v>
      </c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R1242" s="148" t="s">
        <v>336</v>
      </c>
      <c r="AT1242" s="148" t="s">
        <v>372</v>
      </c>
      <c r="AU1242" s="148" t="s">
        <v>82</v>
      </c>
      <c r="AY1242" s="2" t="s">
        <v>193</v>
      </c>
      <c r="BE1242" s="149">
        <f>IF(N1242="základní",J1242,0)</f>
        <v>0</v>
      </c>
      <c r="BF1242" s="149">
        <f>IF(N1242="snížená",J1242,0)</f>
        <v>0</v>
      </c>
      <c r="BG1242" s="149">
        <f>IF(N1242="zákl. přenesená",J1242,0)</f>
        <v>0</v>
      </c>
      <c r="BH1242" s="149">
        <f>IF(N1242="sníž. přenesená",J1242,0)</f>
        <v>0</v>
      </c>
      <c r="BI1242" s="149">
        <f>IF(N1242="nulová",J1242,0)</f>
        <v>0</v>
      </c>
      <c r="BJ1242" s="2" t="s">
        <v>80</v>
      </c>
      <c r="BK1242" s="149">
        <f>ROUND(I1242*H1242,2)</f>
        <v>0</v>
      </c>
      <c r="BL1242" s="2" t="s">
        <v>283</v>
      </c>
      <c r="BM1242" s="148" t="s">
        <v>1383</v>
      </c>
    </row>
    <row r="1243" spans="1:65" s="162" customFormat="1">
      <c r="B1243" s="163"/>
      <c r="D1243" s="156" t="s">
        <v>202</v>
      </c>
      <c r="E1243" s="164"/>
      <c r="F1243" s="165" t="s">
        <v>1384</v>
      </c>
      <c r="H1243" s="166">
        <v>575.17399999999998</v>
      </c>
      <c r="L1243" s="163"/>
      <c r="M1243" s="167"/>
      <c r="N1243" s="168"/>
      <c r="O1243" s="168"/>
      <c r="P1243" s="168"/>
      <c r="Q1243" s="168"/>
      <c r="R1243" s="168"/>
      <c r="S1243" s="168"/>
      <c r="T1243" s="169"/>
      <c r="AT1243" s="164" t="s">
        <v>202</v>
      </c>
      <c r="AU1243" s="164" t="s">
        <v>82</v>
      </c>
      <c r="AV1243" s="162" t="s">
        <v>82</v>
      </c>
      <c r="AW1243" s="162" t="s">
        <v>35</v>
      </c>
      <c r="AX1243" s="162" t="s">
        <v>73</v>
      </c>
      <c r="AY1243" s="164" t="s">
        <v>193</v>
      </c>
    </row>
    <row r="1244" spans="1:65" s="170" customFormat="1">
      <c r="B1244" s="171"/>
      <c r="D1244" s="156" t="s">
        <v>202</v>
      </c>
      <c r="E1244" s="172"/>
      <c r="F1244" s="173" t="s">
        <v>206</v>
      </c>
      <c r="H1244" s="174">
        <v>575.17399999999998</v>
      </c>
      <c r="L1244" s="171"/>
      <c r="M1244" s="175"/>
      <c r="N1244" s="176"/>
      <c r="O1244" s="176"/>
      <c r="P1244" s="176"/>
      <c r="Q1244" s="176"/>
      <c r="R1244" s="176"/>
      <c r="S1244" s="176"/>
      <c r="T1244" s="177"/>
      <c r="AT1244" s="172" t="s">
        <v>202</v>
      </c>
      <c r="AU1244" s="172" t="s">
        <v>82</v>
      </c>
      <c r="AV1244" s="170" t="s">
        <v>199</v>
      </c>
      <c r="AW1244" s="170" t="s">
        <v>35</v>
      </c>
      <c r="AX1244" s="170" t="s">
        <v>80</v>
      </c>
      <c r="AY1244" s="172" t="s">
        <v>193</v>
      </c>
    </row>
    <row r="1245" spans="1:65" s="17" customFormat="1" ht="33" customHeight="1">
      <c r="A1245" s="13"/>
      <c r="B1245" s="136"/>
      <c r="C1245" s="137" t="s">
        <v>1385</v>
      </c>
      <c r="D1245" s="137" t="s">
        <v>195</v>
      </c>
      <c r="E1245" s="138" t="s">
        <v>1386</v>
      </c>
      <c r="F1245" s="139" t="s">
        <v>1387</v>
      </c>
      <c r="G1245" s="140" t="s">
        <v>198</v>
      </c>
      <c r="H1245" s="141">
        <v>493.5</v>
      </c>
      <c r="I1245" s="142">
        <v>0</v>
      </c>
      <c r="J1245" s="142">
        <f>ROUND(I1245*H1245,2)</f>
        <v>0</v>
      </c>
      <c r="K1245" s="143"/>
      <c r="L1245" s="14"/>
      <c r="M1245" s="144"/>
      <c r="N1245" s="145" t="s">
        <v>44</v>
      </c>
      <c r="O1245" s="146">
        <v>0.09</v>
      </c>
      <c r="P1245" s="146">
        <f>O1245*H1245</f>
        <v>44.414999999999999</v>
      </c>
      <c r="Q1245" s="146">
        <v>0</v>
      </c>
      <c r="R1245" s="146">
        <f>Q1245*H1245</f>
        <v>0</v>
      </c>
      <c r="S1245" s="146">
        <v>0</v>
      </c>
      <c r="T1245" s="147">
        <f>S1245*H1245</f>
        <v>0</v>
      </c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R1245" s="148" t="s">
        <v>283</v>
      </c>
      <c r="AT1245" s="148" t="s">
        <v>195</v>
      </c>
      <c r="AU1245" s="148" t="s">
        <v>82</v>
      </c>
      <c r="AY1245" s="2" t="s">
        <v>193</v>
      </c>
      <c r="BE1245" s="149">
        <f>IF(N1245="základní",J1245,0)</f>
        <v>0</v>
      </c>
      <c r="BF1245" s="149">
        <f>IF(N1245="snížená",J1245,0)</f>
        <v>0</v>
      </c>
      <c r="BG1245" s="149">
        <f>IF(N1245="zákl. přenesená",J1245,0)</f>
        <v>0</v>
      </c>
      <c r="BH1245" s="149">
        <f>IF(N1245="sníž. přenesená",J1245,0)</f>
        <v>0</v>
      </c>
      <c r="BI1245" s="149">
        <f>IF(N1245="nulová",J1245,0)</f>
        <v>0</v>
      </c>
      <c r="BJ1245" s="2" t="s">
        <v>80</v>
      </c>
      <c r="BK1245" s="149">
        <f>ROUND(I1245*H1245,2)</f>
        <v>0</v>
      </c>
      <c r="BL1245" s="2" t="s">
        <v>283</v>
      </c>
      <c r="BM1245" s="148" t="s">
        <v>1388</v>
      </c>
    </row>
    <row r="1246" spans="1:65" s="17" customFormat="1">
      <c r="A1246" s="13"/>
      <c r="B1246" s="14"/>
      <c r="C1246" s="13"/>
      <c r="D1246" s="150" t="s">
        <v>200</v>
      </c>
      <c r="E1246" s="13"/>
      <c r="F1246" s="151" t="s">
        <v>1389</v>
      </c>
      <c r="G1246" s="13"/>
      <c r="H1246" s="13"/>
      <c r="I1246" s="13"/>
      <c r="J1246" s="13"/>
      <c r="K1246" s="13"/>
      <c r="L1246" s="14"/>
      <c r="M1246" s="152"/>
      <c r="N1246" s="153"/>
      <c r="O1246" s="36"/>
      <c r="P1246" s="36"/>
      <c r="Q1246" s="36"/>
      <c r="R1246" s="36"/>
      <c r="S1246" s="36"/>
      <c r="T1246" s="37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" t="s">
        <v>200</v>
      </c>
      <c r="AU1246" s="2" t="s">
        <v>82</v>
      </c>
    </row>
    <row r="1247" spans="1:65" s="154" customFormat="1">
      <c r="B1247" s="155"/>
      <c r="D1247" s="156" t="s">
        <v>202</v>
      </c>
      <c r="E1247" s="157"/>
      <c r="F1247" s="158" t="s">
        <v>1333</v>
      </c>
      <c r="H1247" s="157"/>
      <c r="L1247" s="155"/>
      <c r="M1247" s="159"/>
      <c r="N1247" s="160"/>
      <c r="O1247" s="160"/>
      <c r="P1247" s="160"/>
      <c r="Q1247" s="160"/>
      <c r="R1247" s="160"/>
      <c r="S1247" s="160"/>
      <c r="T1247" s="161"/>
      <c r="AT1247" s="157" t="s">
        <v>202</v>
      </c>
      <c r="AU1247" s="157" t="s">
        <v>82</v>
      </c>
      <c r="AV1247" s="154" t="s">
        <v>80</v>
      </c>
      <c r="AW1247" s="154" t="s">
        <v>35</v>
      </c>
      <c r="AX1247" s="154" t="s">
        <v>73</v>
      </c>
      <c r="AY1247" s="157" t="s">
        <v>193</v>
      </c>
    </row>
    <row r="1248" spans="1:65" s="154" customFormat="1">
      <c r="B1248" s="155"/>
      <c r="D1248" s="156" t="s">
        <v>202</v>
      </c>
      <c r="E1248" s="157"/>
      <c r="F1248" s="158" t="s">
        <v>1334</v>
      </c>
      <c r="H1248" s="157"/>
      <c r="L1248" s="155"/>
      <c r="M1248" s="159"/>
      <c r="N1248" s="160"/>
      <c r="O1248" s="160"/>
      <c r="P1248" s="160"/>
      <c r="Q1248" s="160"/>
      <c r="R1248" s="160"/>
      <c r="S1248" s="160"/>
      <c r="T1248" s="161"/>
      <c r="AT1248" s="157" t="s">
        <v>202</v>
      </c>
      <c r="AU1248" s="157" t="s">
        <v>82</v>
      </c>
      <c r="AV1248" s="154" t="s">
        <v>80</v>
      </c>
      <c r="AW1248" s="154" t="s">
        <v>35</v>
      </c>
      <c r="AX1248" s="154" t="s">
        <v>73</v>
      </c>
      <c r="AY1248" s="157" t="s">
        <v>193</v>
      </c>
    </row>
    <row r="1249" spans="1:65" s="162" customFormat="1">
      <c r="B1249" s="163"/>
      <c r="D1249" s="156" t="s">
        <v>202</v>
      </c>
      <c r="E1249" s="164"/>
      <c r="F1249" s="165" t="s">
        <v>1335</v>
      </c>
      <c r="H1249" s="166">
        <v>493.5</v>
      </c>
      <c r="L1249" s="163"/>
      <c r="M1249" s="167"/>
      <c r="N1249" s="168"/>
      <c r="O1249" s="168"/>
      <c r="P1249" s="168"/>
      <c r="Q1249" s="168"/>
      <c r="R1249" s="168"/>
      <c r="S1249" s="168"/>
      <c r="T1249" s="169"/>
      <c r="AT1249" s="164" t="s">
        <v>202</v>
      </c>
      <c r="AU1249" s="164" t="s">
        <v>82</v>
      </c>
      <c r="AV1249" s="162" t="s">
        <v>82</v>
      </c>
      <c r="AW1249" s="162" t="s">
        <v>35</v>
      </c>
      <c r="AX1249" s="162" t="s">
        <v>73</v>
      </c>
      <c r="AY1249" s="164" t="s">
        <v>193</v>
      </c>
    </row>
    <row r="1250" spans="1:65" s="170" customFormat="1">
      <c r="B1250" s="171"/>
      <c r="D1250" s="156" t="s">
        <v>202</v>
      </c>
      <c r="E1250" s="172"/>
      <c r="F1250" s="173" t="s">
        <v>206</v>
      </c>
      <c r="H1250" s="174">
        <v>493.5</v>
      </c>
      <c r="L1250" s="171"/>
      <c r="M1250" s="175"/>
      <c r="N1250" s="176"/>
      <c r="O1250" s="176"/>
      <c r="P1250" s="176"/>
      <c r="Q1250" s="176"/>
      <c r="R1250" s="176"/>
      <c r="S1250" s="176"/>
      <c r="T1250" s="177"/>
      <c r="AT1250" s="172" t="s">
        <v>202</v>
      </c>
      <c r="AU1250" s="172" t="s">
        <v>82</v>
      </c>
      <c r="AV1250" s="170" t="s">
        <v>199</v>
      </c>
      <c r="AW1250" s="170" t="s">
        <v>35</v>
      </c>
      <c r="AX1250" s="170" t="s">
        <v>80</v>
      </c>
      <c r="AY1250" s="172" t="s">
        <v>193</v>
      </c>
    </row>
    <row r="1251" spans="1:65" s="17" customFormat="1" ht="16.5" customHeight="1">
      <c r="A1251" s="13"/>
      <c r="B1251" s="136"/>
      <c r="C1251" s="186" t="s">
        <v>877</v>
      </c>
      <c r="D1251" s="186" t="s">
        <v>372</v>
      </c>
      <c r="E1251" s="187" t="s">
        <v>1390</v>
      </c>
      <c r="F1251" s="188" t="s">
        <v>1391</v>
      </c>
      <c r="G1251" s="189" t="s">
        <v>198</v>
      </c>
      <c r="H1251" s="190">
        <v>567.52499999999998</v>
      </c>
      <c r="I1251" s="191">
        <v>0</v>
      </c>
      <c r="J1251" s="191">
        <f>ROUND(I1251*H1251,2)</f>
        <v>0</v>
      </c>
      <c r="K1251" s="192"/>
      <c r="L1251" s="193"/>
      <c r="M1251" s="194"/>
      <c r="N1251" s="195" t="s">
        <v>44</v>
      </c>
      <c r="O1251" s="146">
        <v>0</v>
      </c>
      <c r="P1251" s="146">
        <f>O1251*H1251</f>
        <v>0</v>
      </c>
      <c r="Q1251" s="146">
        <v>0</v>
      </c>
      <c r="R1251" s="146">
        <f>Q1251*H1251</f>
        <v>0</v>
      </c>
      <c r="S1251" s="146">
        <v>0</v>
      </c>
      <c r="T1251" s="147">
        <f>S1251*H1251</f>
        <v>0</v>
      </c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R1251" s="148" t="s">
        <v>336</v>
      </c>
      <c r="AT1251" s="148" t="s">
        <v>372</v>
      </c>
      <c r="AU1251" s="148" t="s">
        <v>82</v>
      </c>
      <c r="AY1251" s="2" t="s">
        <v>193</v>
      </c>
      <c r="BE1251" s="149">
        <f>IF(N1251="základní",J1251,0)</f>
        <v>0</v>
      </c>
      <c r="BF1251" s="149">
        <f>IF(N1251="snížená",J1251,0)</f>
        <v>0</v>
      </c>
      <c r="BG1251" s="149">
        <f>IF(N1251="zákl. přenesená",J1251,0)</f>
        <v>0</v>
      </c>
      <c r="BH1251" s="149">
        <f>IF(N1251="sníž. přenesená",J1251,0)</f>
        <v>0</v>
      </c>
      <c r="BI1251" s="149">
        <f>IF(N1251="nulová",J1251,0)</f>
        <v>0</v>
      </c>
      <c r="BJ1251" s="2" t="s">
        <v>80</v>
      </c>
      <c r="BK1251" s="149">
        <f>ROUND(I1251*H1251,2)</f>
        <v>0</v>
      </c>
      <c r="BL1251" s="2" t="s">
        <v>283</v>
      </c>
      <c r="BM1251" s="148" t="s">
        <v>1392</v>
      </c>
    </row>
    <row r="1252" spans="1:65" s="162" customFormat="1">
      <c r="B1252" s="163"/>
      <c r="D1252" s="156" t="s">
        <v>202</v>
      </c>
      <c r="E1252" s="164"/>
      <c r="F1252" s="165" t="s">
        <v>1393</v>
      </c>
      <c r="H1252" s="166">
        <v>567.52499999999998</v>
      </c>
      <c r="L1252" s="163"/>
      <c r="M1252" s="167"/>
      <c r="N1252" s="168"/>
      <c r="O1252" s="168"/>
      <c r="P1252" s="168"/>
      <c r="Q1252" s="168"/>
      <c r="R1252" s="168"/>
      <c r="S1252" s="168"/>
      <c r="T1252" s="169"/>
      <c r="AT1252" s="164" t="s">
        <v>202</v>
      </c>
      <c r="AU1252" s="164" t="s">
        <v>82</v>
      </c>
      <c r="AV1252" s="162" t="s">
        <v>82</v>
      </c>
      <c r="AW1252" s="162" t="s">
        <v>35</v>
      </c>
      <c r="AX1252" s="162" t="s">
        <v>73</v>
      </c>
      <c r="AY1252" s="164" t="s">
        <v>193</v>
      </c>
    </row>
    <row r="1253" spans="1:65" s="170" customFormat="1">
      <c r="B1253" s="171"/>
      <c r="D1253" s="156" t="s">
        <v>202</v>
      </c>
      <c r="E1253" s="172"/>
      <c r="F1253" s="173" t="s">
        <v>206</v>
      </c>
      <c r="H1253" s="174">
        <v>567.52499999999998</v>
      </c>
      <c r="L1253" s="171"/>
      <c r="M1253" s="175"/>
      <c r="N1253" s="176"/>
      <c r="O1253" s="176"/>
      <c r="P1253" s="176"/>
      <c r="Q1253" s="176"/>
      <c r="R1253" s="176"/>
      <c r="S1253" s="176"/>
      <c r="T1253" s="177"/>
      <c r="AT1253" s="172" t="s">
        <v>202</v>
      </c>
      <c r="AU1253" s="172" t="s">
        <v>82</v>
      </c>
      <c r="AV1253" s="170" t="s">
        <v>199</v>
      </c>
      <c r="AW1253" s="170" t="s">
        <v>35</v>
      </c>
      <c r="AX1253" s="170" t="s">
        <v>80</v>
      </c>
      <c r="AY1253" s="172" t="s">
        <v>193</v>
      </c>
    </row>
    <row r="1254" spans="1:65" s="17" customFormat="1" ht="33" customHeight="1">
      <c r="A1254" s="13"/>
      <c r="B1254" s="136"/>
      <c r="C1254" s="137" t="s">
        <v>1394</v>
      </c>
      <c r="D1254" s="137" t="s">
        <v>195</v>
      </c>
      <c r="E1254" s="138" t="s">
        <v>1395</v>
      </c>
      <c r="F1254" s="139" t="s">
        <v>1396</v>
      </c>
      <c r="G1254" s="140" t="s">
        <v>353</v>
      </c>
      <c r="H1254" s="141">
        <v>85.51</v>
      </c>
      <c r="I1254" s="142">
        <v>0</v>
      </c>
      <c r="J1254" s="142">
        <f>ROUND(I1254*H1254,2)</f>
        <v>0</v>
      </c>
      <c r="K1254" s="143"/>
      <c r="L1254" s="14"/>
      <c r="M1254" s="144"/>
      <c r="N1254" s="145" t="s">
        <v>44</v>
      </c>
      <c r="O1254" s="146">
        <v>0</v>
      </c>
      <c r="P1254" s="146">
        <f>O1254*H1254</f>
        <v>0</v>
      </c>
      <c r="Q1254" s="146">
        <v>0</v>
      </c>
      <c r="R1254" s="146">
        <f>Q1254*H1254</f>
        <v>0</v>
      </c>
      <c r="S1254" s="146">
        <v>0</v>
      </c>
      <c r="T1254" s="147">
        <f>S1254*H1254</f>
        <v>0</v>
      </c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R1254" s="148" t="s">
        <v>283</v>
      </c>
      <c r="AT1254" s="148" t="s">
        <v>195</v>
      </c>
      <c r="AU1254" s="148" t="s">
        <v>82</v>
      </c>
      <c r="AY1254" s="2" t="s">
        <v>193</v>
      </c>
      <c r="BE1254" s="149">
        <f>IF(N1254="základní",J1254,0)</f>
        <v>0</v>
      </c>
      <c r="BF1254" s="149">
        <f>IF(N1254="snížená",J1254,0)</f>
        <v>0</v>
      </c>
      <c r="BG1254" s="149">
        <f>IF(N1254="zákl. přenesená",J1254,0)</f>
        <v>0</v>
      </c>
      <c r="BH1254" s="149">
        <f>IF(N1254="sníž. přenesená",J1254,0)</f>
        <v>0</v>
      </c>
      <c r="BI1254" s="149">
        <f>IF(N1254="nulová",J1254,0)</f>
        <v>0</v>
      </c>
      <c r="BJ1254" s="2" t="s">
        <v>80</v>
      </c>
      <c r="BK1254" s="149">
        <f>ROUND(I1254*H1254,2)</f>
        <v>0</v>
      </c>
      <c r="BL1254" s="2" t="s">
        <v>283</v>
      </c>
      <c r="BM1254" s="148" t="s">
        <v>1397</v>
      </c>
    </row>
    <row r="1255" spans="1:65" s="154" customFormat="1" ht="20.399999999999999">
      <c r="B1255" s="155"/>
      <c r="D1255" s="156" t="s">
        <v>202</v>
      </c>
      <c r="E1255" s="157"/>
      <c r="F1255" s="158" t="s">
        <v>1398</v>
      </c>
      <c r="H1255" s="157"/>
      <c r="L1255" s="155"/>
      <c r="M1255" s="159"/>
      <c r="N1255" s="160"/>
      <c r="O1255" s="160"/>
      <c r="P1255" s="160"/>
      <c r="Q1255" s="160"/>
      <c r="R1255" s="160"/>
      <c r="S1255" s="160"/>
      <c r="T1255" s="161"/>
      <c r="AT1255" s="157" t="s">
        <v>202</v>
      </c>
      <c r="AU1255" s="157" t="s">
        <v>82</v>
      </c>
      <c r="AV1255" s="154" t="s">
        <v>80</v>
      </c>
      <c r="AW1255" s="154" t="s">
        <v>35</v>
      </c>
      <c r="AX1255" s="154" t="s">
        <v>73</v>
      </c>
      <c r="AY1255" s="157" t="s">
        <v>193</v>
      </c>
    </row>
    <row r="1256" spans="1:65" s="154" customFormat="1">
      <c r="B1256" s="155"/>
      <c r="D1256" s="156" t="s">
        <v>202</v>
      </c>
      <c r="E1256" s="157"/>
      <c r="F1256" s="158" t="s">
        <v>1334</v>
      </c>
      <c r="H1256" s="157"/>
      <c r="L1256" s="155"/>
      <c r="M1256" s="159"/>
      <c r="N1256" s="160"/>
      <c r="O1256" s="160"/>
      <c r="P1256" s="160"/>
      <c r="Q1256" s="160"/>
      <c r="R1256" s="160"/>
      <c r="S1256" s="160"/>
      <c r="T1256" s="161"/>
      <c r="AT1256" s="157" t="s">
        <v>202</v>
      </c>
      <c r="AU1256" s="157" t="s">
        <v>82</v>
      </c>
      <c r="AV1256" s="154" t="s">
        <v>80</v>
      </c>
      <c r="AW1256" s="154" t="s">
        <v>35</v>
      </c>
      <c r="AX1256" s="154" t="s">
        <v>73</v>
      </c>
      <c r="AY1256" s="157" t="s">
        <v>193</v>
      </c>
    </row>
    <row r="1257" spans="1:65" s="162" customFormat="1">
      <c r="B1257" s="163"/>
      <c r="D1257" s="156" t="s">
        <v>202</v>
      </c>
      <c r="E1257" s="164"/>
      <c r="F1257" s="165" t="s">
        <v>1399</v>
      </c>
      <c r="H1257" s="166">
        <v>77.900000000000006</v>
      </c>
      <c r="L1257" s="163"/>
      <c r="M1257" s="167"/>
      <c r="N1257" s="168"/>
      <c r="O1257" s="168"/>
      <c r="P1257" s="168"/>
      <c r="Q1257" s="168"/>
      <c r="R1257" s="168"/>
      <c r="S1257" s="168"/>
      <c r="T1257" s="169"/>
      <c r="AT1257" s="164" t="s">
        <v>202</v>
      </c>
      <c r="AU1257" s="164" t="s">
        <v>82</v>
      </c>
      <c r="AV1257" s="162" t="s">
        <v>82</v>
      </c>
      <c r="AW1257" s="162" t="s">
        <v>35</v>
      </c>
      <c r="AX1257" s="162" t="s">
        <v>73</v>
      </c>
      <c r="AY1257" s="164" t="s">
        <v>193</v>
      </c>
    </row>
    <row r="1258" spans="1:65" s="154" customFormat="1">
      <c r="B1258" s="155"/>
      <c r="D1258" s="156" t="s">
        <v>202</v>
      </c>
      <c r="E1258" s="157"/>
      <c r="F1258" s="158" t="s">
        <v>1336</v>
      </c>
      <c r="H1258" s="157"/>
      <c r="L1258" s="155"/>
      <c r="M1258" s="159"/>
      <c r="N1258" s="160"/>
      <c r="O1258" s="160"/>
      <c r="P1258" s="160"/>
      <c r="Q1258" s="160"/>
      <c r="R1258" s="160"/>
      <c r="S1258" s="160"/>
      <c r="T1258" s="161"/>
      <c r="AT1258" s="157" t="s">
        <v>202</v>
      </c>
      <c r="AU1258" s="157" t="s">
        <v>82</v>
      </c>
      <c r="AV1258" s="154" t="s">
        <v>80</v>
      </c>
      <c r="AW1258" s="154" t="s">
        <v>35</v>
      </c>
      <c r="AX1258" s="154" t="s">
        <v>73</v>
      </c>
      <c r="AY1258" s="157" t="s">
        <v>193</v>
      </c>
    </row>
    <row r="1259" spans="1:65" s="162" customFormat="1">
      <c r="B1259" s="163"/>
      <c r="D1259" s="156" t="s">
        <v>202</v>
      </c>
      <c r="E1259" s="164"/>
      <c r="F1259" s="165" t="s">
        <v>1400</v>
      </c>
      <c r="H1259" s="166">
        <v>7.61</v>
      </c>
      <c r="L1259" s="163"/>
      <c r="M1259" s="167"/>
      <c r="N1259" s="168"/>
      <c r="O1259" s="168"/>
      <c r="P1259" s="168"/>
      <c r="Q1259" s="168"/>
      <c r="R1259" s="168"/>
      <c r="S1259" s="168"/>
      <c r="T1259" s="169"/>
      <c r="AT1259" s="164" t="s">
        <v>202</v>
      </c>
      <c r="AU1259" s="164" t="s">
        <v>82</v>
      </c>
      <c r="AV1259" s="162" t="s">
        <v>82</v>
      </c>
      <c r="AW1259" s="162" t="s">
        <v>35</v>
      </c>
      <c r="AX1259" s="162" t="s">
        <v>73</v>
      </c>
      <c r="AY1259" s="164" t="s">
        <v>193</v>
      </c>
    </row>
    <row r="1260" spans="1:65" s="170" customFormat="1">
      <c r="B1260" s="171"/>
      <c r="D1260" s="156" t="s">
        <v>202</v>
      </c>
      <c r="E1260" s="172"/>
      <c r="F1260" s="173" t="s">
        <v>206</v>
      </c>
      <c r="H1260" s="174">
        <v>85.51</v>
      </c>
      <c r="L1260" s="171"/>
      <c r="M1260" s="175"/>
      <c r="N1260" s="176"/>
      <c r="O1260" s="176"/>
      <c r="P1260" s="176"/>
      <c r="Q1260" s="176"/>
      <c r="R1260" s="176"/>
      <c r="S1260" s="176"/>
      <c r="T1260" s="177"/>
      <c r="AT1260" s="172" t="s">
        <v>202</v>
      </c>
      <c r="AU1260" s="172" t="s">
        <v>82</v>
      </c>
      <c r="AV1260" s="170" t="s">
        <v>199</v>
      </c>
      <c r="AW1260" s="170" t="s">
        <v>35</v>
      </c>
      <c r="AX1260" s="170" t="s">
        <v>80</v>
      </c>
      <c r="AY1260" s="172" t="s">
        <v>193</v>
      </c>
    </row>
    <row r="1261" spans="1:65" s="17" customFormat="1" ht="37.799999999999997" customHeight="1">
      <c r="A1261" s="13"/>
      <c r="B1261" s="136"/>
      <c r="C1261" s="137" t="s">
        <v>885</v>
      </c>
      <c r="D1261" s="137" t="s">
        <v>195</v>
      </c>
      <c r="E1261" s="138" t="s">
        <v>1401</v>
      </c>
      <c r="F1261" s="139" t="s">
        <v>1402</v>
      </c>
      <c r="G1261" s="140" t="s">
        <v>353</v>
      </c>
      <c r="H1261" s="141">
        <v>52.64</v>
      </c>
      <c r="I1261" s="142">
        <v>0</v>
      </c>
      <c r="J1261" s="142">
        <f>ROUND(I1261*H1261,2)</f>
        <v>0</v>
      </c>
      <c r="K1261" s="143"/>
      <c r="L1261" s="14"/>
      <c r="M1261" s="144"/>
      <c r="N1261" s="145" t="s">
        <v>44</v>
      </c>
      <c r="O1261" s="146">
        <v>0</v>
      </c>
      <c r="P1261" s="146">
        <f>O1261*H1261</f>
        <v>0</v>
      </c>
      <c r="Q1261" s="146">
        <v>0</v>
      </c>
      <c r="R1261" s="146">
        <f>Q1261*H1261</f>
        <v>0</v>
      </c>
      <c r="S1261" s="146">
        <v>0</v>
      </c>
      <c r="T1261" s="147">
        <f>S1261*H1261</f>
        <v>0</v>
      </c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R1261" s="148" t="s">
        <v>283</v>
      </c>
      <c r="AT1261" s="148" t="s">
        <v>195</v>
      </c>
      <c r="AU1261" s="148" t="s">
        <v>82</v>
      </c>
      <c r="AY1261" s="2" t="s">
        <v>193</v>
      </c>
      <c r="BE1261" s="149">
        <f>IF(N1261="základní",J1261,0)</f>
        <v>0</v>
      </c>
      <c r="BF1261" s="149">
        <f>IF(N1261="snížená",J1261,0)</f>
        <v>0</v>
      </c>
      <c r="BG1261" s="149">
        <f>IF(N1261="zákl. přenesená",J1261,0)</f>
        <v>0</v>
      </c>
      <c r="BH1261" s="149">
        <f>IF(N1261="sníž. přenesená",J1261,0)</f>
        <v>0</v>
      </c>
      <c r="BI1261" s="149">
        <f>IF(N1261="nulová",J1261,0)</f>
        <v>0</v>
      </c>
      <c r="BJ1261" s="2" t="s">
        <v>80</v>
      </c>
      <c r="BK1261" s="149">
        <f>ROUND(I1261*H1261,2)</f>
        <v>0</v>
      </c>
      <c r="BL1261" s="2" t="s">
        <v>283</v>
      </c>
      <c r="BM1261" s="148" t="s">
        <v>1403</v>
      </c>
    </row>
    <row r="1262" spans="1:65" s="154" customFormat="1" ht="20.399999999999999">
      <c r="B1262" s="155"/>
      <c r="D1262" s="156" t="s">
        <v>202</v>
      </c>
      <c r="E1262" s="157"/>
      <c r="F1262" s="158" t="s">
        <v>1398</v>
      </c>
      <c r="H1262" s="157"/>
      <c r="L1262" s="155"/>
      <c r="M1262" s="159"/>
      <c r="N1262" s="160"/>
      <c r="O1262" s="160"/>
      <c r="P1262" s="160"/>
      <c r="Q1262" s="160"/>
      <c r="R1262" s="160"/>
      <c r="S1262" s="160"/>
      <c r="T1262" s="161"/>
      <c r="AT1262" s="157" t="s">
        <v>202</v>
      </c>
      <c r="AU1262" s="157" t="s">
        <v>82</v>
      </c>
      <c r="AV1262" s="154" t="s">
        <v>80</v>
      </c>
      <c r="AW1262" s="154" t="s">
        <v>35</v>
      </c>
      <c r="AX1262" s="154" t="s">
        <v>73</v>
      </c>
      <c r="AY1262" s="157" t="s">
        <v>193</v>
      </c>
    </row>
    <row r="1263" spans="1:65" s="154" customFormat="1">
      <c r="B1263" s="155"/>
      <c r="D1263" s="156" t="s">
        <v>202</v>
      </c>
      <c r="E1263" s="157"/>
      <c r="F1263" s="158" t="s">
        <v>1334</v>
      </c>
      <c r="H1263" s="157"/>
      <c r="L1263" s="155"/>
      <c r="M1263" s="159"/>
      <c r="N1263" s="160"/>
      <c r="O1263" s="160"/>
      <c r="P1263" s="160"/>
      <c r="Q1263" s="160"/>
      <c r="R1263" s="160"/>
      <c r="S1263" s="160"/>
      <c r="T1263" s="161"/>
      <c r="AT1263" s="157" t="s">
        <v>202</v>
      </c>
      <c r="AU1263" s="157" t="s">
        <v>82</v>
      </c>
      <c r="AV1263" s="154" t="s">
        <v>80</v>
      </c>
      <c r="AW1263" s="154" t="s">
        <v>35</v>
      </c>
      <c r="AX1263" s="154" t="s">
        <v>73</v>
      </c>
      <c r="AY1263" s="157" t="s">
        <v>193</v>
      </c>
    </row>
    <row r="1264" spans="1:65" s="162" customFormat="1">
      <c r="B1264" s="163"/>
      <c r="D1264" s="156" t="s">
        <v>202</v>
      </c>
      <c r="E1264" s="164"/>
      <c r="F1264" s="165" t="s">
        <v>1404</v>
      </c>
      <c r="H1264" s="166">
        <v>15</v>
      </c>
      <c r="L1264" s="163"/>
      <c r="M1264" s="167"/>
      <c r="N1264" s="168"/>
      <c r="O1264" s="168"/>
      <c r="P1264" s="168"/>
      <c r="Q1264" s="168"/>
      <c r="R1264" s="168"/>
      <c r="S1264" s="168"/>
      <c r="T1264" s="169"/>
      <c r="AT1264" s="164" t="s">
        <v>202</v>
      </c>
      <c r="AU1264" s="164" t="s">
        <v>82</v>
      </c>
      <c r="AV1264" s="162" t="s">
        <v>82</v>
      </c>
      <c r="AW1264" s="162" t="s">
        <v>35</v>
      </c>
      <c r="AX1264" s="162" t="s">
        <v>73</v>
      </c>
      <c r="AY1264" s="164" t="s">
        <v>193</v>
      </c>
    </row>
    <row r="1265" spans="1:65" s="154" customFormat="1">
      <c r="B1265" s="155"/>
      <c r="D1265" s="156" t="s">
        <v>202</v>
      </c>
      <c r="E1265" s="157"/>
      <c r="F1265" s="158" t="s">
        <v>1336</v>
      </c>
      <c r="H1265" s="157"/>
      <c r="L1265" s="155"/>
      <c r="M1265" s="159"/>
      <c r="N1265" s="160"/>
      <c r="O1265" s="160"/>
      <c r="P1265" s="160"/>
      <c r="Q1265" s="160"/>
      <c r="R1265" s="160"/>
      <c r="S1265" s="160"/>
      <c r="T1265" s="161"/>
      <c r="AT1265" s="157" t="s">
        <v>202</v>
      </c>
      <c r="AU1265" s="157" t="s">
        <v>82</v>
      </c>
      <c r="AV1265" s="154" t="s">
        <v>80</v>
      </c>
      <c r="AW1265" s="154" t="s">
        <v>35</v>
      </c>
      <c r="AX1265" s="154" t="s">
        <v>73</v>
      </c>
      <c r="AY1265" s="157" t="s">
        <v>193</v>
      </c>
    </row>
    <row r="1266" spans="1:65" s="162" customFormat="1">
      <c r="B1266" s="163"/>
      <c r="D1266" s="156" t="s">
        <v>202</v>
      </c>
      <c r="E1266" s="164"/>
      <c r="F1266" s="165" t="s">
        <v>1405</v>
      </c>
      <c r="H1266" s="166">
        <v>37.64</v>
      </c>
      <c r="L1266" s="163"/>
      <c r="M1266" s="167"/>
      <c r="N1266" s="168"/>
      <c r="O1266" s="168"/>
      <c r="P1266" s="168"/>
      <c r="Q1266" s="168"/>
      <c r="R1266" s="168"/>
      <c r="S1266" s="168"/>
      <c r="T1266" s="169"/>
      <c r="AT1266" s="164" t="s">
        <v>202</v>
      </c>
      <c r="AU1266" s="164" t="s">
        <v>82</v>
      </c>
      <c r="AV1266" s="162" t="s">
        <v>82</v>
      </c>
      <c r="AW1266" s="162" t="s">
        <v>35</v>
      </c>
      <c r="AX1266" s="162" t="s">
        <v>73</v>
      </c>
      <c r="AY1266" s="164" t="s">
        <v>193</v>
      </c>
    </row>
    <row r="1267" spans="1:65" s="170" customFormat="1">
      <c r="B1267" s="171"/>
      <c r="D1267" s="156" t="s">
        <v>202</v>
      </c>
      <c r="E1267" s="172"/>
      <c r="F1267" s="173" t="s">
        <v>206</v>
      </c>
      <c r="H1267" s="174">
        <v>52.64</v>
      </c>
      <c r="L1267" s="171"/>
      <c r="M1267" s="175"/>
      <c r="N1267" s="176"/>
      <c r="O1267" s="176"/>
      <c r="P1267" s="176"/>
      <c r="Q1267" s="176"/>
      <c r="R1267" s="176"/>
      <c r="S1267" s="176"/>
      <c r="T1267" s="177"/>
      <c r="AT1267" s="172" t="s">
        <v>202</v>
      </c>
      <c r="AU1267" s="172" t="s">
        <v>82</v>
      </c>
      <c r="AV1267" s="170" t="s">
        <v>199</v>
      </c>
      <c r="AW1267" s="170" t="s">
        <v>35</v>
      </c>
      <c r="AX1267" s="170" t="s">
        <v>80</v>
      </c>
      <c r="AY1267" s="172" t="s">
        <v>193</v>
      </c>
    </row>
    <row r="1268" spans="1:65" s="17" customFormat="1" ht="33" customHeight="1">
      <c r="A1268" s="13"/>
      <c r="B1268" s="136"/>
      <c r="C1268" s="137" t="s">
        <v>1406</v>
      </c>
      <c r="D1268" s="137" t="s">
        <v>195</v>
      </c>
      <c r="E1268" s="138" t="s">
        <v>1407</v>
      </c>
      <c r="F1268" s="139" t="s">
        <v>1408</v>
      </c>
      <c r="G1268" s="140" t="s">
        <v>353</v>
      </c>
      <c r="H1268" s="141">
        <v>45.29</v>
      </c>
      <c r="I1268" s="142">
        <v>0</v>
      </c>
      <c r="J1268" s="142">
        <f>ROUND(I1268*H1268,2)</f>
        <v>0</v>
      </c>
      <c r="K1268" s="143"/>
      <c r="L1268" s="14"/>
      <c r="M1268" s="144"/>
      <c r="N1268" s="145" t="s">
        <v>44</v>
      </c>
      <c r="O1268" s="146">
        <v>0</v>
      </c>
      <c r="P1268" s="146">
        <f>O1268*H1268</f>
        <v>0</v>
      </c>
      <c r="Q1268" s="146">
        <v>0</v>
      </c>
      <c r="R1268" s="146">
        <f>Q1268*H1268</f>
        <v>0</v>
      </c>
      <c r="S1268" s="146">
        <v>0</v>
      </c>
      <c r="T1268" s="147">
        <f>S1268*H1268</f>
        <v>0</v>
      </c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R1268" s="148" t="s">
        <v>283</v>
      </c>
      <c r="AT1268" s="148" t="s">
        <v>195</v>
      </c>
      <c r="AU1268" s="148" t="s">
        <v>82</v>
      </c>
      <c r="AY1268" s="2" t="s">
        <v>193</v>
      </c>
      <c r="BE1268" s="149">
        <f>IF(N1268="základní",J1268,0)</f>
        <v>0</v>
      </c>
      <c r="BF1268" s="149">
        <f>IF(N1268="snížená",J1268,0)</f>
        <v>0</v>
      </c>
      <c r="BG1268" s="149">
        <f>IF(N1268="zákl. přenesená",J1268,0)</f>
        <v>0</v>
      </c>
      <c r="BH1268" s="149">
        <f>IF(N1268="sníž. přenesená",J1268,0)</f>
        <v>0</v>
      </c>
      <c r="BI1268" s="149">
        <f>IF(N1268="nulová",J1268,0)</f>
        <v>0</v>
      </c>
      <c r="BJ1268" s="2" t="s">
        <v>80</v>
      </c>
      <c r="BK1268" s="149">
        <f>ROUND(I1268*H1268,2)</f>
        <v>0</v>
      </c>
      <c r="BL1268" s="2" t="s">
        <v>283</v>
      </c>
      <c r="BM1268" s="148" t="s">
        <v>1409</v>
      </c>
    </row>
    <row r="1269" spans="1:65" s="154" customFormat="1" ht="20.399999999999999">
      <c r="B1269" s="155"/>
      <c r="D1269" s="156" t="s">
        <v>202</v>
      </c>
      <c r="E1269" s="157"/>
      <c r="F1269" s="158" t="s">
        <v>1398</v>
      </c>
      <c r="H1269" s="157"/>
      <c r="L1269" s="155"/>
      <c r="M1269" s="159"/>
      <c r="N1269" s="160"/>
      <c r="O1269" s="160"/>
      <c r="P1269" s="160"/>
      <c r="Q1269" s="160"/>
      <c r="R1269" s="160"/>
      <c r="S1269" s="160"/>
      <c r="T1269" s="161"/>
      <c r="AT1269" s="157" t="s">
        <v>202</v>
      </c>
      <c r="AU1269" s="157" t="s">
        <v>82</v>
      </c>
      <c r="AV1269" s="154" t="s">
        <v>80</v>
      </c>
      <c r="AW1269" s="154" t="s">
        <v>35</v>
      </c>
      <c r="AX1269" s="154" t="s">
        <v>73</v>
      </c>
      <c r="AY1269" s="157" t="s">
        <v>193</v>
      </c>
    </row>
    <row r="1270" spans="1:65" s="154" customFormat="1">
      <c r="B1270" s="155"/>
      <c r="D1270" s="156" t="s">
        <v>202</v>
      </c>
      <c r="E1270" s="157"/>
      <c r="F1270" s="158" t="s">
        <v>1334</v>
      </c>
      <c r="H1270" s="157"/>
      <c r="L1270" s="155"/>
      <c r="M1270" s="159"/>
      <c r="N1270" s="160"/>
      <c r="O1270" s="160"/>
      <c r="P1270" s="160"/>
      <c r="Q1270" s="160"/>
      <c r="R1270" s="160"/>
      <c r="S1270" s="160"/>
      <c r="T1270" s="161"/>
      <c r="AT1270" s="157" t="s">
        <v>202</v>
      </c>
      <c r="AU1270" s="157" t="s">
        <v>82</v>
      </c>
      <c r="AV1270" s="154" t="s">
        <v>80</v>
      </c>
      <c r="AW1270" s="154" t="s">
        <v>35</v>
      </c>
      <c r="AX1270" s="154" t="s">
        <v>73</v>
      </c>
      <c r="AY1270" s="157" t="s">
        <v>193</v>
      </c>
    </row>
    <row r="1271" spans="1:65" s="162" customFormat="1">
      <c r="B1271" s="163"/>
      <c r="D1271" s="156" t="s">
        <v>202</v>
      </c>
      <c r="E1271" s="164"/>
      <c r="F1271" s="165" t="s">
        <v>1410</v>
      </c>
      <c r="H1271" s="166">
        <v>32.9</v>
      </c>
      <c r="L1271" s="163"/>
      <c r="M1271" s="167"/>
      <c r="N1271" s="168"/>
      <c r="O1271" s="168"/>
      <c r="P1271" s="168"/>
      <c r="Q1271" s="168"/>
      <c r="R1271" s="168"/>
      <c r="S1271" s="168"/>
      <c r="T1271" s="169"/>
      <c r="AT1271" s="164" t="s">
        <v>202</v>
      </c>
      <c r="AU1271" s="164" t="s">
        <v>82</v>
      </c>
      <c r="AV1271" s="162" t="s">
        <v>82</v>
      </c>
      <c r="AW1271" s="162" t="s">
        <v>35</v>
      </c>
      <c r="AX1271" s="162" t="s">
        <v>73</v>
      </c>
      <c r="AY1271" s="164" t="s">
        <v>193</v>
      </c>
    </row>
    <row r="1272" spans="1:65" s="154" customFormat="1">
      <c r="B1272" s="155"/>
      <c r="D1272" s="156" t="s">
        <v>202</v>
      </c>
      <c r="E1272" s="157"/>
      <c r="F1272" s="158" t="s">
        <v>1336</v>
      </c>
      <c r="H1272" s="157"/>
      <c r="L1272" s="155"/>
      <c r="M1272" s="159"/>
      <c r="N1272" s="160"/>
      <c r="O1272" s="160"/>
      <c r="P1272" s="160"/>
      <c r="Q1272" s="160"/>
      <c r="R1272" s="160"/>
      <c r="S1272" s="160"/>
      <c r="T1272" s="161"/>
      <c r="AT1272" s="157" t="s">
        <v>202</v>
      </c>
      <c r="AU1272" s="157" t="s">
        <v>82</v>
      </c>
      <c r="AV1272" s="154" t="s">
        <v>80</v>
      </c>
      <c r="AW1272" s="154" t="s">
        <v>35</v>
      </c>
      <c r="AX1272" s="154" t="s">
        <v>73</v>
      </c>
      <c r="AY1272" s="157" t="s">
        <v>193</v>
      </c>
    </row>
    <row r="1273" spans="1:65" s="162" customFormat="1">
      <c r="B1273" s="163"/>
      <c r="D1273" s="156" t="s">
        <v>202</v>
      </c>
      <c r="E1273" s="164"/>
      <c r="F1273" s="165" t="s">
        <v>1411</v>
      </c>
      <c r="H1273" s="166">
        <v>12.39</v>
      </c>
      <c r="L1273" s="163"/>
      <c r="M1273" s="167"/>
      <c r="N1273" s="168"/>
      <c r="O1273" s="168"/>
      <c r="P1273" s="168"/>
      <c r="Q1273" s="168"/>
      <c r="R1273" s="168"/>
      <c r="S1273" s="168"/>
      <c r="T1273" s="169"/>
      <c r="AT1273" s="164" t="s">
        <v>202</v>
      </c>
      <c r="AU1273" s="164" t="s">
        <v>82</v>
      </c>
      <c r="AV1273" s="162" t="s">
        <v>82</v>
      </c>
      <c r="AW1273" s="162" t="s">
        <v>35</v>
      </c>
      <c r="AX1273" s="162" t="s">
        <v>73</v>
      </c>
      <c r="AY1273" s="164" t="s">
        <v>193</v>
      </c>
    </row>
    <row r="1274" spans="1:65" s="170" customFormat="1">
      <c r="B1274" s="171"/>
      <c r="D1274" s="156" t="s">
        <v>202</v>
      </c>
      <c r="E1274" s="172"/>
      <c r="F1274" s="173" t="s">
        <v>206</v>
      </c>
      <c r="H1274" s="174">
        <v>45.29</v>
      </c>
      <c r="L1274" s="171"/>
      <c r="M1274" s="175"/>
      <c r="N1274" s="176"/>
      <c r="O1274" s="176"/>
      <c r="P1274" s="176"/>
      <c r="Q1274" s="176"/>
      <c r="R1274" s="176"/>
      <c r="S1274" s="176"/>
      <c r="T1274" s="177"/>
      <c r="AT1274" s="172" t="s">
        <v>202</v>
      </c>
      <c r="AU1274" s="172" t="s">
        <v>82</v>
      </c>
      <c r="AV1274" s="170" t="s">
        <v>199</v>
      </c>
      <c r="AW1274" s="170" t="s">
        <v>35</v>
      </c>
      <c r="AX1274" s="170" t="s">
        <v>80</v>
      </c>
      <c r="AY1274" s="172" t="s">
        <v>193</v>
      </c>
    </row>
    <row r="1275" spans="1:65" s="17" customFormat="1" ht="44.25" customHeight="1">
      <c r="A1275" s="13"/>
      <c r="B1275" s="136"/>
      <c r="C1275" s="137" t="s">
        <v>890</v>
      </c>
      <c r="D1275" s="137" t="s">
        <v>195</v>
      </c>
      <c r="E1275" s="138" t="s">
        <v>1412</v>
      </c>
      <c r="F1275" s="139" t="s">
        <v>1413</v>
      </c>
      <c r="G1275" s="140" t="s">
        <v>1318</v>
      </c>
      <c r="H1275" s="141">
        <v>5346.4040000000005</v>
      </c>
      <c r="I1275" s="142">
        <v>0</v>
      </c>
      <c r="J1275" s="142">
        <f>ROUND(I1275*H1275,2)</f>
        <v>0</v>
      </c>
      <c r="K1275" s="143"/>
      <c r="L1275" s="14"/>
      <c r="M1275" s="144"/>
      <c r="N1275" s="145" t="s">
        <v>44</v>
      </c>
      <c r="O1275" s="146">
        <v>0</v>
      </c>
      <c r="P1275" s="146">
        <f>O1275*H1275</f>
        <v>0</v>
      </c>
      <c r="Q1275" s="146">
        <v>0</v>
      </c>
      <c r="R1275" s="146">
        <f>Q1275*H1275</f>
        <v>0</v>
      </c>
      <c r="S1275" s="146">
        <v>0</v>
      </c>
      <c r="T1275" s="147">
        <f>S1275*H1275</f>
        <v>0</v>
      </c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R1275" s="148" t="s">
        <v>283</v>
      </c>
      <c r="AT1275" s="148" t="s">
        <v>195</v>
      </c>
      <c r="AU1275" s="148" t="s">
        <v>82</v>
      </c>
      <c r="AY1275" s="2" t="s">
        <v>193</v>
      </c>
      <c r="BE1275" s="149">
        <f>IF(N1275="základní",J1275,0)</f>
        <v>0</v>
      </c>
      <c r="BF1275" s="149">
        <f>IF(N1275="snížená",J1275,0)</f>
        <v>0</v>
      </c>
      <c r="BG1275" s="149">
        <f>IF(N1275="zákl. přenesená",J1275,0)</f>
        <v>0</v>
      </c>
      <c r="BH1275" s="149">
        <f>IF(N1275="sníž. přenesená",J1275,0)</f>
        <v>0</v>
      </c>
      <c r="BI1275" s="149">
        <f>IF(N1275="nulová",J1275,0)</f>
        <v>0</v>
      </c>
      <c r="BJ1275" s="2" t="s">
        <v>80</v>
      </c>
      <c r="BK1275" s="149">
        <f>ROUND(I1275*H1275,2)</f>
        <v>0</v>
      </c>
      <c r="BL1275" s="2" t="s">
        <v>283</v>
      </c>
      <c r="BM1275" s="148" t="s">
        <v>1414</v>
      </c>
    </row>
    <row r="1276" spans="1:65" s="17" customFormat="1">
      <c r="A1276" s="13"/>
      <c r="B1276" s="14"/>
      <c r="C1276" s="13"/>
      <c r="D1276" s="150" t="s">
        <v>200</v>
      </c>
      <c r="E1276" s="13"/>
      <c r="F1276" s="151" t="s">
        <v>1415</v>
      </c>
      <c r="G1276" s="13"/>
      <c r="H1276" s="13"/>
      <c r="I1276" s="13"/>
      <c r="J1276" s="13"/>
      <c r="K1276" s="13"/>
      <c r="L1276" s="14"/>
      <c r="M1276" s="152"/>
      <c r="N1276" s="153"/>
      <c r="O1276" s="36"/>
      <c r="P1276" s="36"/>
      <c r="Q1276" s="36"/>
      <c r="R1276" s="36"/>
      <c r="S1276" s="36"/>
      <c r="T1276" s="37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" t="s">
        <v>200</v>
      </c>
      <c r="AU1276" s="2" t="s">
        <v>82</v>
      </c>
    </row>
    <row r="1277" spans="1:65" s="123" customFormat="1" ht="22.8" customHeight="1">
      <c r="B1277" s="124"/>
      <c r="D1277" s="125" t="s">
        <v>72</v>
      </c>
      <c r="E1277" s="134" t="s">
        <v>1416</v>
      </c>
      <c r="F1277" s="134" t="s">
        <v>1417</v>
      </c>
      <c r="J1277" s="135">
        <f>BK1277</f>
        <v>0</v>
      </c>
      <c r="L1277" s="124"/>
      <c r="M1277" s="128"/>
      <c r="N1277" s="129"/>
      <c r="O1277" s="129"/>
      <c r="P1277" s="130">
        <f>SUM(P1278:P1344)</f>
        <v>228.13661700000003</v>
      </c>
      <c r="Q1277" s="129"/>
      <c r="R1277" s="130">
        <f>SUM(R1278:R1344)</f>
        <v>6.7560948621999994</v>
      </c>
      <c r="S1277" s="129"/>
      <c r="T1277" s="131">
        <f>SUM(T1278:T1344)</f>
        <v>0</v>
      </c>
      <c r="AR1277" s="125" t="s">
        <v>82</v>
      </c>
      <c r="AT1277" s="132" t="s">
        <v>72</v>
      </c>
      <c r="AU1277" s="132" t="s">
        <v>80</v>
      </c>
      <c r="AY1277" s="125" t="s">
        <v>193</v>
      </c>
      <c r="BK1277" s="133">
        <f>SUM(BK1278:BK1344)</f>
        <v>0</v>
      </c>
    </row>
    <row r="1278" spans="1:65" s="17" customFormat="1" ht="37.799999999999997" customHeight="1">
      <c r="A1278" s="13"/>
      <c r="B1278" s="136"/>
      <c r="C1278" s="137" t="s">
        <v>1418</v>
      </c>
      <c r="D1278" s="137" t="s">
        <v>195</v>
      </c>
      <c r="E1278" s="138" t="s">
        <v>1419</v>
      </c>
      <c r="F1278" s="139" t="s">
        <v>1420</v>
      </c>
      <c r="G1278" s="140" t="s">
        <v>198</v>
      </c>
      <c r="H1278" s="141">
        <v>273.16000000000003</v>
      </c>
      <c r="I1278" s="142">
        <v>0</v>
      </c>
      <c r="J1278" s="142">
        <f>ROUND(I1278*H1278,2)</f>
        <v>0</v>
      </c>
      <c r="K1278" s="143"/>
      <c r="L1278" s="14"/>
      <c r="M1278" s="144"/>
      <c r="N1278" s="145" t="s">
        <v>44</v>
      </c>
      <c r="O1278" s="146">
        <v>0.111</v>
      </c>
      <c r="P1278" s="146">
        <f>O1278*H1278</f>
        <v>30.320760000000003</v>
      </c>
      <c r="Q1278" s="146">
        <v>0</v>
      </c>
      <c r="R1278" s="146">
        <f>Q1278*H1278</f>
        <v>0</v>
      </c>
      <c r="S1278" s="146">
        <v>0</v>
      </c>
      <c r="T1278" s="147">
        <f>S1278*H1278</f>
        <v>0</v>
      </c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R1278" s="148" t="s">
        <v>283</v>
      </c>
      <c r="AT1278" s="148" t="s">
        <v>195</v>
      </c>
      <c r="AU1278" s="148" t="s">
        <v>82</v>
      </c>
      <c r="AY1278" s="2" t="s">
        <v>193</v>
      </c>
      <c r="BE1278" s="149">
        <f>IF(N1278="základní",J1278,0)</f>
        <v>0</v>
      </c>
      <c r="BF1278" s="149">
        <f>IF(N1278="snížená",J1278,0)</f>
        <v>0</v>
      </c>
      <c r="BG1278" s="149">
        <f>IF(N1278="zákl. přenesená",J1278,0)</f>
        <v>0</v>
      </c>
      <c r="BH1278" s="149">
        <f>IF(N1278="sníž. přenesená",J1278,0)</f>
        <v>0</v>
      </c>
      <c r="BI1278" s="149">
        <f>IF(N1278="nulová",J1278,0)</f>
        <v>0</v>
      </c>
      <c r="BJ1278" s="2" t="s">
        <v>80</v>
      </c>
      <c r="BK1278" s="149">
        <f>ROUND(I1278*H1278,2)</f>
        <v>0</v>
      </c>
      <c r="BL1278" s="2" t="s">
        <v>283</v>
      </c>
      <c r="BM1278" s="148" t="s">
        <v>1421</v>
      </c>
    </row>
    <row r="1279" spans="1:65" s="17" customFormat="1">
      <c r="A1279" s="13"/>
      <c r="B1279" s="14"/>
      <c r="C1279" s="13"/>
      <c r="D1279" s="150" t="s">
        <v>200</v>
      </c>
      <c r="E1279" s="13"/>
      <c r="F1279" s="151" t="s">
        <v>1422</v>
      </c>
      <c r="G1279" s="13"/>
      <c r="H1279" s="13"/>
      <c r="I1279" s="13"/>
      <c r="J1279" s="13"/>
      <c r="K1279" s="13"/>
      <c r="L1279" s="14"/>
      <c r="M1279" s="152"/>
      <c r="N1279" s="153"/>
      <c r="O1279" s="36"/>
      <c r="P1279" s="36"/>
      <c r="Q1279" s="36"/>
      <c r="R1279" s="36"/>
      <c r="S1279" s="36"/>
      <c r="T1279" s="37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" t="s">
        <v>200</v>
      </c>
      <c r="AU1279" s="2" t="s">
        <v>82</v>
      </c>
    </row>
    <row r="1280" spans="1:65" s="154" customFormat="1">
      <c r="B1280" s="155"/>
      <c r="D1280" s="156" t="s">
        <v>202</v>
      </c>
      <c r="E1280" s="157"/>
      <c r="F1280" s="158" t="s">
        <v>408</v>
      </c>
      <c r="H1280" s="157"/>
      <c r="L1280" s="155"/>
      <c r="M1280" s="159"/>
      <c r="N1280" s="160"/>
      <c r="O1280" s="160"/>
      <c r="P1280" s="160"/>
      <c r="Q1280" s="160"/>
      <c r="R1280" s="160"/>
      <c r="S1280" s="160"/>
      <c r="T1280" s="161"/>
      <c r="AT1280" s="157" t="s">
        <v>202</v>
      </c>
      <c r="AU1280" s="157" t="s">
        <v>82</v>
      </c>
      <c r="AV1280" s="154" t="s">
        <v>80</v>
      </c>
      <c r="AW1280" s="154" t="s">
        <v>35</v>
      </c>
      <c r="AX1280" s="154" t="s">
        <v>73</v>
      </c>
      <c r="AY1280" s="157" t="s">
        <v>193</v>
      </c>
    </row>
    <row r="1281" spans="1:65" s="154" customFormat="1">
      <c r="B1281" s="155"/>
      <c r="D1281" s="156" t="s">
        <v>202</v>
      </c>
      <c r="E1281" s="157"/>
      <c r="F1281" s="158" t="s">
        <v>917</v>
      </c>
      <c r="H1281" s="157"/>
      <c r="L1281" s="155"/>
      <c r="M1281" s="159"/>
      <c r="N1281" s="160"/>
      <c r="O1281" s="160"/>
      <c r="P1281" s="160"/>
      <c r="Q1281" s="160"/>
      <c r="R1281" s="160"/>
      <c r="S1281" s="160"/>
      <c r="T1281" s="161"/>
      <c r="AT1281" s="157" t="s">
        <v>202</v>
      </c>
      <c r="AU1281" s="157" t="s">
        <v>82</v>
      </c>
      <c r="AV1281" s="154" t="s">
        <v>80</v>
      </c>
      <c r="AW1281" s="154" t="s">
        <v>35</v>
      </c>
      <c r="AX1281" s="154" t="s">
        <v>73</v>
      </c>
      <c r="AY1281" s="157" t="s">
        <v>193</v>
      </c>
    </row>
    <row r="1282" spans="1:65" s="162" customFormat="1">
      <c r="B1282" s="163"/>
      <c r="D1282" s="156" t="s">
        <v>202</v>
      </c>
      <c r="E1282" s="164"/>
      <c r="F1282" s="165" t="s">
        <v>1423</v>
      </c>
      <c r="H1282" s="166">
        <v>117</v>
      </c>
      <c r="L1282" s="163"/>
      <c r="M1282" s="167"/>
      <c r="N1282" s="168"/>
      <c r="O1282" s="168"/>
      <c r="P1282" s="168"/>
      <c r="Q1282" s="168"/>
      <c r="R1282" s="168"/>
      <c r="S1282" s="168"/>
      <c r="T1282" s="169"/>
      <c r="AT1282" s="164" t="s">
        <v>202</v>
      </c>
      <c r="AU1282" s="164" t="s">
        <v>82</v>
      </c>
      <c r="AV1282" s="162" t="s">
        <v>82</v>
      </c>
      <c r="AW1282" s="162" t="s">
        <v>35</v>
      </c>
      <c r="AX1282" s="162" t="s">
        <v>73</v>
      </c>
      <c r="AY1282" s="164" t="s">
        <v>193</v>
      </c>
    </row>
    <row r="1283" spans="1:65" s="162" customFormat="1">
      <c r="B1283" s="163"/>
      <c r="D1283" s="156" t="s">
        <v>202</v>
      </c>
      <c r="E1283" s="164"/>
      <c r="F1283" s="165" t="s">
        <v>1424</v>
      </c>
      <c r="H1283" s="166">
        <v>117</v>
      </c>
      <c r="L1283" s="163"/>
      <c r="M1283" s="167"/>
      <c r="N1283" s="168"/>
      <c r="O1283" s="168"/>
      <c r="P1283" s="168"/>
      <c r="Q1283" s="168"/>
      <c r="R1283" s="168"/>
      <c r="S1283" s="168"/>
      <c r="T1283" s="169"/>
      <c r="AT1283" s="164" t="s">
        <v>202</v>
      </c>
      <c r="AU1283" s="164" t="s">
        <v>82</v>
      </c>
      <c r="AV1283" s="162" t="s">
        <v>82</v>
      </c>
      <c r="AW1283" s="162" t="s">
        <v>35</v>
      </c>
      <c r="AX1283" s="162" t="s">
        <v>73</v>
      </c>
      <c r="AY1283" s="164" t="s">
        <v>193</v>
      </c>
    </row>
    <row r="1284" spans="1:65" s="154" customFormat="1">
      <c r="B1284" s="155"/>
      <c r="D1284" s="156" t="s">
        <v>202</v>
      </c>
      <c r="E1284" s="157"/>
      <c r="F1284" s="158" t="s">
        <v>953</v>
      </c>
      <c r="H1284" s="157"/>
      <c r="L1284" s="155"/>
      <c r="M1284" s="159"/>
      <c r="N1284" s="160"/>
      <c r="O1284" s="160"/>
      <c r="P1284" s="160"/>
      <c r="Q1284" s="160"/>
      <c r="R1284" s="160"/>
      <c r="S1284" s="160"/>
      <c r="T1284" s="161"/>
      <c r="AT1284" s="157" t="s">
        <v>202</v>
      </c>
      <c r="AU1284" s="157" t="s">
        <v>82</v>
      </c>
      <c r="AV1284" s="154" t="s">
        <v>80</v>
      </c>
      <c r="AW1284" s="154" t="s">
        <v>35</v>
      </c>
      <c r="AX1284" s="154" t="s">
        <v>73</v>
      </c>
      <c r="AY1284" s="157" t="s">
        <v>193</v>
      </c>
    </row>
    <row r="1285" spans="1:65" s="162" customFormat="1">
      <c r="B1285" s="163"/>
      <c r="D1285" s="156" t="s">
        <v>202</v>
      </c>
      <c r="E1285" s="164"/>
      <c r="F1285" s="165" t="s">
        <v>1425</v>
      </c>
      <c r="H1285" s="166">
        <v>39.159999999999997</v>
      </c>
      <c r="L1285" s="163"/>
      <c r="M1285" s="167"/>
      <c r="N1285" s="168"/>
      <c r="O1285" s="168"/>
      <c r="P1285" s="168"/>
      <c r="Q1285" s="168"/>
      <c r="R1285" s="168"/>
      <c r="S1285" s="168"/>
      <c r="T1285" s="169"/>
      <c r="AT1285" s="164" t="s">
        <v>202</v>
      </c>
      <c r="AU1285" s="164" t="s">
        <v>82</v>
      </c>
      <c r="AV1285" s="162" t="s">
        <v>82</v>
      </c>
      <c r="AW1285" s="162" t="s">
        <v>35</v>
      </c>
      <c r="AX1285" s="162" t="s">
        <v>73</v>
      </c>
      <c r="AY1285" s="164" t="s">
        <v>193</v>
      </c>
    </row>
    <row r="1286" spans="1:65" s="170" customFormat="1">
      <c r="B1286" s="171"/>
      <c r="D1286" s="156" t="s">
        <v>202</v>
      </c>
      <c r="E1286" s="172"/>
      <c r="F1286" s="173" t="s">
        <v>206</v>
      </c>
      <c r="H1286" s="174">
        <v>273.16000000000003</v>
      </c>
      <c r="L1286" s="171"/>
      <c r="M1286" s="175"/>
      <c r="N1286" s="176"/>
      <c r="O1286" s="176"/>
      <c r="P1286" s="176"/>
      <c r="Q1286" s="176"/>
      <c r="R1286" s="176"/>
      <c r="S1286" s="176"/>
      <c r="T1286" s="177"/>
      <c r="AT1286" s="172" t="s">
        <v>202</v>
      </c>
      <c r="AU1286" s="172" t="s">
        <v>82</v>
      </c>
      <c r="AV1286" s="170" t="s">
        <v>199</v>
      </c>
      <c r="AW1286" s="170" t="s">
        <v>35</v>
      </c>
      <c r="AX1286" s="170" t="s">
        <v>80</v>
      </c>
      <c r="AY1286" s="172" t="s">
        <v>193</v>
      </c>
    </row>
    <row r="1287" spans="1:65" s="17" customFormat="1" ht="24.15" customHeight="1">
      <c r="A1287" s="13"/>
      <c r="B1287" s="136"/>
      <c r="C1287" s="186" t="s">
        <v>895</v>
      </c>
      <c r="D1287" s="186" t="s">
        <v>372</v>
      </c>
      <c r="E1287" s="187" t="s">
        <v>1426</v>
      </c>
      <c r="F1287" s="188" t="s">
        <v>1427</v>
      </c>
      <c r="G1287" s="189" t="s">
        <v>198</v>
      </c>
      <c r="H1287" s="190">
        <v>119.34</v>
      </c>
      <c r="I1287" s="191">
        <v>0</v>
      </c>
      <c r="J1287" s="191">
        <f>ROUND(I1287*H1287,2)</f>
        <v>0</v>
      </c>
      <c r="K1287" s="192"/>
      <c r="L1287" s="193"/>
      <c r="M1287" s="194"/>
      <c r="N1287" s="195" t="s">
        <v>44</v>
      </c>
      <c r="O1287" s="146">
        <v>0</v>
      </c>
      <c r="P1287" s="146">
        <f>O1287*H1287</f>
        <v>0</v>
      </c>
      <c r="Q1287" s="146">
        <v>3.7499999999999999E-3</v>
      </c>
      <c r="R1287" s="146">
        <f>Q1287*H1287</f>
        <v>0.44752500000000001</v>
      </c>
      <c r="S1287" s="146">
        <v>0</v>
      </c>
      <c r="T1287" s="147">
        <f>S1287*H1287</f>
        <v>0</v>
      </c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R1287" s="148" t="s">
        <v>336</v>
      </c>
      <c r="AT1287" s="148" t="s">
        <v>372</v>
      </c>
      <c r="AU1287" s="148" t="s">
        <v>82</v>
      </c>
      <c r="AY1287" s="2" t="s">
        <v>193</v>
      </c>
      <c r="BE1287" s="149">
        <f>IF(N1287="základní",J1287,0)</f>
        <v>0</v>
      </c>
      <c r="BF1287" s="149">
        <f>IF(N1287="snížená",J1287,0)</f>
        <v>0</v>
      </c>
      <c r="BG1287" s="149">
        <f>IF(N1287="zákl. přenesená",J1287,0)</f>
        <v>0</v>
      </c>
      <c r="BH1287" s="149">
        <f>IF(N1287="sníž. přenesená",J1287,0)</f>
        <v>0</v>
      </c>
      <c r="BI1287" s="149">
        <f>IF(N1287="nulová",J1287,0)</f>
        <v>0</v>
      </c>
      <c r="BJ1287" s="2" t="s">
        <v>80</v>
      </c>
      <c r="BK1287" s="149">
        <f>ROUND(I1287*H1287,2)</f>
        <v>0</v>
      </c>
      <c r="BL1287" s="2" t="s">
        <v>283</v>
      </c>
      <c r="BM1287" s="148" t="s">
        <v>1428</v>
      </c>
    </row>
    <row r="1288" spans="1:65" s="162" customFormat="1">
      <c r="B1288" s="163"/>
      <c r="D1288" s="156" t="s">
        <v>202</v>
      </c>
      <c r="E1288" s="164"/>
      <c r="F1288" s="165" t="s">
        <v>1429</v>
      </c>
      <c r="H1288" s="166">
        <v>119.34</v>
      </c>
      <c r="L1288" s="163"/>
      <c r="M1288" s="167"/>
      <c r="N1288" s="168"/>
      <c r="O1288" s="168"/>
      <c r="P1288" s="168"/>
      <c r="Q1288" s="168"/>
      <c r="R1288" s="168"/>
      <c r="S1288" s="168"/>
      <c r="T1288" s="169"/>
      <c r="AT1288" s="164" t="s">
        <v>202</v>
      </c>
      <c r="AU1288" s="164" t="s">
        <v>82</v>
      </c>
      <c r="AV1288" s="162" t="s">
        <v>82</v>
      </c>
      <c r="AW1288" s="162" t="s">
        <v>35</v>
      </c>
      <c r="AX1288" s="162" t="s">
        <v>73</v>
      </c>
      <c r="AY1288" s="164" t="s">
        <v>193</v>
      </c>
    </row>
    <row r="1289" spans="1:65" s="170" customFormat="1">
      <c r="B1289" s="171"/>
      <c r="D1289" s="156" t="s">
        <v>202</v>
      </c>
      <c r="E1289" s="172"/>
      <c r="F1289" s="173" t="s">
        <v>206</v>
      </c>
      <c r="H1289" s="174">
        <v>119.34</v>
      </c>
      <c r="L1289" s="171"/>
      <c r="M1289" s="175"/>
      <c r="N1289" s="176"/>
      <c r="O1289" s="176"/>
      <c r="P1289" s="176"/>
      <c r="Q1289" s="176"/>
      <c r="R1289" s="176"/>
      <c r="S1289" s="176"/>
      <c r="T1289" s="177"/>
      <c r="AT1289" s="172" t="s">
        <v>202</v>
      </c>
      <c r="AU1289" s="172" t="s">
        <v>82</v>
      </c>
      <c r="AV1289" s="170" t="s">
        <v>199</v>
      </c>
      <c r="AW1289" s="170" t="s">
        <v>35</v>
      </c>
      <c r="AX1289" s="170" t="s">
        <v>80</v>
      </c>
      <c r="AY1289" s="172" t="s">
        <v>193</v>
      </c>
    </row>
    <row r="1290" spans="1:65" s="17" customFormat="1" ht="24.15" customHeight="1">
      <c r="A1290" s="13"/>
      <c r="B1290" s="136"/>
      <c r="C1290" s="186" t="s">
        <v>1430</v>
      </c>
      <c r="D1290" s="186" t="s">
        <v>372</v>
      </c>
      <c r="E1290" s="187" t="s">
        <v>1431</v>
      </c>
      <c r="F1290" s="188" t="s">
        <v>1432</v>
      </c>
      <c r="G1290" s="189" t="s">
        <v>198</v>
      </c>
      <c r="H1290" s="190">
        <v>159.28299999999999</v>
      </c>
      <c r="I1290" s="191">
        <v>0</v>
      </c>
      <c r="J1290" s="191">
        <f>ROUND(I1290*H1290,2)</f>
        <v>0</v>
      </c>
      <c r="K1290" s="192"/>
      <c r="L1290" s="193"/>
      <c r="M1290" s="194"/>
      <c r="N1290" s="195" t="s">
        <v>44</v>
      </c>
      <c r="O1290" s="146">
        <v>0</v>
      </c>
      <c r="P1290" s="146">
        <f>O1290*H1290</f>
        <v>0</v>
      </c>
      <c r="Q1290" s="146">
        <v>1.58E-3</v>
      </c>
      <c r="R1290" s="146">
        <f>Q1290*H1290</f>
        <v>0.25166713999999996</v>
      </c>
      <c r="S1290" s="146">
        <v>0</v>
      </c>
      <c r="T1290" s="147">
        <f>S1290*H1290</f>
        <v>0</v>
      </c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R1290" s="148" t="s">
        <v>336</v>
      </c>
      <c r="AT1290" s="148" t="s">
        <v>372</v>
      </c>
      <c r="AU1290" s="148" t="s">
        <v>82</v>
      </c>
      <c r="AY1290" s="2" t="s">
        <v>193</v>
      </c>
      <c r="BE1290" s="149">
        <f>IF(N1290="základní",J1290,0)</f>
        <v>0</v>
      </c>
      <c r="BF1290" s="149">
        <f>IF(N1290="snížená",J1290,0)</f>
        <v>0</v>
      </c>
      <c r="BG1290" s="149">
        <f>IF(N1290="zákl. přenesená",J1290,0)</f>
        <v>0</v>
      </c>
      <c r="BH1290" s="149">
        <f>IF(N1290="sníž. přenesená",J1290,0)</f>
        <v>0</v>
      </c>
      <c r="BI1290" s="149">
        <f>IF(N1290="nulová",J1290,0)</f>
        <v>0</v>
      </c>
      <c r="BJ1290" s="2" t="s">
        <v>80</v>
      </c>
      <c r="BK1290" s="149">
        <f>ROUND(I1290*H1290,2)</f>
        <v>0</v>
      </c>
      <c r="BL1290" s="2" t="s">
        <v>283</v>
      </c>
      <c r="BM1290" s="148" t="s">
        <v>1433</v>
      </c>
    </row>
    <row r="1291" spans="1:65" s="17" customFormat="1" ht="44.25" customHeight="1">
      <c r="A1291" s="13"/>
      <c r="B1291" s="136"/>
      <c r="C1291" s="137" t="s">
        <v>904</v>
      </c>
      <c r="D1291" s="137" t="s">
        <v>195</v>
      </c>
      <c r="E1291" s="138" t="s">
        <v>1434</v>
      </c>
      <c r="F1291" s="139" t="s">
        <v>1435</v>
      </c>
      <c r="G1291" s="140" t="s">
        <v>198</v>
      </c>
      <c r="H1291" s="141">
        <v>18.722000000000001</v>
      </c>
      <c r="I1291" s="142">
        <v>0</v>
      </c>
      <c r="J1291" s="142">
        <f>ROUND(I1291*H1291,2)</f>
        <v>0</v>
      </c>
      <c r="K1291" s="143"/>
      <c r="L1291" s="14"/>
      <c r="M1291" s="144"/>
      <c r="N1291" s="145" t="s">
        <v>44</v>
      </c>
      <c r="O1291" s="146">
        <v>0.311</v>
      </c>
      <c r="P1291" s="146">
        <f>O1291*H1291</f>
        <v>5.8225420000000003</v>
      </c>
      <c r="Q1291" s="146">
        <v>6.0600000000000003E-3</v>
      </c>
      <c r="R1291" s="146">
        <f>Q1291*H1291</f>
        <v>0.11345532000000001</v>
      </c>
      <c r="S1291" s="146">
        <v>0</v>
      </c>
      <c r="T1291" s="147">
        <f>S1291*H1291</f>
        <v>0</v>
      </c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R1291" s="148" t="s">
        <v>283</v>
      </c>
      <c r="AT1291" s="148" t="s">
        <v>195</v>
      </c>
      <c r="AU1291" s="148" t="s">
        <v>82</v>
      </c>
      <c r="AY1291" s="2" t="s">
        <v>193</v>
      </c>
      <c r="BE1291" s="149">
        <f>IF(N1291="základní",J1291,0)</f>
        <v>0</v>
      </c>
      <c r="BF1291" s="149">
        <f>IF(N1291="snížená",J1291,0)</f>
        <v>0</v>
      </c>
      <c r="BG1291" s="149">
        <f>IF(N1291="zákl. přenesená",J1291,0)</f>
        <v>0</v>
      </c>
      <c r="BH1291" s="149">
        <f>IF(N1291="sníž. přenesená",J1291,0)</f>
        <v>0</v>
      </c>
      <c r="BI1291" s="149">
        <f>IF(N1291="nulová",J1291,0)</f>
        <v>0</v>
      </c>
      <c r="BJ1291" s="2" t="s">
        <v>80</v>
      </c>
      <c r="BK1291" s="149">
        <f>ROUND(I1291*H1291,2)</f>
        <v>0</v>
      </c>
      <c r="BL1291" s="2" t="s">
        <v>283</v>
      </c>
      <c r="BM1291" s="148" t="s">
        <v>1436</v>
      </c>
    </row>
    <row r="1292" spans="1:65" s="17" customFormat="1">
      <c r="A1292" s="13"/>
      <c r="B1292" s="14"/>
      <c r="C1292" s="13"/>
      <c r="D1292" s="150" t="s">
        <v>200</v>
      </c>
      <c r="E1292" s="13"/>
      <c r="F1292" s="151" t="s">
        <v>1437</v>
      </c>
      <c r="G1292" s="13"/>
      <c r="H1292" s="13"/>
      <c r="I1292" s="13"/>
      <c r="J1292" s="13"/>
      <c r="K1292" s="13"/>
      <c r="L1292" s="14"/>
      <c r="M1292" s="152"/>
      <c r="N1292" s="153"/>
      <c r="O1292" s="36"/>
      <c r="P1292" s="36"/>
      <c r="Q1292" s="36"/>
      <c r="R1292" s="36"/>
      <c r="S1292" s="36"/>
      <c r="T1292" s="37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" t="s">
        <v>200</v>
      </c>
      <c r="AU1292" s="2" t="s">
        <v>82</v>
      </c>
    </row>
    <row r="1293" spans="1:65" s="154" customFormat="1">
      <c r="B1293" s="155"/>
      <c r="D1293" s="156" t="s">
        <v>202</v>
      </c>
      <c r="E1293" s="157"/>
      <c r="F1293" s="158" t="s">
        <v>408</v>
      </c>
      <c r="H1293" s="157"/>
      <c r="L1293" s="155"/>
      <c r="M1293" s="159"/>
      <c r="N1293" s="160"/>
      <c r="O1293" s="160"/>
      <c r="P1293" s="160"/>
      <c r="Q1293" s="160"/>
      <c r="R1293" s="160"/>
      <c r="S1293" s="160"/>
      <c r="T1293" s="161"/>
      <c r="AT1293" s="157" t="s">
        <v>202</v>
      </c>
      <c r="AU1293" s="157" t="s">
        <v>82</v>
      </c>
      <c r="AV1293" s="154" t="s">
        <v>80</v>
      </c>
      <c r="AW1293" s="154" t="s">
        <v>35</v>
      </c>
      <c r="AX1293" s="154" t="s">
        <v>73</v>
      </c>
      <c r="AY1293" s="157" t="s">
        <v>193</v>
      </c>
    </row>
    <row r="1294" spans="1:65" s="154" customFormat="1">
      <c r="B1294" s="155"/>
      <c r="D1294" s="156" t="s">
        <v>202</v>
      </c>
      <c r="E1294" s="157"/>
      <c r="F1294" s="158" t="s">
        <v>1438</v>
      </c>
      <c r="H1294" s="157"/>
      <c r="L1294" s="155"/>
      <c r="M1294" s="159"/>
      <c r="N1294" s="160"/>
      <c r="O1294" s="160"/>
      <c r="P1294" s="160"/>
      <c r="Q1294" s="160"/>
      <c r="R1294" s="160"/>
      <c r="S1294" s="160"/>
      <c r="T1294" s="161"/>
      <c r="AT1294" s="157" t="s">
        <v>202</v>
      </c>
      <c r="AU1294" s="157" t="s">
        <v>82</v>
      </c>
      <c r="AV1294" s="154" t="s">
        <v>80</v>
      </c>
      <c r="AW1294" s="154" t="s">
        <v>35</v>
      </c>
      <c r="AX1294" s="154" t="s">
        <v>73</v>
      </c>
      <c r="AY1294" s="157" t="s">
        <v>193</v>
      </c>
    </row>
    <row r="1295" spans="1:65" s="162" customFormat="1">
      <c r="B1295" s="163"/>
      <c r="D1295" s="156" t="s">
        <v>202</v>
      </c>
      <c r="E1295" s="164"/>
      <c r="F1295" s="165" t="s">
        <v>1439</v>
      </c>
      <c r="H1295" s="166">
        <v>12.15</v>
      </c>
      <c r="L1295" s="163"/>
      <c r="M1295" s="167"/>
      <c r="N1295" s="168"/>
      <c r="O1295" s="168"/>
      <c r="P1295" s="168"/>
      <c r="Q1295" s="168"/>
      <c r="R1295" s="168"/>
      <c r="S1295" s="168"/>
      <c r="T1295" s="169"/>
      <c r="AT1295" s="164" t="s">
        <v>202</v>
      </c>
      <c r="AU1295" s="164" t="s">
        <v>82</v>
      </c>
      <c r="AV1295" s="162" t="s">
        <v>82</v>
      </c>
      <c r="AW1295" s="162" t="s">
        <v>35</v>
      </c>
      <c r="AX1295" s="162" t="s">
        <v>73</v>
      </c>
      <c r="AY1295" s="164" t="s">
        <v>193</v>
      </c>
    </row>
    <row r="1296" spans="1:65" s="162" customFormat="1">
      <c r="B1296" s="163"/>
      <c r="D1296" s="156" t="s">
        <v>202</v>
      </c>
      <c r="E1296" s="164"/>
      <c r="F1296" s="165" t="s">
        <v>1440</v>
      </c>
      <c r="H1296" s="166">
        <v>6.5720000000000001</v>
      </c>
      <c r="L1296" s="163"/>
      <c r="M1296" s="167"/>
      <c r="N1296" s="168"/>
      <c r="O1296" s="168"/>
      <c r="P1296" s="168"/>
      <c r="Q1296" s="168"/>
      <c r="R1296" s="168"/>
      <c r="S1296" s="168"/>
      <c r="T1296" s="169"/>
      <c r="AT1296" s="164" t="s">
        <v>202</v>
      </c>
      <c r="AU1296" s="164" t="s">
        <v>82</v>
      </c>
      <c r="AV1296" s="162" t="s">
        <v>82</v>
      </c>
      <c r="AW1296" s="162" t="s">
        <v>35</v>
      </c>
      <c r="AX1296" s="162" t="s">
        <v>73</v>
      </c>
      <c r="AY1296" s="164" t="s">
        <v>193</v>
      </c>
    </row>
    <row r="1297" spans="1:65" s="170" customFormat="1">
      <c r="B1297" s="171"/>
      <c r="D1297" s="156" t="s">
        <v>202</v>
      </c>
      <c r="E1297" s="172"/>
      <c r="F1297" s="173" t="s">
        <v>206</v>
      </c>
      <c r="H1297" s="174">
        <v>18.722000000000001</v>
      </c>
      <c r="L1297" s="171"/>
      <c r="M1297" s="175"/>
      <c r="N1297" s="176"/>
      <c r="O1297" s="176"/>
      <c r="P1297" s="176"/>
      <c r="Q1297" s="176"/>
      <c r="R1297" s="176"/>
      <c r="S1297" s="176"/>
      <c r="T1297" s="177"/>
      <c r="AT1297" s="172" t="s">
        <v>202</v>
      </c>
      <c r="AU1297" s="172" t="s">
        <v>82</v>
      </c>
      <c r="AV1297" s="170" t="s">
        <v>199</v>
      </c>
      <c r="AW1297" s="170" t="s">
        <v>35</v>
      </c>
      <c r="AX1297" s="170" t="s">
        <v>80</v>
      </c>
      <c r="AY1297" s="172" t="s">
        <v>193</v>
      </c>
    </row>
    <row r="1298" spans="1:65" s="17" customFormat="1" ht="24.15" customHeight="1">
      <c r="A1298" s="13"/>
      <c r="B1298" s="136"/>
      <c r="C1298" s="186" t="s">
        <v>1441</v>
      </c>
      <c r="D1298" s="186" t="s">
        <v>372</v>
      </c>
      <c r="E1298" s="187" t="s">
        <v>1442</v>
      </c>
      <c r="F1298" s="188" t="s">
        <v>1443</v>
      </c>
      <c r="G1298" s="189" t="s">
        <v>198</v>
      </c>
      <c r="H1298" s="190">
        <v>19.658000000000001</v>
      </c>
      <c r="I1298" s="191">
        <v>0</v>
      </c>
      <c r="J1298" s="191">
        <f>ROUND(I1298*H1298,2)</f>
        <v>0</v>
      </c>
      <c r="K1298" s="192"/>
      <c r="L1298" s="193"/>
      <c r="M1298" s="194"/>
      <c r="N1298" s="195" t="s">
        <v>44</v>
      </c>
      <c r="O1298" s="146">
        <v>0</v>
      </c>
      <c r="P1298" s="146">
        <f>O1298*H1298</f>
        <v>0</v>
      </c>
      <c r="Q1298" s="146">
        <v>4.4999999999999997E-3</v>
      </c>
      <c r="R1298" s="146">
        <f>Q1298*H1298</f>
        <v>8.8460999999999998E-2</v>
      </c>
      <c r="S1298" s="146">
        <v>0</v>
      </c>
      <c r="T1298" s="147">
        <f>S1298*H1298</f>
        <v>0</v>
      </c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R1298" s="148" t="s">
        <v>336</v>
      </c>
      <c r="AT1298" s="148" t="s">
        <v>372</v>
      </c>
      <c r="AU1298" s="148" t="s">
        <v>82</v>
      </c>
      <c r="AY1298" s="2" t="s">
        <v>193</v>
      </c>
      <c r="BE1298" s="149">
        <f>IF(N1298="základní",J1298,0)</f>
        <v>0</v>
      </c>
      <c r="BF1298" s="149">
        <f>IF(N1298="snížená",J1298,0)</f>
        <v>0</v>
      </c>
      <c r="BG1298" s="149">
        <f>IF(N1298="zákl. přenesená",J1298,0)</f>
        <v>0</v>
      </c>
      <c r="BH1298" s="149">
        <f>IF(N1298="sníž. přenesená",J1298,0)</f>
        <v>0</v>
      </c>
      <c r="BI1298" s="149">
        <f>IF(N1298="nulová",J1298,0)</f>
        <v>0</v>
      </c>
      <c r="BJ1298" s="2" t="s">
        <v>80</v>
      </c>
      <c r="BK1298" s="149">
        <f>ROUND(I1298*H1298,2)</f>
        <v>0</v>
      </c>
      <c r="BL1298" s="2" t="s">
        <v>283</v>
      </c>
      <c r="BM1298" s="148" t="s">
        <v>1444</v>
      </c>
    </row>
    <row r="1299" spans="1:65" s="162" customFormat="1">
      <c r="B1299" s="163"/>
      <c r="D1299" s="156" t="s">
        <v>202</v>
      </c>
      <c r="E1299" s="164"/>
      <c r="F1299" s="165" t="s">
        <v>1445</v>
      </c>
      <c r="H1299" s="166">
        <v>19.658000000000001</v>
      </c>
      <c r="L1299" s="163"/>
      <c r="M1299" s="167"/>
      <c r="N1299" s="168"/>
      <c r="O1299" s="168"/>
      <c r="P1299" s="168"/>
      <c r="Q1299" s="168"/>
      <c r="R1299" s="168"/>
      <c r="S1299" s="168"/>
      <c r="T1299" s="169"/>
      <c r="AT1299" s="164" t="s">
        <v>202</v>
      </c>
      <c r="AU1299" s="164" t="s">
        <v>82</v>
      </c>
      <c r="AV1299" s="162" t="s">
        <v>82</v>
      </c>
      <c r="AW1299" s="162" t="s">
        <v>35</v>
      </c>
      <c r="AX1299" s="162" t="s">
        <v>73</v>
      </c>
      <c r="AY1299" s="164" t="s">
        <v>193</v>
      </c>
    </row>
    <row r="1300" spans="1:65" s="170" customFormat="1">
      <c r="B1300" s="171"/>
      <c r="D1300" s="156" t="s">
        <v>202</v>
      </c>
      <c r="E1300" s="172"/>
      <c r="F1300" s="173" t="s">
        <v>206</v>
      </c>
      <c r="H1300" s="174">
        <v>19.658000000000001</v>
      </c>
      <c r="L1300" s="171"/>
      <c r="M1300" s="175"/>
      <c r="N1300" s="176"/>
      <c r="O1300" s="176"/>
      <c r="P1300" s="176"/>
      <c r="Q1300" s="176"/>
      <c r="R1300" s="176"/>
      <c r="S1300" s="176"/>
      <c r="T1300" s="177"/>
      <c r="AT1300" s="172" t="s">
        <v>202</v>
      </c>
      <c r="AU1300" s="172" t="s">
        <v>82</v>
      </c>
      <c r="AV1300" s="170" t="s">
        <v>199</v>
      </c>
      <c r="AW1300" s="170" t="s">
        <v>35</v>
      </c>
      <c r="AX1300" s="170" t="s">
        <v>80</v>
      </c>
      <c r="AY1300" s="172" t="s">
        <v>193</v>
      </c>
    </row>
    <row r="1301" spans="1:65" s="17" customFormat="1" ht="37.799999999999997" customHeight="1">
      <c r="A1301" s="13"/>
      <c r="B1301" s="136"/>
      <c r="C1301" s="137" t="s">
        <v>909</v>
      </c>
      <c r="D1301" s="137" t="s">
        <v>195</v>
      </c>
      <c r="E1301" s="138" t="s">
        <v>1446</v>
      </c>
      <c r="F1301" s="139" t="s">
        <v>1447</v>
      </c>
      <c r="G1301" s="140" t="s">
        <v>198</v>
      </c>
      <c r="H1301" s="141">
        <v>658.75699999999995</v>
      </c>
      <c r="I1301" s="142">
        <v>0</v>
      </c>
      <c r="J1301" s="142">
        <f>ROUND(I1301*H1301,2)</f>
        <v>0</v>
      </c>
      <c r="K1301" s="143"/>
      <c r="L1301" s="14"/>
      <c r="M1301" s="144"/>
      <c r="N1301" s="145" t="s">
        <v>44</v>
      </c>
      <c r="O1301" s="146">
        <v>0.17</v>
      </c>
      <c r="P1301" s="146">
        <f>O1301*H1301</f>
        <v>111.98869000000001</v>
      </c>
      <c r="Q1301" s="146">
        <v>0</v>
      </c>
      <c r="R1301" s="146">
        <f>Q1301*H1301</f>
        <v>0</v>
      </c>
      <c r="S1301" s="146">
        <v>0</v>
      </c>
      <c r="T1301" s="147">
        <f>S1301*H1301</f>
        <v>0</v>
      </c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R1301" s="148" t="s">
        <v>283</v>
      </c>
      <c r="AT1301" s="148" t="s">
        <v>195</v>
      </c>
      <c r="AU1301" s="148" t="s">
        <v>82</v>
      </c>
      <c r="AY1301" s="2" t="s">
        <v>193</v>
      </c>
      <c r="BE1301" s="149">
        <f>IF(N1301="základní",J1301,0)</f>
        <v>0</v>
      </c>
      <c r="BF1301" s="149">
        <f>IF(N1301="snížená",J1301,0)</f>
        <v>0</v>
      </c>
      <c r="BG1301" s="149">
        <f>IF(N1301="zákl. přenesená",J1301,0)</f>
        <v>0</v>
      </c>
      <c r="BH1301" s="149">
        <f>IF(N1301="sníž. přenesená",J1301,0)</f>
        <v>0</v>
      </c>
      <c r="BI1301" s="149">
        <f>IF(N1301="nulová",J1301,0)</f>
        <v>0</v>
      </c>
      <c r="BJ1301" s="2" t="s">
        <v>80</v>
      </c>
      <c r="BK1301" s="149">
        <f>ROUND(I1301*H1301,2)</f>
        <v>0</v>
      </c>
      <c r="BL1301" s="2" t="s">
        <v>283</v>
      </c>
      <c r="BM1301" s="148" t="s">
        <v>1448</v>
      </c>
    </row>
    <row r="1302" spans="1:65" s="17" customFormat="1">
      <c r="A1302" s="13"/>
      <c r="B1302" s="14"/>
      <c r="C1302" s="13"/>
      <c r="D1302" s="150" t="s">
        <v>200</v>
      </c>
      <c r="E1302" s="13"/>
      <c r="F1302" s="151" t="s">
        <v>1449</v>
      </c>
      <c r="G1302" s="13"/>
      <c r="H1302" s="13"/>
      <c r="I1302" s="13"/>
      <c r="J1302" s="13"/>
      <c r="K1302" s="13"/>
      <c r="L1302" s="14"/>
      <c r="M1302" s="152"/>
      <c r="N1302" s="153"/>
      <c r="O1302" s="36"/>
      <c r="P1302" s="36"/>
      <c r="Q1302" s="36"/>
      <c r="R1302" s="36"/>
      <c r="S1302" s="36"/>
      <c r="T1302" s="37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" t="s">
        <v>200</v>
      </c>
      <c r="AU1302" s="2" t="s">
        <v>82</v>
      </c>
    </row>
    <row r="1303" spans="1:65" s="154" customFormat="1">
      <c r="B1303" s="155"/>
      <c r="D1303" s="156" t="s">
        <v>202</v>
      </c>
      <c r="E1303" s="157"/>
      <c r="F1303" s="158" t="s">
        <v>1333</v>
      </c>
      <c r="H1303" s="157"/>
      <c r="L1303" s="155"/>
      <c r="M1303" s="159"/>
      <c r="N1303" s="160"/>
      <c r="O1303" s="160"/>
      <c r="P1303" s="160"/>
      <c r="Q1303" s="160"/>
      <c r="R1303" s="160"/>
      <c r="S1303" s="160"/>
      <c r="T1303" s="161"/>
      <c r="AT1303" s="157" t="s">
        <v>202</v>
      </c>
      <c r="AU1303" s="157" t="s">
        <v>82</v>
      </c>
      <c r="AV1303" s="154" t="s">
        <v>80</v>
      </c>
      <c r="AW1303" s="154" t="s">
        <v>35</v>
      </c>
      <c r="AX1303" s="154" t="s">
        <v>73</v>
      </c>
      <c r="AY1303" s="157" t="s">
        <v>193</v>
      </c>
    </row>
    <row r="1304" spans="1:65" s="154" customFormat="1" ht="20.399999999999999">
      <c r="B1304" s="155"/>
      <c r="D1304" s="156" t="s">
        <v>202</v>
      </c>
      <c r="E1304" s="157"/>
      <c r="F1304" s="158" t="s">
        <v>1450</v>
      </c>
      <c r="H1304" s="157"/>
      <c r="L1304" s="155"/>
      <c r="M1304" s="159"/>
      <c r="N1304" s="160"/>
      <c r="O1304" s="160"/>
      <c r="P1304" s="160"/>
      <c r="Q1304" s="160"/>
      <c r="R1304" s="160"/>
      <c r="S1304" s="160"/>
      <c r="T1304" s="161"/>
      <c r="AT1304" s="157" t="s">
        <v>202</v>
      </c>
      <c r="AU1304" s="157" t="s">
        <v>82</v>
      </c>
      <c r="AV1304" s="154" t="s">
        <v>80</v>
      </c>
      <c r="AW1304" s="154" t="s">
        <v>35</v>
      </c>
      <c r="AX1304" s="154" t="s">
        <v>73</v>
      </c>
      <c r="AY1304" s="157" t="s">
        <v>193</v>
      </c>
    </row>
    <row r="1305" spans="1:65" s="162" customFormat="1">
      <c r="B1305" s="163"/>
      <c r="D1305" s="156" t="s">
        <v>202</v>
      </c>
      <c r="E1305" s="164"/>
      <c r="F1305" s="165" t="s">
        <v>1335</v>
      </c>
      <c r="H1305" s="166">
        <v>493.5</v>
      </c>
      <c r="L1305" s="163"/>
      <c r="M1305" s="167"/>
      <c r="N1305" s="168"/>
      <c r="O1305" s="168"/>
      <c r="P1305" s="168"/>
      <c r="Q1305" s="168"/>
      <c r="R1305" s="168"/>
      <c r="S1305" s="168"/>
      <c r="T1305" s="169"/>
      <c r="AT1305" s="164" t="s">
        <v>202</v>
      </c>
      <c r="AU1305" s="164" t="s">
        <v>82</v>
      </c>
      <c r="AV1305" s="162" t="s">
        <v>82</v>
      </c>
      <c r="AW1305" s="162" t="s">
        <v>35</v>
      </c>
      <c r="AX1305" s="162" t="s">
        <v>73</v>
      </c>
      <c r="AY1305" s="164" t="s">
        <v>193</v>
      </c>
    </row>
    <row r="1306" spans="1:65" s="154" customFormat="1" ht="20.399999999999999">
      <c r="B1306" s="155"/>
      <c r="D1306" s="156" t="s">
        <v>202</v>
      </c>
      <c r="E1306" s="157"/>
      <c r="F1306" s="158" t="s">
        <v>1451</v>
      </c>
      <c r="H1306" s="157"/>
      <c r="L1306" s="155"/>
      <c r="M1306" s="159"/>
      <c r="N1306" s="160"/>
      <c r="O1306" s="160"/>
      <c r="P1306" s="160"/>
      <c r="Q1306" s="160"/>
      <c r="R1306" s="160"/>
      <c r="S1306" s="160"/>
      <c r="T1306" s="161"/>
      <c r="AT1306" s="157" t="s">
        <v>202</v>
      </c>
      <c r="AU1306" s="157" t="s">
        <v>82</v>
      </c>
      <c r="AV1306" s="154" t="s">
        <v>80</v>
      </c>
      <c r="AW1306" s="154" t="s">
        <v>35</v>
      </c>
      <c r="AX1306" s="154" t="s">
        <v>73</v>
      </c>
      <c r="AY1306" s="157" t="s">
        <v>193</v>
      </c>
    </row>
    <row r="1307" spans="1:65" s="162" customFormat="1">
      <c r="B1307" s="163"/>
      <c r="D1307" s="156" t="s">
        <v>202</v>
      </c>
      <c r="E1307" s="164"/>
      <c r="F1307" s="165" t="s">
        <v>1337</v>
      </c>
      <c r="H1307" s="166">
        <v>129.25700000000001</v>
      </c>
      <c r="L1307" s="163"/>
      <c r="M1307" s="167"/>
      <c r="N1307" s="168"/>
      <c r="O1307" s="168"/>
      <c r="P1307" s="168"/>
      <c r="Q1307" s="168"/>
      <c r="R1307" s="168"/>
      <c r="S1307" s="168"/>
      <c r="T1307" s="169"/>
      <c r="AT1307" s="164" t="s">
        <v>202</v>
      </c>
      <c r="AU1307" s="164" t="s">
        <v>82</v>
      </c>
      <c r="AV1307" s="162" t="s">
        <v>82</v>
      </c>
      <c r="AW1307" s="162" t="s">
        <v>35</v>
      </c>
      <c r="AX1307" s="162" t="s">
        <v>73</v>
      </c>
      <c r="AY1307" s="164" t="s">
        <v>193</v>
      </c>
    </row>
    <row r="1308" spans="1:65" s="154" customFormat="1">
      <c r="B1308" s="155"/>
      <c r="D1308" s="156" t="s">
        <v>202</v>
      </c>
      <c r="E1308" s="157"/>
      <c r="F1308" s="158" t="s">
        <v>1452</v>
      </c>
      <c r="H1308" s="157"/>
      <c r="L1308" s="155"/>
      <c r="M1308" s="159"/>
      <c r="N1308" s="160"/>
      <c r="O1308" s="160"/>
      <c r="P1308" s="160"/>
      <c r="Q1308" s="160"/>
      <c r="R1308" s="160"/>
      <c r="S1308" s="160"/>
      <c r="T1308" s="161"/>
      <c r="AT1308" s="157" t="s">
        <v>202</v>
      </c>
      <c r="AU1308" s="157" t="s">
        <v>82</v>
      </c>
      <c r="AV1308" s="154" t="s">
        <v>80</v>
      </c>
      <c r="AW1308" s="154" t="s">
        <v>35</v>
      </c>
      <c r="AX1308" s="154" t="s">
        <v>73</v>
      </c>
      <c r="AY1308" s="157" t="s">
        <v>193</v>
      </c>
    </row>
    <row r="1309" spans="1:65" s="162" customFormat="1">
      <c r="B1309" s="163"/>
      <c r="D1309" s="156" t="s">
        <v>202</v>
      </c>
      <c r="E1309" s="164"/>
      <c r="F1309" s="165" t="s">
        <v>1453</v>
      </c>
      <c r="H1309" s="166">
        <v>36</v>
      </c>
      <c r="L1309" s="163"/>
      <c r="M1309" s="167"/>
      <c r="N1309" s="168"/>
      <c r="O1309" s="168"/>
      <c r="P1309" s="168"/>
      <c r="Q1309" s="168"/>
      <c r="R1309" s="168"/>
      <c r="S1309" s="168"/>
      <c r="T1309" s="169"/>
      <c r="AT1309" s="164" t="s">
        <v>202</v>
      </c>
      <c r="AU1309" s="164" t="s">
        <v>82</v>
      </c>
      <c r="AV1309" s="162" t="s">
        <v>82</v>
      </c>
      <c r="AW1309" s="162" t="s">
        <v>35</v>
      </c>
      <c r="AX1309" s="162" t="s">
        <v>73</v>
      </c>
      <c r="AY1309" s="164" t="s">
        <v>193</v>
      </c>
    </row>
    <row r="1310" spans="1:65" s="170" customFormat="1">
      <c r="B1310" s="171"/>
      <c r="D1310" s="156" t="s">
        <v>202</v>
      </c>
      <c r="E1310" s="172"/>
      <c r="F1310" s="173" t="s">
        <v>206</v>
      </c>
      <c r="H1310" s="174">
        <v>658.75699999999995</v>
      </c>
      <c r="L1310" s="171"/>
      <c r="M1310" s="175"/>
      <c r="N1310" s="176"/>
      <c r="O1310" s="176"/>
      <c r="P1310" s="176"/>
      <c r="Q1310" s="176"/>
      <c r="R1310" s="176"/>
      <c r="S1310" s="176"/>
      <c r="T1310" s="177"/>
      <c r="AT1310" s="172" t="s">
        <v>202</v>
      </c>
      <c r="AU1310" s="172" t="s">
        <v>82</v>
      </c>
      <c r="AV1310" s="170" t="s">
        <v>199</v>
      </c>
      <c r="AW1310" s="170" t="s">
        <v>35</v>
      </c>
      <c r="AX1310" s="170" t="s">
        <v>80</v>
      </c>
      <c r="AY1310" s="172" t="s">
        <v>193</v>
      </c>
    </row>
    <row r="1311" spans="1:65" s="17" customFormat="1" ht="24.15" customHeight="1">
      <c r="A1311" s="13"/>
      <c r="B1311" s="136"/>
      <c r="C1311" s="186" t="s">
        <v>1454</v>
      </c>
      <c r="D1311" s="186" t="s">
        <v>372</v>
      </c>
      <c r="E1311" s="187" t="s">
        <v>1455</v>
      </c>
      <c r="F1311" s="188" t="s">
        <v>1456</v>
      </c>
      <c r="G1311" s="189" t="s">
        <v>198</v>
      </c>
      <c r="H1311" s="190">
        <v>1006.74</v>
      </c>
      <c r="I1311" s="191">
        <v>0</v>
      </c>
      <c r="J1311" s="191">
        <f>ROUND(I1311*H1311,2)</f>
        <v>0</v>
      </c>
      <c r="K1311" s="192"/>
      <c r="L1311" s="193"/>
      <c r="M1311" s="194"/>
      <c r="N1311" s="195" t="s">
        <v>44</v>
      </c>
      <c r="O1311" s="146">
        <v>0</v>
      </c>
      <c r="P1311" s="146">
        <f>O1311*H1311</f>
        <v>0</v>
      </c>
      <c r="Q1311" s="146">
        <v>4.4999999999999997E-3</v>
      </c>
      <c r="R1311" s="146">
        <f>Q1311*H1311</f>
        <v>4.5303299999999993</v>
      </c>
      <c r="S1311" s="146">
        <v>0</v>
      </c>
      <c r="T1311" s="147">
        <f>S1311*H1311</f>
        <v>0</v>
      </c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R1311" s="148" t="s">
        <v>336</v>
      </c>
      <c r="AT1311" s="148" t="s">
        <v>372</v>
      </c>
      <c r="AU1311" s="148" t="s">
        <v>82</v>
      </c>
      <c r="AY1311" s="2" t="s">
        <v>193</v>
      </c>
      <c r="BE1311" s="149">
        <f>IF(N1311="základní",J1311,0)</f>
        <v>0</v>
      </c>
      <c r="BF1311" s="149">
        <f>IF(N1311="snížená",J1311,0)</f>
        <v>0</v>
      </c>
      <c r="BG1311" s="149">
        <f>IF(N1311="zákl. přenesená",J1311,0)</f>
        <v>0</v>
      </c>
      <c r="BH1311" s="149">
        <f>IF(N1311="sníž. přenesená",J1311,0)</f>
        <v>0</v>
      </c>
      <c r="BI1311" s="149">
        <f>IF(N1311="nulová",J1311,0)</f>
        <v>0</v>
      </c>
      <c r="BJ1311" s="2" t="s">
        <v>80</v>
      </c>
      <c r="BK1311" s="149">
        <f>ROUND(I1311*H1311,2)</f>
        <v>0</v>
      </c>
      <c r="BL1311" s="2" t="s">
        <v>283</v>
      </c>
      <c r="BM1311" s="148" t="s">
        <v>1457</v>
      </c>
    </row>
    <row r="1312" spans="1:65" s="162" customFormat="1">
      <c r="B1312" s="163"/>
      <c r="D1312" s="156" t="s">
        <v>202</v>
      </c>
      <c r="E1312" s="164"/>
      <c r="F1312" s="165" t="s">
        <v>1458</v>
      </c>
      <c r="H1312" s="166">
        <v>1006.74</v>
      </c>
      <c r="L1312" s="163"/>
      <c r="M1312" s="167"/>
      <c r="N1312" s="168"/>
      <c r="O1312" s="168"/>
      <c r="P1312" s="168"/>
      <c r="Q1312" s="168"/>
      <c r="R1312" s="168"/>
      <c r="S1312" s="168"/>
      <c r="T1312" s="169"/>
      <c r="AT1312" s="164" t="s">
        <v>202</v>
      </c>
      <c r="AU1312" s="164" t="s">
        <v>82</v>
      </c>
      <c r="AV1312" s="162" t="s">
        <v>82</v>
      </c>
      <c r="AW1312" s="162" t="s">
        <v>35</v>
      </c>
      <c r="AX1312" s="162" t="s">
        <v>73</v>
      </c>
      <c r="AY1312" s="164" t="s">
        <v>193</v>
      </c>
    </row>
    <row r="1313" spans="1:65" s="170" customFormat="1">
      <c r="B1313" s="171"/>
      <c r="D1313" s="156" t="s">
        <v>202</v>
      </c>
      <c r="E1313" s="172"/>
      <c r="F1313" s="173" t="s">
        <v>206</v>
      </c>
      <c r="H1313" s="174">
        <v>1006.74</v>
      </c>
      <c r="L1313" s="171"/>
      <c r="M1313" s="175"/>
      <c r="N1313" s="176"/>
      <c r="O1313" s="176"/>
      <c r="P1313" s="176"/>
      <c r="Q1313" s="176"/>
      <c r="R1313" s="176"/>
      <c r="S1313" s="176"/>
      <c r="T1313" s="177"/>
      <c r="AT1313" s="172" t="s">
        <v>202</v>
      </c>
      <c r="AU1313" s="172" t="s">
        <v>82</v>
      </c>
      <c r="AV1313" s="170" t="s">
        <v>199</v>
      </c>
      <c r="AW1313" s="170" t="s">
        <v>35</v>
      </c>
      <c r="AX1313" s="170" t="s">
        <v>80</v>
      </c>
      <c r="AY1313" s="172" t="s">
        <v>193</v>
      </c>
    </row>
    <row r="1314" spans="1:65" s="17" customFormat="1" ht="24.15" customHeight="1">
      <c r="A1314" s="13"/>
      <c r="B1314" s="136"/>
      <c r="C1314" s="186" t="s">
        <v>915</v>
      </c>
      <c r="D1314" s="186" t="s">
        <v>372</v>
      </c>
      <c r="E1314" s="187" t="s">
        <v>1459</v>
      </c>
      <c r="F1314" s="188" t="s">
        <v>1460</v>
      </c>
      <c r="G1314" s="189" t="s">
        <v>198</v>
      </c>
      <c r="H1314" s="190">
        <v>131.84200000000001</v>
      </c>
      <c r="I1314" s="191">
        <v>0</v>
      </c>
      <c r="J1314" s="191">
        <f>ROUND(I1314*H1314,2)</f>
        <v>0</v>
      </c>
      <c r="K1314" s="192"/>
      <c r="L1314" s="193"/>
      <c r="M1314" s="194"/>
      <c r="N1314" s="195" t="s">
        <v>44</v>
      </c>
      <c r="O1314" s="146">
        <v>0</v>
      </c>
      <c r="P1314" s="146">
        <f>O1314*H1314</f>
        <v>0</v>
      </c>
      <c r="Q1314" s="146">
        <v>3.2000000000000002E-3</v>
      </c>
      <c r="R1314" s="146">
        <f>Q1314*H1314</f>
        <v>0.42189440000000006</v>
      </c>
      <c r="S1314" s="146">
        <v>0</v>
      </c>
      <c r="T1314" s="147">
        <f>S1314*H1314</f>
        <v>0</v>
      </c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R1314" s="148" t="s">
        <v>336</v>
      </c>
      <c r="AT1314" s="148" t="s">
        <v>372</v>
      </c>
      <c r="AU1314" s="148" t="s">
        <v>82</v>
      </c>
      <c r="AY1314" s="2" t="s">
        <v>193</v>
      </c>
      <c r="BE1314" s="149">
        <f>IF(N1314="základní",J1314,0)</f>
        <v>0</v>
      </c>
      <c r="BF1314" s="149">
        <f>IF(N1314="snížená",J1314,0)</f>
        <v>0</v>
      </c>
      <c r="BG1314" s="149">
        <f>IF(N1314="zákl. přenesená",J1314,0)</f>
        <v>0</v>
      </c>
      <c r="BH1314" s="149">
        <f>IF(N1314="sníž. přenesená",J1314,0)</f>
        <v>0</v>
      </c>
      <c r="BI1314" s="149">
        <f>IF(N1314="nulová",J1314,0)</f>
        <v>0</v>
      </c>
      <c r="BJ1314" s="2" t="s">
        <v>80</v>
      </c>
      <c r="BK1314" s="149">
        <f>ROUND(I1314*H1314,2)</f>
        <v>0</v>
      </c>
      <c r="BL1314" s="2" t="s">
        <v>283</v>
      </c>
      <c r="BM1314" s="148" t="s">
        <v>1461</v>
      </c>
    </row>
    <row r="1315" spans="1:65" s="162" customFormat="1">
      <c r="B1315" s="163"/>
      <c r="D1315" s="156" t="s">
        <v>202</v>
      </c>
      <c r="E1315" s="164"/>
      <c r="F1315" s="165" t="s">
        <v>1462</v>
      </c>
      <c r="H1315" s="166">
        <v>131.84200000000001</v>
      </c>
      <c r="L1315" s="163"/>
      <c r="M1315" s="167"/>
      <c r="N1315" s="168"/>
      <c r="O1315" s="168"/>
      <c r="P1315" s="168"/>
      <c r="Q1315" s="168"/>
      <c r="R1315" s="168"/>
      <c r="S1315" s="168"/>
      <c r="T1315" s="169"/>
      <c r="AT1315" s="164" t="s">
        <v>202</v>
      </c>
      <c r="AU1315" s="164" t="s">
        <v>82</v>
      </c>
      <c r="AV1315" s="162" t="s">
        <v>82</v>
      </c>
      <c r="AW1315" s="162" t="s">
        <v>35</v>
      </c>
      <c r="AX1315" s="162" t="s">
        <v>73</v>
      </c>
      <c r="AY1315" s="164" t="s">
        <v>193</v>
      </c>
    </row>
    <row r="1316" spans="1:65" s="170" customFormat="1">
      <c r="B1316" s="171"/>
      <c r="D1316" s="156" t="s">
        <v>202</v>
      </c>
      <c r="E1316" s="172"/>
      <c r="F1316" s="173" t="s">
        <v>206</v>
      </c>
      <c r="H1316" s="174">
        <v>131.84200000000001</v>
      </c>
      <c r="L1316" s="171"/>
      <c r="M1316" s="175"/>
      <c r="N1316" s="176"/>
      <c r="O1316" s="176"/>
      <c r="P1316" s="176"/>
      <c r="Q1316" s="176"/>
      <c r="R1316" s="176"/>
      <c r="S1316" s="176"/>
      <c r="T1316" s="177"/>
      <c r="AT1316" s="172" t="s">
        <v>202</v>
      </c>
      <c r="AU1316" s="172" t="s">
        <v>82</v>
      </c>
      <c r="AV1316" s="170" t="s">
        <v>199</v>
      </c>
      <c r="AW1316" s="170" t="s">
        <v>35</v>
      </c>
      <c r="AX1316" s="170" t="s">
        <v>80</v>
      </c>
      <c r="AY1316" s="172" t="s">
        <v>193</v>
      </c>
    </row>
    <row r="1317" spans="1:65" s="17" customFormat="1" ht="24.15" customHeight="1">
      <c r="A1317" s="13"/>
      <c r="B1317" s="136"/>
      <c r="C1317" s="186" t="s">
        <v>1463</v>
      </c>
      <c r="D1317" s="186" t="s">
        <v>372</v>
      </c>
      <c r="E1317" s="187" t="s">
        <v>1464</v>
      </c>
      <c r="F1317" s="188" t="s">
        <v>1465</v>
      </c>
      <c r="G1317" s="189" t="s">
        <v>198</v>
      </c>
      <c r="H1317" s="190">
        <v>131.84200000000001</v>
      </c>
      <c r="I1317" s="191">
        <v>0</v>
      </c>
      <c r="J1317" s="191">
        <f>ROUND(I1317*H1317,2)</f>
        <v>0</v>
      </c>
      <c r="K1317" s="192"/>
      <c r="L1317" s="193"/>
      <c r="M1317" s="194"/>
      <c r="N1317" s="195" t="s">
        <v>44</v>
      </c>
      <c r="O1317" s="146">
        <v>0</v>
      </c>
      <c r="P1317" s="146">
        <f>O1317*H1317</f>
        <v>0</v>
      </c>
      <c r="Q1317" s="146">
        <v>3.8999999999999998E-3</v>
      </c>
      <c r="R1317" s="146">
        <f>Q1317*H1317</f>
        <v>0.51418380000000008</v>
      </c>
      <c r="S1317" s="146">
        <v>0</v>
      </c>
      <c r="T1317" s="147">
        <f>S1317*H1317</f>
        <v>0</v>
      </c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R1317" s="148" t="s">
        <v>336</v>
      </c>
      <c r="AT1317" s="148" t="s">
        <v>372</v>
      </c>
      <c r="AU1317" s="148" t="s">
        <v>82</v>
      </c>
      <c r="AY1317" s="2" t="s">
        <v>193</v>
      </c>
      <c r="BE1317" s="149">
        <f>IF(N1317="základní",J1317,0)</f>
        <v>0</v>
      </c>
      <c r="BF1317" s="149">
        <f>IF(N1317="snížená",J1317,0)</f>
        <v>0</v>
      </c>
      <c r="BG1317" s="149">
        <f>IF(N1317="zákl. přenesená",J1317,0)</f>
        <v>0</v>
      </c>
      <c r="BH1317" s="149">
        <f>IF(N1317="sníž. přenesená",J1317,0)</f>
        <v>0</v>
      </c>
      <c r="BI1317" s="149">
        <f>IF(N1317="nulová",J1317,0)</f>
        <v>0</v>
      </c>
      <c r="BJ1317" s="2" t="s">
        <v>80</v>
      </c>
      <c r="BK1317" s="149">
        <f>ROUND(I1317*H1317,2)</f>
        <v>0</v>
      </c>
      <c r="BL1317" s="2" t="s">
        <v>283</v>
      </c>
      <c r="BM1317" s="148" t="s">
        <v>1466</v>
      </c>
    </row>
    <row r="1318" spans="1:65" s="162" customFormat="1">
      <c r="B1318" s="163"/>
      <c r="D1318" s="156" t="s">
        <v>202</v>
      </c>
      <c r="E1318" s="164"/>
      <c r="F1318" s="165" t="s">
        <v>1462</v>
      </c>
      <c r="H1318" s="166">
        <v>131.84200000000001</v>
      </c>
      <c r="L1318" s="163"/>
      <c r="M1318" s="167"/>
      <c r="N1318" s="168"/>
      <c r="O1318" s="168"/>
      <c r="P1318" s="168"/>
      <c r="Q1318" s="168"/>
      <c r="R1318" s="168"/>
      <c r="S1318" s="168"/>
      <c r="T1318" s="169"/>
      <c r="AT1318" s="164" t="s">
        <v>202</v>
      </c>
      <c r="AU1318" s="164" t="s">
        <v>82</v>
      </c>
      <c r="AV1318" s="162" t="s">
        <v>82</v>
      </c>
      <c r="AW1318" s="162" t="s">
        <v>35</v>
      </c>
      <c r="AX1318" s="162" t="s">
        <v>73</v>
      </c>
      <c r="AY1318" s="164" t="s">
        <v>193</v>
      </c>
    </row>
    <row r="1319" spans="1:65" s="170" customFormat="1">
      <c r="B1319" s="171"/>
      <c r="D1319" s="156" t="s">
        <v>202</v>
      </c>
      <c r="E1319" s="172"/>
      <c r="F1319" s="173" t="s">
        <v>206</v>
      </c>
      <c r="H1319" s="174">
        <v>131.84200000000001</v>
      </c>
      <c r="L1319" s="171"/>
      <c r="M1319" s="175"/>
      <c r="N1319" s="176"/>
      <c r="O1319" s="176"/>
      <c r="P1319" s="176"/>
      <c r="Q1319" s="176"/>
      <c r="R1319" s="176"/>
      <c r="S1319" s="176"/>
      <c r="T1319" s="177"/>
      <c r="AT1319" s="172" t="s">
        <v>202</v>
      </c>
      <c r="AU1319" s="172" t="s">
        <v>82</v>
      </c>
      <c r="AV1319" s="170" t="s">
        <v>199</v>
      </c>
      <c r="AW1319" s="170" t="s">
        <v>35</v>
      </c>
      <c r="AX1319" s="170" t="s">
        <v>80</v>
      </c>
      <c r="AY1319" s="172" t="s">
        <v>193</v>
      </c>
    </row>
    <row r="1320" spans="1:65" s="17" customFormat="1" ht="24.15" customHeight="1">
      <c r="A1320" s="13"/>
      <c r="B1320" s="136"/>
      <c r="C1320" s="186" t="s">
        <v>928</v>
      </c>
      <c r="D1320" s="186" t="s">
        <v>372</v>
      </c>
      <c r="E1320" s="187" t="s">
        <v>1467</v>
      </c>
      <c r="F1320" s="188" t="s">
        <v>1468</v>
      </c>
      <c r="G1320" s="189" t="s">
        <v>198</v>
      </c>
      <c r="H1320" s="190">
        <v>36.72</v>
      </c>
      <c r="I1320" s="191">
        <v>0</v>
      </c>
      <c r="J1320" s="191">
        <f>ROUND(I1320*H1320,2)</f>
        <v>0</v>
      </c>
      <c r="K1320" s="192"/>
      <c r="L1320" s="193"/>
      <c r="M1320" s="194"/>
      <c r="N1320" s="195" t="s">
        <v>44</v>
      </c>
      <c r="O1320" s="146">
        <v>0</v>
      </c>
      <c r="P1320" s="146">
        <f>O1320*H1320</f>
        <v>0</v>
      </c>
      <c r="Q1320" s="146">
        <v>4.1999999999999997E-3</v>
      </c>
      <c r="R1320" s="146">
        <f>Q1320*H1320</f>
        <v>0.15422399999999997</v>
      </c>
      <c r="S1320" s="146">
        <v>0</v>
      </c>
      <c r="T1320" s="147">
        <f>S1320*H1320</f>
        <v>0</v>
      </c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R1320" s="148" t="s">
        <v>336</v>
      </c>
      <c r="AT1320" s="148" t="s">
        <v>372</v>
      </c>
      <c r="AU1320" s="148" t="s">
        <v>82</v>
      </c>
      <c r="AY1320" s="2" t="s">
        <v>193</v>
      </c>
      <c r="BE1320" s="149">
        <f>IF(N1320="základní",J1320,0)</f>
        <v>0</v>
      </c>
      <c r="BF1320" s="149">
        <f>IF(N1320="snížená",J1320,0)</f>
        <v>0</v>
      </c>
      <c r="BG1320" s="149">
        <f>IF(N1320="zákl. přenesená",J1320,0)</f>
        <v>0</v>
      </c>
      <c r="BH1320" s="149">
        <f>IF(N1320="sníž. přenesená",J1320,0)</f>
        <v>0</v>
      </c>
      <c r="BI1320" s="149">
        <f>IF(N1320="nulová",J1320,0)</f>
        <v>0</v>
      </c>
      <c r="BJ1320" s="2" t="s">
        <v>80</v>
      </c>
      <c r="BK1320" s="149">
        <f>ROUND(I1320*H1320,2)</f>
        <v>0</v>
      </c>
      <c r="BL1320" s="2" t="s">
        <v>283</v>
      </c>
      <c r="BM1320" s="148" t="s">
        <v>1469</v>
      </c>
    </row>
    <row r="1321" spans="1:65" s="162" customFormat="1">
      <c r="B1321" s="163"/>
      <c r="D1321" s="156" t="s">
        <v>202</v>
      </c>
      <c r="E1321" s="164"/>
      <c r="F1321" s="165" t="s">
        <v>1470</v>
      </c>
      <c r="H1321" s="166">
        <v>36.72</v>
      </c>
      <c r="L1321" s="163"/>
      <c r="M1321" s="167"/>
      <c r="N1321" s="168"/>
      <c r="O1321" s="168"/>
      <c r="P1321" s="168"/>
      <c r="Q1321" s="168"/>
      <c r="R1321" s="168"/>
      <c r="S1321" s="168"/>
      <c r="T1321" s="169"/>
      <c r="AT1321" s="164" t="s">
        <v>202</v>
      </c>
      <c r="AU1321" s="164" t="s">
        <v>82</v>
      </c>
      <c r="AV1321" s="162" t="s">
        <v>82</v>
      </c>
      <c r="AW1321" s="162" t="s">
        <v>35</v>
      </c>
      <c r="AX1321" s="162" t="s">
        <v>73</v>
      </c>
      <c r="AY1321" s="164" t="s">
        <v>193</v>
      </c>
    </row>
    <row r="1322" spans="1:65" s="170" customFormat="1">
      <c r="B1322" s="171"/>
      <c r="D1322" s="156" t="s">
        <v>202</v>
      </c>
      <c r="E1322" s="172"/>
      <c r="F1322" s="173" t="s">
        <v>206</v>
      </c>
      <c r="H1322" s="174">
        <v>36.72</v>
      </c>
      <c r="L1322" s="171"/>
      <c r="M1322" s="175"/>
      <c r="N1322" s="176"/>
      <c r="O1322" s="176"/>
      <c r="P1322" s="176"/>
      <c r="Q1322" s="176"/>
      <c r="R1322" s="176"/>
      <c r="S1322" s="176"/>
      <c r="T1322" s="177"/>
      <c r="AT1322" s="172" t="s">
        <v>202</v>
      </c>
      <c r="AU1322" s="172" t="s">
        <v>82</v>
      </c>
      <c r="AV1322" s="170" t="s">
        <v>199</v>
      </c>
      <c r="AW1322" s="170" t="s">
        <v>35</v>
      </c>
      <c r="AX1322" s="170" t="s">
        <v>80</v>
      </c>
      <c r="AY1322" s="172" t="s">
        <v>193</v>
      </c>
    </row>
    <row r="1323" spans="1:65" s="17" customFormat="1" ht="24.15" customHeight="1">
      <c r="A1323" s="13"/>
      <c r="B1323" s="136"/>
      <c r="C1323" s="186" t="s">
        <v>1471</v>
      </c>
      <c r="D1323" s="186" t="s">
        <v>372</v>
      </c>
      <c r="E1323" s="187" t="s">
        <v>1472</v>
      </c>
      <c r="F1323" s="188" t="s">
        <v>1473</v>
      </c>
      <c r="G1323" s="189" t="s">
        <v>198</v>
      </c>
      <c r="H1323" s="190">
        <v>36.72</v>
      </c>
      <c r="I1323" s="191">
        <v>0</v>
      </c>
      <c r="J1323" s="191">
        <f>ROUND(I1323*H1323,2)</f>
        <v>0</v>
      </c>
      <c r="K1323" s="192"/>
      <c r="L1323" s="193"/>
      <c r="M1323" s="194"/>
      <c r="N1323" s="195" t="s">
        <v>44</v>
      </c>
      <c r="O1323" s="146">
        <v>0</v>
      </c>
      <c r="P1323" s="146">
        <f>O1323*H1323</f>
        <v>0</v>
      </c>
      <c r="Q1323" s="146">
        <v>4.7999999999999996E-3</v>
      </c>
      <c r="R1323" s="146">
        <f>Q1323*H1323</f>
        <v>0.17625599999999997</v>
      </c>
      <c r="S1323" s="146">
        <v>0</v>
      </c>
      <c r="T1323" s="147">
        <f>S1323*H1323</f>
        <v>0</v>
      </c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R1323" s="148" t="s">
        <v>336</v>
      </c>
      <c r="AT1323" s="148" t="s">
        <v>372</v>
      </c>
      <c r="AU1323" s="148" t="s">
        <v>82</v>
      </c>
      <c r="AY1323" s="2" t="s">
        <v>193</v>
      </c>
      <c r="BE1323" s="149">
        <f>IF(N1323="základní",J1323,0)</f>
        <v>0</v>
      </c>
      <c r="BF1323" s="149">
        <f>IF(N1323="snížená",J1323,0)</f>
        <v>0</v>
      </c>
      <c r="BG1323" s="149">
        <f>IF(N1323="zákl. přenesená",J1323,0)</f>
        <v>0</v>
      </c>
      <c r="BH1323" s="149">
        <f>IF(N1323="sníž. přenesená",J1323,0)</f>
        <v>0</v>
      </c>
      <c r="BI1323" s="149">
        <f>IF(N1323="nulová",J1323,0)</f>
        <v>0</v>
      </c>
      <c r="BJ1323" s="2" t="s">
        <v>80</v>
      </c>
      <c r="BK1323" s="149">
        <f>ROUND(I1323*H1323,2)</f>
        <v>0</v>
      </c>
      <c r="BL1323" s="2" t="s">
        <v>283</v>
      </c>
      <c r="BM1323" s="148" t="s">
        <v>1474</v>
      </c>
    </row>
    <row r="1324" spans="1:65" s="162" customFormat="1">
      <c r="B1324" s="163"/>
      <c r="D1324" s="156" t="s">
        <v>202</v>
      </c>
      <c r="E1324" s="164"/>
      <c r="F1324" s="165" t="s">
        <v>1470</v>
      </c>
      <c r="H1324" s="166">
        <v>36.72</v>
      </c>
      <c r="L1324" s="163"/>
      <c r="M1324" s="167"/>
      <c r="N1324" s="168"/>
      <c r="O1324" s="168"/>
      <c r="P1324" s="168"/>
      <c r="Q1324" s="168"/>
      <c r="R1324" s="168"/>
      <c r="S1324" s="168"/>
      <c r="T1324" s="169"/>
      <c r="AT1324" s="164" t="s">
        <v>202</v>
      </c>
      <c r="AU1324" s="164" t="s">
        <v>82</v>
      </c>
      <c r="AV1324" s="162" t="s">
        <v>82</v>
      </c>
      <c r="AW1324" s="162" t="s">
        <v>35</v>
      </c>
      <c r="AX1324" s="162" t="s">
        <v>73</v>
      </c>
      <c r="AY1324" s="164" t="s">
        <v>193</v>
      </c>
    </row>
    <row r="1325" spans="1:65" s="170" customFormat="1">
      <c r="B1325" s="171"/>
      <c r="D1325" s="156" t="s">
        <v>202</v>
      </c>
      <c r="E1325" s="172"/>
      <c r="F1325" s="173" t="s">
        <v>206</v>
      </c>
      <c r="H1325" s="174">
        <v>36.72</v>
      </c>
      <c r="L1325" s="171"/>
      <c r="M1325" s="175"/>
      <c r="N1325" s="176"/>
      <c r="O1325" s="176"/>
      <c r="P1325" s="176"/>
      <c r="Q1325" s="176"/>
      <c r="R1325" s="176"/>
      <c r="S1325" s="176"/>
      <c r="T1325" s="177"/>
      <c r="AT1325" s="172" t="s">
        <v>202</v>
      </c>
      <c r="AU1325" s="172" t="s">
        <v>82</v>
      </c>
      <c r="AV1325" s="170" t="s">
        <v>199</v>
      </c>
      <c r="AW1325" s="170" t="s">
        <v>35</v>
      </c>
      <c r="AX1325" s="170" t="s">
        <v>80</v>
      </c>
      <c r="AY1325" s="172" t="s">
        <v>193</v>
      </c>
    </row>
    <row r="1326" spans="1:65" s="17" customFormat="1" ht="55.5" customHeight="1">
      <c r="A1326" s="13"/>
      <c r="B1326" s="136"/>
      <c r="C1326" s="137" t="s">
        <v>937</v>
      </c>
      <c r="D1326" s="137" t="s">
        <v>195</v>
      </c>
      <c r="E1326" s="138" t="s">
        <v>1475</v>
      </c>
      <c r="F1326" s="139" t="s">
        <v>1476</v>
      </c>
      <c r="G1326" s="140" t="s">
        <v>198</v>
      </c>
      <c r="H1326" s="141">
        <v>622.75699999999995</v>
      </c>
      <c r="I1326" s="142">
        <v>0</v>
      </c>
      <c r="J1326" s="142">
        <f>ROUND(I1326*H1326,2)</f>
        <v>0</v>
      </c>
      <c r="K1326" s="143"/>
      <c r="L1326" s="14"/>
      <c r="M1326" s="144"/>
      <c r="N1326" s="145" t="s">
        <v>44</v>
      </c>
      <c r="O1326" s="146">
        <v>0.125</v>
      </c>
      <c r="P1326" s="146">
        <f>O1326*H1326</f>
        <v>77.844624999999994</v>
      </c>
      <c r="Q1326" s="146">
        <v>8.4599999999999996E-5</v>
      </c>
      <c r="R1326" s="146">
        <f>Q1326*H1326</f>
        <v>5.2685242199999996E-2</v>
      </c>
      <c r="S1326" s="146">
        <v>0</v>
      </c>
      <c r="T1326" s="147">
        <f>S1326*H1326</f>
        <v>0</v>
      </c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R1326" s="148" t="s">
        <v>283</v>
      </c>
      <c r="AT1326" s="148" t="s">
        <v>195</v>
      </c>
      <c r="AU1326" s="148" t="s">
        <v>82</v>
      </c>
      <c r="AY1326" s="2" t="s">
        <v>193</v>
      </c>
      <c r="BE1326" s="149">
        <f>IF(N1326="základní",J1326,0)</f>
        <v>0</v>
      </c>
      <c r="BF1326" s="149">
        <f>IF(N1326="snížená",J1326,0)</f>
        <v>0</v>
      </c>
      <c r="BG1326" s="149">
        <f>IF(N1326="zákl. přenesená",J1326,0)</f>
        <v>0</v>
      </c>
      <c r="BH1326" s="149">
        <f>IF(N1326="sníž. přenesená",J1326,0)</f>
        <v>0</v>
      </c>
      <c r="BI1326" s="149">
        <f>IF(N1326="nulová",J1326,0)</f>
        <v>0</v>
      </c>
      <c r="BJ1326" s="2" t="s">
        <v>80</v>
      </c>
      <c r="BK1326" s="149">
        <f>ROUND(I1326*H1326,2)</f>
        <v>0</v>
      </c>
      <c r="BL1326" s="2" t="s">
        <v>283</v>
      </c>
      <c r="BM1326" s="148" t="s">
        <v>1477</v>
      </c>
    </row>
    <row r="1327" spans="1:65" s="17" customFormat="1">
      <c r="A1327" s="13"/>
      <c r="B1327" s="14"/>
      <c r="C1327" s="13"/>
      <c r="D1327" s="150" t="s">
        <v>200</v>
      </c>
      <c r="E1327" s="13"/>
      <c r="F1327" s="151" t="s">
        <v>1478</v>
      </c>
      <c r="G1327" s="13"/>
      <c r="H1327" s="13"/>
      <c r="I1327" s="13"/>
      <c r="J1327" s="13"/>
      <c r="K1327" s="13"/>
      <c r="L1327" s="14"/>
      <c r="M1327" s="152"/>
      <c r="N1327" s="153"/>
      <c r="O1327" s="36"/>
      <c r="P1327" s="36"/>
      <c r="Q1327" s="36"/>
      <c r="R1327" s="36"/>
      <c r="S1327" s="36"/>
      <c r="T1327" s="37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" t="s">
        <v>200</v>
      </c>
      <c r="AU1327" s="2" t="s">
        <v>82</v>
      </c>
    </row>
    <row r="1328" spans="1:65" s="154" customFormat="1">
      <c r="B1328" s="155"/>
      <c r="D1328" s="156" t="s">
        <v>202</v>
      </c>
      <c r="E1328" s="157"/>
      <c r="F1328" s="158" t="s">
        <v>1333</v>
      </c>
      <c r="H1328" s="157"/>
      <c r="L1328" s="155"/>
      <c r="M1328" s="159"/>
      <c r="N1328" s="160"/>
      <c r="O1328" s="160"/>
      <c r="P1328" s="160"/>
      <c r="Q1328" s="160"/>
      <c r="R1328" s="160"/>
      <c r="S1328" s="160"/>
      <c r="T1328" s="161"/>
      <c r="AT1328" s="157" t="s">
        <v>202</v>
      </c>
      <c r="AU1328" s="157" t="s">
        <v>82</v>
      </c>
      <c r="AV1328" s="154" t="s">
        <v>80</v>
      </c>
      <c r="AW1328" s="154" t="s">
        <v>35</v>
      </c>
      <c r="AX1328" s="154" t="s">
        <v>73</v>
      </c>
      <c r="AY1328" s="157" t="s">
        <v>193</v>
      </c>
    </row>
    <row r="1329" spans="1:65" s="154" customFormat="1">
      <c r="B1329" s="155"/>
      <c r="D1329" s="156" t="s">
        <v>202</v>
      </c>
      <c r="E1329" s="157"/>
      <c r="F1329" s="158" t="s">
        <v>1334</v>
      </c>
      <c r="H1329" s="157"/>
      <c r="L1329" s="155"/>
      <c r="M1329" s="159"/>
      <c r="N1329" s="160"/>
      <c r="O1329" s="160"/>
      <c r="P1329" s="160"/>
      <c r="Q1329" s="160"/>
      <c r="R1329" s="160"/>
      <c r="S1329" s="160"/>
      <c r="T1329" s="161"/>
      <c r="AT1329" s="157" t="s">
        <v>202</v>
      </c>
      <c r="AU1329" s="157" t="s">
        <v>82</v>
      </c>
      <c r="AV1329" s="154" t="s">
        <v>80</v>
      </c>
      <c r="AW1329" s="154" t="s">
        <v>35</v>
      </c>
      <c r="AX1329" s="154" t="s">
        <v>73</v>
      </c>
      <c r="AY1329" s="157" t="s">
        <v>193</v>
      </c>
    </row>
    <row r="1330" spans="1:65" s="162" customFormat="1">
      <c r="B1330" s="163"/>
      <c r="D1330" s="156" t="s">
        <v>202</v>
      </c>
      <c r="E1330" s="164"/>
      <c r="F1330" s="165" t="s">
        <v>1479</v>
      </c>
      <c r="H1330" s="166">
        <v>493.5</v>
      </c>
      <c r="L1330" s="163"/>
      <c r="M1330" s="167"/>
      <c r="N1330" s="168"/>
      <c r="O1330" s="168"/>
      <c r="P1330" s="168"/>
      <c r="Q1330" s="168"/>
      <c r="R1330" s="168"/>
      <c r="S1330" s="168"/>
      <c r="T1330" s="169"/>
      <c r="AT1330" s="164" t="s">
        <v>202</v>
      </c>
      <c r="AU1330" s="164" t="s">
        <v>82</v>
      </c>
      <c r="AV1330" s="162" t="s">
        <v>82</v>
      </c>
      <c r="AW1330" s="162" t="s">
        <v>35</v>
      </c>
      <c r="AX1330" s="162" t="s">
        <v>73</v>
      </c>
      <c r="AY1330" s="164" t="s">
        <v>193</v>
      </c>
    </row>
    <row r="1331" spans="1:65" s="154" customFormat="1">
      <c r="B1331" s="155"/>
      <c r="D1331" s="156" t="s">
        <v>202</v>
      </c>
      <c r="E1331" s="157"/>
      <c r="F1331" s="158" t="s">
        <v>1336</v>
      </c>
      <c r="H1331" s="157"/>
      <c r="L1331" s="155"/>
      <c r="M1331" s="159"/>
      <c r="N1331" s="160"/>
      <c r="O1331" s="160"/>
      <c r="P1331" s="160"/>
      <c r="Q1331" s="160"/>
      <c r="R1331" s="160"/>
      <c r="S1331" s="160"/>
      <c r="T1331" s="161"/>
      <c r="AT1331" s="157" t="s">
        <v>202</v>
      </c>
      <c r="AU1331" s="157" t="s">
        <v>82</v>
      </c>
      <c r="AV1331" s="154" t="s">
        <v>80</v>
      </c>
      <c r="AW1331" s="154" t="s">
        <v>35</v>
      </c>
      <c r="AX1331" s="154" t="s">
        <v>73</v>
      </c>
      <c r="AY1331" s="157" t="s">
        <v>193</v>
      </c>
    </row>
    <row r="1332" spans="1:65" s="162" customFormat="1">
      <c r="B1332" s="163"/>
      <c r="D1332" s="156" t="s">
        <v>202</v>
      </c>
      <c r="E1332" s="164"/>
      <c r="F1332" s="165" t="s">
        <v>1480</v>
      </c>
      <c r="H1332" s="166">
        <v>129.25700000000001</v>
      </c>
      <c r="L1332" s="163"/>
      <c r="M1332" s="167"/>
      <c r="N1332" s="168"/>
      <c r="O1332" s="168"/>
      <c r="P1332" s="168"/>
      <c r="Q1332" s="168"/>
      <c r="R1332" s="168"/>
      <c r="S1332" s="168"/>
      <c r="T1332" s="169"/>
      <c r="AT1332" s="164" t="s">
        <v>202</v>
      </c>
      <c r="AU1332" s="164" t="s">
        <v>82</v>
      </c>
      <c r="AV1332" s="162" t="s">
        <v>82</v>
      </c>
      <c r="AW1332" s="162" t="s">
        <v>35</v>
      </c>
      <c r="AX1332" s="162" t="s">
        <v>73</v>
      </c>
      <c r="AY1332" s="164" t="s">
        <v>193</v>
      </c>
    </row>
    <row r="1333" spans="1:65" s="170" customFormat="1">
      <c r="B1333" s="171"/>
      <c r="D1333" s="156" t="s">
        <v>202</v>
      </c>
      <c r="E1333" s="172"/>
      <c r="F1333" s="173" t="s">
        <v>206</v>
      </c>
      <c r="H1333" s="174">
        <v>622.75699999999995</v>
      </c>
      <c r="L1333" s="171"/>
      <c r="M1333" s="175"/>
      <c r="N1333" s="176"/>
      <c r="O1333" s="176"/>
      <c r="P1333" s="176"/>
      <c r="Q1333" s="176"/>
      <c r="R1333" s="176"/>
      <c r="S1333" s="176"/>
      <c r="T1333" s="177"/>
      <c r="AT1333" s="172" t="s">
        <v>202</v>
      </c>
      <c r="AU1333" s="172" t="s">
        <v>82</v>
      </c>
      <c r="AV1333" s="170" t="s">
        <v>199</v>
      </c>
      <c r="AW1333" s="170" t="s">
        <v>35</v>
      </c>
      <c r="AX1333" s="170" t="s">
        <v>80</v>
      </c>
      <c r="AY1333" s="172" t="s">
        <v>193</v>
      </c>
    </row>
    <row r="1334" spans="1:65" s="17" customFormat="1" ht="49.05" customHeight="1">
      <c r="A1334" s="13"/>
      <c r="B1334" s="136"/>
      <c r="C1334" s="137" t="s">
        <v>1481</v>
      </c>
      <c r="D1334" s="137" t="s">
        <v>195</v>
      </c>
      <c r="E1334" s="138" t="s">
        <v>1482</v>
      </c>
      <c r="F1334" s="139" t="s">
        <v>1483</v>
      </c>
      <c r="G1334" s="140" t="s">
        <v>198</v>
      </c>
      <c r="H1334" s="141">
        <v>36</v>
      </c>
      <c r="I1334" s="142">
        <v>0</v>
      </c>
      <c r="J1334" s="142">
        <f>ROUND(I1334*H1334,2)</f>
        <v>0</v>
      </c>
      <c r="K1334" s="143"/>
      <c r="L1334" s="14"/>
      <c r="M1334" s="144"/>
      <c r="N1334" s="145" t="s">
        <v>44</v>
      </c>
      <c r="O1334" s="146">
        <v>0.06</v>
      </c>
      <c r="P1334" s="146">
        <f>O1334*H1334</f>
        <v>2.16</v>
      </c>
      <c r="Q1334" s="146">
        <v>1.0499999999999999E-5</v>
      </c>
      <c r="R1334" s="146">
        <f>Q1334*H1334</f>
        <v>3.7799999999999997E-4</v>
      </c>
      <c r="S1334" s="146">
        <v>0</v>
      </c>
      <c r="T1334" s="147">
        <f>S1334*H1334</f>
        <v>0</v>
      </c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R1334" s="148" t="s">
        <v>283</v>
      </c>
      <c r="AT1334" s="148" t="s">
        <v>195</v>
      </c>
      <c r="AU1334" s="148" t="s">
        <v>82</v>
      </c>
      <c r="AY1334" s="2" t="s">
        <v>193</v>
      </c>
      <c r="BE1334" s="149">
        <f>IF(N1334="základní",J1334,0)</f>
        <v>0</v>
      </c>
      <c r="BF1334" s="149">
        <f>IF(N1334="snížená",J1334,0)</f>
        <v>0</v>
      </c>
      <c r="BG1334" s="149">
        <f>IF(N1334="zákl. přenesená",J1334,0)</f>
        <v>0</v>
      </c>
      <c r="BH1334" s="149">
        <f>IF(N1334="sníž. přenesená",J1334,0)</f>
        <v>0</v>
      </c>
      <c r="BI1334" s="149">
        <f>IF(N1334="nulová",J1334,0)</f>
        <v>0</v>
      </c>
      <c r="BJ1334" s="2" t="s">
        <v>80</v>
      </c>
      <c r="BK1334" s="149">
        <f>ROUND(I1334*H1334,2)</f>
        <v>0</v>
      </c>
      <c r="BL1334" s="2" t="s">
        <v>283</v>
      </c>
      <c r="BM1334" s="148" t="s">
        <v>1484</v>
      </c>
    </row>
    <row r="1335" spans="1:65" s="17" customFormat="1">
      <c r="A1335" s="13"/>
      <c r="B1335" s="14"/>
      <c r="C1335" s="13"/>
      <c r="D1335" s="150" t="s">
        <v>200</v>
      </c>
      <c r="E1335" s="13"/>
      <c r="F1335" s="151" t="s">
        <v>1485</v>
      </c>
      <c r="G1335" s="13"/>
      <c r="H1335" s="13"/>
      <c r="I1335" s="13"/>
      <c r="J1335" s="13"/>
      <c r="K1335" s="13"/>
      <c r="L1335" s="14"/>
      <c r="M1335" s="152"/>
      <c r="N1335" s="153"/>
      <c r="O1335" s="36"/>
      <c r="P1335" s="36"/>
      <c r="Q1335" s="36"/>
      <c r="R1335" s="36"/>
      <c r="S1335" s="36"/>
      <c r="T1335" s="37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" t="s">
        <v>200</v>
      </c>
      <c r="AU1335" s="2" t="s">
        <v>82</v>
      </c>
    </row>
    <row r="1336" spans="1:65" s="154" customFormat="1">
      <c r="B1336" s="155"/>
      <c r="D1336" s="156" t="s">
        <v>202</v>
      </c>
      <c r="E1336" s="157"/>
      <c r="F1336" s="158" t="s">
        <v>1333</v>
      </c>
      <c r="H1336" s="157"/>
      <c r="L1336" s="155"/>
      <c r="M1336" s="159"/>
      <c r="N1336" s="160"/>
      <c r="O1336" s="160"/>
      <c r="P1336" s="160"/>
      <c r="Q1336" s="160"/>
      <c r="R1336" s="160"/>
      <c r="S1336" s="160"/>
      <c r="T1336" s="161"/>
      <c r="AT1336" s="157" t="s">
        <v>202</v>
      </c>
      <c r="AU1336" s="157" t="s">
        <v>82</v>
      </c>
      <c r="AV1336" s="154" t="s">
        <v>80</v>
      </c>
      <c r="AW1336" s="154" t="s">
        <v>35</v>
      </c>
      <c r="AX1336" s="154" t="s">
        <v>73</v>
      </c>
      <c r="AY1336" s="157" t="s">
        <v>193</v>
      </c>
    </row>
    <row r="1337" spans="1:65" s="154" customFormat="1">
      <c r="B1337" s="155"/>
      <c r="D1337" s="156" t="s">
        <v>202</v>
      </c>
      <c r="E1337" s="157"/>
      <c r="F1337" s="158" t="s">
        <v>1486</v>
      </c>
      <c r="H1337" s="157"/>
      <c r="L1337" s="155"/>
      <c r="M1337" s="159"/>
      <c r="N1337" s="160"/>
      <c r="O1337" s="160"/>
      <c r="P1337" s="160"/>
      <c r="Q1337" s="160"/>
      <c r="R1337" s="160"/>
      <c r="S1337" s="160"/>
      <c r="T1337" s="161"/>
      <c r="AT1337" s="157" t="s">
        <v>202</v>
      </c>
      <c r="AU1337" s="157" t="s">
        <v>82</v>
      </c>
      <c r="AV1337" s="154" t="s">
        <v>80</v>
      </c>
      <c r="AW1337" s="154" t="s">
        <v>35</v>
      </c>
      <c r="AX1337" s="154" t="s">
        <v>73</v>
      </c>
      <c r="AY1337" s="157" t="s">
        <v>193</v>
      </c>
    </row>
    <row r="1338" spans="1:65" s="162" customFormat="1">
      <c r="B1338" s="163"/>
      <c r="D1338" s="156" t="s">
        <v>202</v>
      </c>
      <c r="E1338" s="164"/>
      <c r="F1338" s="165" t="s">
        <v>1453</v>
      </c>
      <c r="H1338" s="166">
        <v>36</v>
      </c>
      <c r="L1338" s="163"/>
      <c r="M1338" s="167"/>
      <c r="N1338" s="168"/>
      <c r="O1338" s="168"/>
      <c r="P1338" s="168"/>
      <c r="Q1338" s="168"/>
      <c r="R1338" s="168"/>
      <c r="S1338" s="168"/>
      <c r="T1338" s="169"/>
      <c r="AT1338" s="164" t="s">
        <v>202</v>
      </c>
      <c r="AU1338" s="164" t="s">
        <v>82</v>
      </c>
      <c r="AV1338" s="162" t="s">
        <v>82</v>
      </c>
      <c r="AW1338" s="162" t="s">
        <v>35</v>
      </c>
      <c r="AX1338" s="162" t="s">
        <v>73</v>
      </c>
      <c r="AY1338" s="164" t="s">
        <v>193</v>
      </c>
    </row>
    <row r="1339" spans="1:65" s="170" customFormat="1">
      <c r="B1339" s="171"/>
      <c r="D1339" s="156" t="s">
        <v>202</v>
      </c>
      <c r="E1339" s="172"/>
      <c r="F1339" s="173" t="s">
        <v>206</v>
      </c>
      <c r="H1339" s="174">
        <v>36</v>
      </c>
      <c r="L1339" s="171"/>
      <c r="M1339" s="175"/>
      <c r="N1339" s="176"/>
      <c r="O1339" s="176"/>
      <c r="P1339" s="176"/>
      <c r="Q1339" s="176"/>
      <c r="R1339" s="176"/>
      <c r="S1339" s="176"/>
      <c r="T1339" s="177"/>
      <c r="AT1339" s="172" t="s">
        <v>202</v>
      </c>
      <c r="AU1339" s="172" t="s">
        <v>82</v>
      </c>
      <c r="AV1339" s="170" t="s">
        <v>199</v>
      </c>
      <c r="AW1339" s="170" t="s">
        <v>35</v>
      </c>
      <c r="AX1339" s="170" t="s">
        <v>80</v>
      </c>
      <c r="AY1339" s="172" t="s">
        <v>193</v>
      </c>
    </row>
    <row r="1340" spans="1:65" s="17" customFormat="1" ht="44.25" customHeight="1">
      <c r="A1340" s="13"/>
      <c r="B1340" s="136"/>
      <c r="C1340" s="186" t="s">
        <v>943</v>
      </c>
      <c r="D1340" s="186" t="s">
        <v>372</v>
      </c>
      <c r="E1340" s="187" t="s">
        <v>1487</v>
      </c>
      <c r="F1340" s="188" t="s">
        <v>1488</v>
      </c>
      <c r="G1340" s="189" t="s">
        <v>198</v>
      </c>
      <c r="H1340" s="190">
        <v>41.957999999999998</v>
      </c>
      <c r="I1340" s="191">
        <v>0</v>
      </c>
      <c r="J1340" s="191">
        <f>ROUND(I1340*H1340,2)</f>
        <v>0</v>
      </c>
      <c r="K1340" s="192"/>
      <c r="L1340" s="193"/>
      <c r="M1340" s="194"/>
      <c r="N1340" s="195" t="s">
        <v>44</v>
      </c>
      <c r="O1340" s="146">
        <v>0</v>
      </c>
      <c r="P1340" s="146">
        <f>O1340*H1340</f>
        <v>0</v>
      </c>
      <c r="Q1340" s="146">
        <v>1.2E-4</v>
      </c>
      <c r="R1340" s="146">
        <f>Q1340*H1340</f>
        <v>5.0349599999999998E-3</v>
      </c>
      <c r="S1340" s="146">
        <v>0</v>
      </c>
      <c r="T1340" s="147">
        <f>S1340*H1340</f>
        <v>0</v>
      </c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R1340" s="148" t="s">
        <v>336</v>
      </c>
      <c r="AT1340" s="148" t="s">
        <v>372</v>
      </c>
      <c r="AU1340" s="148" t="s">
        <v>82</v>
      </c>
      <c r="AY1340" s="2" t="s">
        <v>193</v>
      </c>
      <c r="BE1340" s="149">
        <f>IF(N1340="základní",J1340,0)</f>
        <v>0</v>
      </c>
      <c r="BF1340" s="149">
        <f>IF(N1340="snížená",J1340,0)</f>
        <v>0</v>
      </c>
      <c r="BG1340" s="149">
        <f>IF(N1340="zákl. přenesená",J1340,0)</f>
        <v>0</v>
      </c>
      <c r="BH1340" s="149">
        <f>IF(N1340="sníž. přenesená",J1340,0)</f>
        <v>0</v>
      </c>
      <c r="BI1340" s="149">
        <f>IF(N1340="nulová",J1340,0)</f>
        <v>0</v>
      </c>
      <c r="BJ1340" s="2" t="s">
        <v>80</v>
      </c>
      <c r="BK1340" s="149">
        <f>ROUND(I1340*H1340,2)</f>
        <v>0</v>
      </c>
      <c r="BL1340" s="2" t="s">
        <v>283</v>
      </c>
      <c r="BM1340" s="148" t="s">
        <v>1489</v>
      </c>
    </row>
    <row r="1341" spans="1:65" s="162" customFormat="1">
      <c r="B1341" s="163"/>
      <c r="D1341" s="156" t="s">
        <v>202</v>
      </c>
      <c r="E1341" s="164"/>
      <c r="F1341" s="165" t="s">
        <v>1490</v>
      </c>
      <c r="H1341" s="166">
        <v>41.957999999999998</v>
      </c>
      <c r="L1341" s="163"/>
      <c r="M1341" s="167"/>
      <c r="N1341" s="168"/>
      <c r="O1341" s="168"/>
      <c r="P1341" s="168"/>
      <c r="Q1341" s="168"/>
      <c r="R1341" s="168"/>
      <c r="S1341" s="168"/>
      <c r="T1341" s="169"/>
      <c r="AT1341" s="164" t="s">
        <v>202</v>
      </c>
      <c r="AU1341" s="164" t="s">
        <v>82</v>
      </c>
      <c r="AV1341" s="162" t="s">
        <v>82</v>
      </c>
      <c r="AW1341" s="162" t="s">
        <v>35</v>
      </c>
      <c r="AX1341" s="162" t="s">
        <v>73</v>
      </c>
      <c r="AY1341" s="164" t="s">
        <v>193</v>
      </c>
    </row>
    <row r="1342" spans="1:65" s="170" customFormat="1">
      <c r="B1342" s="171"/>
      <c r="D1342" s="156" t="s">
        <v>202</v>
      </c>
      <c r="E1342" s="172"/>
      <c r="F1342" s="173" t="s">
        <v>206</v>
      </c>
      <c r="H1342" s="174">
        <v>41.957999999999998</v>
      </c>
      <c r="L1342" s="171"/>
      <c r="M1342" s="175"/>
      <c r="N1342" s="176"/>
      <c r="O1342" s="176"/>
      <c r="P1342" s="176"/>
      <c r="Q1342" s="176"/>
      <c r="R1342" s="176"/>
      <c r="S1342" s="176"/>
      <c r="T1342" s="177"/>
      <c r="AT1342" s="172" t="s">
        <v>202</v>
      </c>
      <c r="AU1342" s="172" t="s">
        <v>82</v>
      </c>
      <c r="AV1342" s="170" t="s">
        <v>199</v>
      </c>
      <c r="AW1342" s="170" t="s">
        <v>35</v>
      </c>
      <c r="AX1342" s="170" t="s">
        <v>80</v>
      </c>
      <c r="AY1342" s="172" t="s">
        <v>193</v>
      </c>
    </row>
    <row r="1343" spans="1:65" s="17" customFormat="1" ht="44.25" customHeight="1">
      <c r="A1343" s="13"/>
      <c r="B1343" s="136"/>
      <c r="C1343" s="137" t="s">
        <v>1491</v>
      </c>
      <c r="D1343" s="137" t="s">
        <v>195</v>
      </c>
      <c r="E1343" s="138" t="s">
        <v>1492</v>
      </c>
      <c r="F1343" s="139" t="s">
        <v>1493</v>
      </c>
      <c r="G1343" s="140" t="s">
        <v>1318</v>
      </c>
      <c r="H1343" s="141">
        <v>4334.2650000000003</v>
      </c>
      <c r="I1343" s="142">
        <v>0</v>
      </c>
      <c r="J1343" s="142">
        <f>ROUND(I1343*H1343,2)</f>
        <v>0</v>
      </c>
      <c r="K1343" s="143"/>
      <c r="L1343" s="14"/>
      <c r="M1343" s="144"/>
      <c r="N1343" s="145" t="s">
        <v>44</v>
      </c>
      <c r="O1343" s="146">
        <v>0</v>
      </c>
      <c r="P1343" s="146">
        <f>O1343*H1343</f>
        <v>0</v>
      </c>
      <c r="Q1343" s="146">
        <v>0</v>
      </c>
      <c r="R1343" s="146">
        <f>Q1343*H1343</f>
        <v>0</v>
      </c>
      <c r="S1343" s="146">
        <v>0</v>
      </c>
      <c r="T1343" s="147">
        <f>S1343*H1343</f>
        <v>0</v>
      </c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R1343" s="148" t="s">
        <v>283</v>
      </c>
      <c r="AT1343" s="148" t="s">
        <v>195</v>
      </c>
      <c r="AU1343" s="148" t="s">
        <v>82</v>
      </c>
      <c r="AY1343" s="2" t="s">
        <v>193</v>
      </c>
      <c r="BE1343" s="149">
        <f>IF(N1343="základní",J1343,0)</f>
        <v>0</v>
      </c>
      <c r="BF1343" s="149">
        <f>IF(N1343="snížená",J1343,0)</f>
        <v>0</v>
      </c>
      <c r="BG1343" s="149">
        <f>IF(N1343="zákl. přenesená",J1343,0)</f>
        <v>0</v>
      </c>
      <c r="BH1343" s="149">
        <f>IF(N1343="sníž. přenesená",J1343,0)</f>
        <v>0</v>
      </c>
      <c r="BI1343" s="149">
        <f>IF(N1343="nulová",J1343,0)</f>
        <v>0</v>
      </c>
      <c r="BJ1343" s="2" t="s">
        <v>80</v>
      </c>
      <c r="BK1343" s="149">
        <f>ROUND(I1343*H1343,2)</f>
        <v>0</v>
      </c>
      <c r="BL1343" s="2" t="s">
        <v>283</v>
      </c>
      <c r="BM1343" s="148" t="s">
        <v>1494</v>
      </c>
    </row>
    <row r="1344" spans="1:65" s="17" customFormat="1">
      <c r="A1344" s="13"/>
      <c r="B1344" s="14"/>
      <c r="C1344" s="13"/>
      <c r="D1344" s="150" t="s">
        <v>200</v>
      </c>
      <c r="E1344" s="13"/>
      <c r="F1344" s="151" t="s">
        <v>1495</v>
      </c>
      <c r="G1344" s="13"/>
      <c r="H1344" s="13"/>
      <c r="I1344" s="13"/>
      <c r="J1344" s="13"/>
      <c r="K1344" s="13"/>
      <c r="L1344" s="14"/>
      <c r="M1344" s="152"/>
      <c r="N1344" s="153"/>
      <c r="O1344" s="36"/>
      <c r="P1344" s="36"/>
      <c r="Q1344" s="36"/>
      <c r="R1344" s="36"/>
      <c r="S1344" s="36"/>
      <c r="T1344" s="37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" t="s">
        <v>200</v>
      </c>
      <c r="AU1344" s="2" t="s">
        <v>82</v>
      </c>
    </row>
    <row r="1345" spans="1:65" s="123" customFormat="1" ht="22.8" customHeight="1">
      <c r="B1345" s="124"/>
      <c r="D1345" s="125" t="s">
        <v>72</v>
      </c>
      <c r="E1345" s="134" t="s">
        <v>1496</v>
      </c>
      <c r="F1345" s="134" t="s">
        <v>1497</v>
      </c>
      <c r="J1345" s="135">
        <f>BK1345</f>
        <v>0</v>
      </c>
      <c r="L1345" s="124"/>
      <c r="M1345" s="128"/>
      <c r="N1345" s="129"/>
      <c r="O1345" s="129"/>
      <c r="P1345" s="130">
        <f>SUM(P1346:P1350)</f>
        <v>0.39100000000000001</v>
      </c>
      <c r="Q1345" s="129"/>
      <c r="R1345" s="130">
        <f>SUM(R1346:R1350)</f>
        <v>0</v>
      </c>
      <c r="S1345" s="129"/>
      <c r="T1345" s="131">
        <f>SUM(T1346:T1350)</f>
        <v>2E-3</v>
      </c>
      <c r="AR1345" s="125" t="s">
        <v>82</v>
      </c>
      <c r="AT1345" s="132" t="s">
        <v>72</v>
      </c>
      <c r="AU1345" s="132" t="s">
        <v>80</v>
      </c>
      <c r="AY1345" s="125" t="s">
        <v>193</v>
      </c>
      <c r="BK1345" s="133">
        <f>SUM(BK1346:BK1350)</f>
        <v>0</v>
      </c>
    </row>
    <row r="1346" spans="1:65" s="17" customFormat="1" ht="24.15" customHeight="1">
      <c r="A1346" s="13"/>
      <c r="B1346" s="136"/>
      <c r="C1346" s="137" t="s">
        <v>949</v>
      </c>
      <c r="D1346" s="137" t="s">
        <v>195</v>
      </c>
      <c r="E1346" s="138" t="s">
        <v>1498</v>
      </c>
      <c r="F1346" s="139" t="s">
        <v>1499</v>
      </c>
      <c r="G1346" s="140" t="s">
        <v>605</v>
      </c>
      <c r="H1346" s="141">
        <v>1</v>
      </c>
      <c r="I1346" s="142">
        <v>0</v>
      </c>
      <c r="J1346" s="142">
        <f>ROUND(I1346*H1346,2)</f>
        <v>0</v>
      </c>
      <c r="K1346" s="143"/>
      <c r="L1346" s="14"/>
      <c r="M1346" s="144"/>
      <c r="N1346" s="145" t="s">
        <v>44</v>
      </c>
      <c r="O1346" s="146">
        <v>0.39100000000000001</v>
      </c>
      <c r="P1346" s="146">
        <f>O1346*H1346</f>
        <v>0.39100000000000001</v>
      </c>
      <c r="Q1346" s="146">
        <v>0</v>
      </c>
      <c r="R1346" s="146">
        <f>Q1346*H1346</f>
        <v>0</v>
      </c>
      <c r="S1346" s="146">
        <v>2E-3</v>
      </c>
      <c r="T1346" s="147">
        <f>S1346*H1346</f>
        <v>2E-3</v>
      </c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R1346" s="148" t="s">
        <v>283</v>
      </c>
      <c r="AT1346" s="148" t="s">
        <v>195</v>
      </c>
      <c r="AU1346" s="148" t="s">
        <v>82</v>
      </c>
      <c r="AY1346" s="2" t="s">
        <v>193</v>
      </c>
      <c r="BE1346" s="149">
        <f>IF(N1346="základní",J1346,0)</f>
        <v>0</v>
      </c>
      <c r="BF1346" s="149">
        <f>IF(N1346="snížená",J1346,0)</f>
        <v>0</v>
      </c>
      <c r="BG1346" s="149">
        <f>IF(N1346="zákl. přenesená",J1346,0)</f>
        <v>0</v>
      </c>
      <c r="BH1346" s="149">
        <f>IF(N1346="sníž. přenesená",J1346,0)</f>
        <v>0</v>
      </c>
      <c r="BI1346" s="149">
        <f>IF(N1346="nulová",J1346,0)</f>
        <v>0</v>
      </c>
      <c r="BJ1346" s="2" t="s">
        <v>80</v>
      </c>
      <c r="BK1346" s="149">
        <f>ROUND(I1346*H1346,2)</f>
        <v>0</v>
      </c>
      <c r="BL1346" s="2" t="s">
        <v>283</v>
      </c>
      <c r="BM1346" s="148" t="s">
        <v>1500</v>
      </c>
    </row>
    <row r="1347" spans="1:65" s="17" customFormat="1">
      <c r="A1347" s="13"/>
      <c r="B1347" s="14"/>
      <c r="C1347" s="13"/>
      <c r="D1347" s="150" t="s">
        <v>200</v>
      </c>
      <c r="E1347" s="13"/>
      <c r="F1347" s="151" t="s">
        <v>1501</v>
      </c>
      <c r="G1347" s="13"/>
      <c r="H1347" s="13"/>
      <c r="I1347" s="13"/>
      <c r="J1347" s="13"/>
      <c r="K1347" s="13"/>
      <c r="L1347" s="14"/>
      <c r="M1347" s="152"/>
      <c r="N1347" s="153"/>
      <c r="O1347" s="36"/>
      <c r="P1347" s="36"/>
      <c r="Q1347" s="36"/>
      <c r="R1347" s="36"/>
      <c r="S1347" s="36"/>
      <c r="T1347" s="37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" t="s">
        <v>200</v>
      </c>
      <c r="AU1347" s="2" t="s">
        <v>82</v>
      </c>
    </row>
    <row r="1348" spans="1:65" s="154" customFormat="1">
      <c r="B1348" s="155"/>
      <c r="D1348" s="156" t="s">
        <v>202</v>
      </c>
      <c r="E1348" s="157"/>
      <c r="F1348" s="158" t="s">
        <v>1100</v>
      </c>
      <c r="H1348" s="157"/>
      <c r="L1348" s="155"/>
      <c r="M1348" s="159"/>
      <c r="N1348" s="160"/>
      <c r="O1348" s="160"/>
      <c r="P1348" s="160"/>
      <c r="Q1348" s="160"/>
      <c r="R1348" s="160"/>
      <c r="S1348" s="160"/>
      <c r="T1348" s="161"/>
      <c r="AT1348" s="157" t="s">
        <v>202</v>
      </c>
      <c r="AU1348" s="157" t="s">
        <v>82</v>
      </c>
      <c r="AV1348" s="154" t="s">
        <v>80</v>
      </c>
      <c r="AW1348" s="154" t="s">
        <v>35</v>
      </c>
      <c r="AX1348" s="154" t="s">
        <v>73</v>
      </c>
      <c r="AY1348" s="157" t="s">
        <v>193</v>
      </c>
    </row>
    <row r="1349" spans="1:65" s="162" customFormat="1">
      <c r="B1349" s="163"/>
      <c r="D1349" s="156" t="s">
        <v>202</v>
      </c>
      <c r="E1349" s="164"/>
      <c r="F1349" s="165" t="s">
        <v>1502</v>
      </c>
      <c r="H1349" s="166">
        <v>1</v>
      </c>
      <c r="L1349" s="163"/>
      <c r="M1349" s="167"/>
      <c r="N1349" s="168"/>
      <c r="O1349" s="168"/>
      <c r="P1349" s="168"/>
      <c r="Q1349" s="168"/>
      <c r="R1349" s="168"/>
      <c r="S1349" s="168"/>
      <c r="T1349" s="169"/>
      <c r="AT1349" s="164" t="s">
        <v>202</v>
      </c>
      <c r="AU1349" s="164" t="s">
        <v>82</v>
      </c>
      <c r="AV1349" s="162" t="s">
        <v>82</v>
      </c>
      <c r="AW1349" s="162" t="s">
        <v>35</v>
      </c>
      <c r="AX1349" s="162" t="s">
        <v>73</v>
      </c>
      <c r="AY1349" s="164" t="s">
        <v>193</v>
      </c>
    </row>
    <row r="1350" spans="1:65" s="170" customFormat="1">
      <c r="B1350" s="171"/>
      <c r="D1350" s="156" t="s">
        <v>202</v>
      </c>
      <c r="E1350" s="172"/>
      <c r="F1350" s="173" t="s">
        <v>206</v>
      </c>
      <c r="H1350" s="174">
        <v>1</v>
      </c>
      <c r="L1350" s="171"/>
      <c r="M1350" s="175"/>
      <c r="N1350" s="176"/>
      <c r="O1350" s="176"/>
      <c r="P1350" s="176"/>
      <c r="Q1350" s="176"/>
      <c r="R1350" s="176"/>
      <c r="S1350" s="176"/>
      <c r="T1350" s="177"/>
      <c r="AT1350" s="172" t="s">
        <v>202</v>
      </c>
      <c r="AU1350" s="172" t="s">
        <v>82</v>
      </c>
      <c r="AV1350" s="170" t="s">
        <v>199</v>
      </c>
      <c r="AW1350" s="170" t="s">
        <v>35</v>
      </c>
      <c r="AX1350" s="170" t="s">
        <v>80</v>
      </c>
      <c r="AY1350" s="172" t="s">
        <v>193</v>
      </c>
    </row>
    <row r="1351" spans="1:65" s="123" customFormat="1" ht="22.8" customHeight="1">
      <c r="B1351" s="124"/>
      <c r="D1351" s="125" t="s">
        <v>72</v>
      </c>
      <c r="E1351" s="134" t="s">
        <v>1503</v>
      </c>
      <c r="F1351" s="134" t="s">
        <v>1504</v>
      </c>
      <c r="J1351" s="135">
        <f>BK1351</f>
        <v>0</v>
      </c>
      <c r="L1351" s="124"/>
      <c r="M1351" s="128"/>
      <c r="N1351" s="129"/>
      <c r="O1351" s="129"/>
      <c r="P1351" s="130">
        <f>SUM(P1352:P1363)</f>
        <v>22.556159999999995</v>
      </c>
      <c r="Q1351" s="129"/>
      <c r="R1351" s="130">
        <f>SUM(R1352:R1363)</f>
        <v>1.4456463599999998</v>
      </c>
      <c r="S1351" s="129"/>
      <c r="T1351" s="131">
        <f>SUM(T1352:T1363)</f>
        <v>0</v>
      </c>
      <c r="AR1351" s="125" t="s">
        <v>82</v>
      </c>
      <c r="AT1351" s="132" t="s">
        <v>72</v>
      </c>
      <c r="AU1351" s="132" t="s">
        <v>80</v>
      </c>
      <c r="AY1351" s="125" t="s">
        <v>193</v>
      </c>
      <c r="BK1351" s="133">
        <f>SUM(BK1352:BK1363)</f>
        <v>0</v>
      </c>
    </row>
    <row r="1352" spans="1:65" s="17" customFormat="1" ht="37.799999999999997" customHeight="1">
      <c r="A1352" s="13"/>
      <c r="B1352" s="136"/>
      <c r="C1352" s="137" t="s">
        <v>1505</v>
      </c>
      <c r="D1352" s="137" t="s">
        <v>195</v>
      </c>
      <c r="E1352" s="138" t="s">
        <v>1506</v>
      </c>
      <c r="F1352" s="139" t="s">
        <v>1507</v>
      </c>
      <c r="G1352" s="140" t="s">
        <v>198</v>
      </c>
      <c r="H1352" s="141">
        <v>39.159999999999997</v>
      </c>
      <c r="I1352" s="142">
        <v>0</v>
      </c>
      <c r="J1352" s="142">
        <f>ROUND(I1352*H1352,2)</f>
        <v>0</v>
      </c>
      <c r="K1352" s="143"/>
      <c r="L1352" s="14"/>
      <c r="M1352" s="144"/>
      <c r="N1352" s="145" t="s">
        <v>44</v>
      </c>
      <c r="O1352" s="146">
        <v>0.57599999999999996</v>
      </c>
      <c r="P1352" s="146">
        <f>O1352*H1352</f>
        <v>22.556159999999995</v>
      </c>
      <c r="Q1352" s="146">
        <v>3.6849E-2</v>
      </c>
      <c r="R1352" s="146">
        <f>Q1352*H1352</f>
        <v>1.4430068399999998</v>
      </c>
      <c r="S1352" s="146">
        <v>0</v>
      </c>
      <c r="T1352" s="147">
        <f>S1352*H1352</f>
        <v>0</v>
      </c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R1352" s="148" t="s">
        <v>283</v>
      </c>
      <c r="AT1352" s="148" t="s">
        <v>195</v>
      </c>
      <c r="AU1352" s="148" t="s">
        <v>82</v>
      </c>
      <c r="AY1352" s="2" t="s">
        <v>193</v>
      </c>
      <c r="BE1352" s="149">
        <f>IF(N1352="základní",J1352,0)</f>
        <v>0</v>
      </c>
      <c r="BF1352" s="149">
        <f>IF(N1352="snížená",J1352,0)</f>
        <v>0</v>
      </c>
      <c r="BG1352" s="149">
        <f>IF(N1352="zákl. přenesená",J1352,0)</f>
        <v>0</v>
      </c>
      <c r="BH1352" s="149">
        <f>IF(N1352="sníž. přenesená",J1352,0)</f>
        <v>0</v>
      </c>
      <c r="BI1352" s="149">
        <f>IF(N1352="nulová",J1352,0)</f>
        <v>0</v>
      </c>
      <c r="BJ1352" s="2" t="s">
        <v>80</v>
      </c>
      <c r="BK1352" s="149">
        <f>ROUND(I1352*H1352,2)</f>
        <v>0</v>
      </c>
      <c r="BL1352" s="2" t="s">
        <v>283</v>
      </c>
      <c r="BM1352" s="148" t="s">
        <v>1508</v>
      </c>
    </row>
    <row r="1353" spans="1:65" s="17" customFormat="1">
      <c r="A1353" s="13"/>
      <c r="B1353" s="14"/>
      <c r="C1353" s="13"/>
      <c r="D1353" s="150" t="s">
        <v>200</v>
      </c>
      <c r="E1353" s="13"/>
      <c r="F1353" s="151" t="s">
        <v>1509</v>
      </c>
      <c r="G1353" s="13"/>
      <c r="H1353" s="13"/>
      <c r="I1353" s="13"/>
      <c r="J1353" s="13"/>
      <c r="K1353" s="13"/>
      <c r="L1353" s="14"/>
      <c r="M1353" s="152"/>
      <c r="N1353" s="153"/>
      <c r="O1353" s="36"/>
      <c r="P1353" s="36"/>
      <c r="Q1353" s="36"/>
      <c r="R1353" s="36"/>
      <c r="S1353" s="36"/>
      <c r="T1353" s="37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" t="s">
        <v>200</v>
      </c>
      <c r="AU1353" s="2" t="s">
        <v>82</v>
      </c>
    </row>
    <row r="1354" spans="1:65" s="154" customFormat="1">
      <c r="B1354" s="155"/>
      <c r="D1354" s="156" t="s">
        <v>202</v>
      </c>
      <c r="E1354" s="157"/>
      <c r="F1354" s="158" t="s">
        <v>1333</v>
      </c>
      <c r="H1354" s="157"/>
      <c r="L1354" s="155"/>
      <c r="M1354" s="159"/>
      <c r="N1354" s="160"/>
      <c r="O1354" s="160"/>
      <c r="P1354" s="160"/>
      <c r="Q1354" s="160"/>
      <c r="R1354" s="160"/>
      <c r="S1354" s="160"/>
      <c r="T1354" s="161"/>
      <c r="AT1354" s="157" t="s">
        <v>202</v>
      </c>
      <c r="AU1354" s="157" t="s">
        <v>82</v>
      </c>
      <c r="AV1354" s="154" t="s">
        <v>80</v>
      </c>
      <c r="AW1354" s="154" t="s">
        <v>35</v>
      </c>
      <c r="AX1354" s="154" t="s">
        <v>73</v>
      </c>
      <c r="AY1354" s="157" t="s">
        <v>193</v>
      </c>
    </row>
    <row r="1355" spans="1:65" s="154" customFormat="1">
      <c r="B1355" s="155"/>
      <c r="D1355" s="156" t="s">
        <v>202</v>
      </c>
      <c r="E1355" s="157"/>
      <c r="F1355" s="158" t="s">
        <v>953</v>
      </c>
      <c r="H1355" s="157"/>
      <c r="L1355" s="155"/>
      <c r="M1355" s="159"/>
      <c r="N1355" s="160"/>
      <c r="O1355" s="160"/>
      <c r="P1355" s="160"/>
      <c r="Q1355" s="160"/>
      <c r="R1355" s="160"/>
      <c r="S1355" s="160"/>
      <c r="T1355" s="161"/>
      <c r="AT1355" s="157" t="s">
        <v>202</v>
      </c>
      <c r="AU1355" s="157" t="s">
        <v>82</v>
      </c>
      <c r="AV1355" s="154" t="s">
        <v>80</v>
      </c>
      <c r="AW1355" s="154" t="s">
        <v>35</v>
      </c>
      <c r="AX1355" s="154" t="s">
        <v>73</v>
      </c>
      <c r="AY1355" s="157" t="s">
        <v>193</v>
      </c>
    </row>
    <row r="1356" spans="1:65" s="162" customFormat="1">
      <c r="B1356" s="163"/>
      <c r="D1356" s="156" t="s">
        <v>202</v>
      </c>
      <c r="E1356" s="164"/>
      <c r="F1356" s="165" t="s">
        <v>954</v>
      </c>
      <c r="H1356" s="166">
        <v>39.159999999999997</v>
      </c>
      <c r="L1356" s="163"/>
      <c r="M1356" s="167"/>
      <c r="N1356" s="168"/>
      <c r="O1356" s="168"/>
      <c r="P1356" s="168"/>
      <c r="Q1356" s="168"/>
      <c r="R1356" s="168"/>
      <c r="S1356" s="168"/>
      <c r="T1356" s="169"/>
      <c r="AT1356" s="164" t="s">
        <v>202</v>
      </c>
      <c r="AU1356" s="164" t="s">
        <v>82</v>
      </c>
      <c r="AV1356" s="162" t="s">
        <v>82</v>
      </c>
      <c r="AW1356" s="162" t="s">
        <v>35</v>
      </c>
      <c r="AX1356" s="162" t="s">
        <v>73</v>
      </c>
      <c r="AY1356" s="164" t="s">
        <v>193</v>
      </c>
    </row>
    <row r="1357" spans="1:65" s="170" customFormat="1">
      <c r="B1357" s="171"/>
      <c r="D1357" s="156" t="s">
        <v>202</v>
      </c>
      <c r="E1357" s="172"/>
      <c r="F1357" s="173" t="s">
        <v>206</v>
      </c>
      <c r="H1357" s="174">
        <v>39.159999999999997</v>
      </c>
      <c r="L1357" s="171"/>
      <c r="M1357" s="175"/>
      <c r="N1357" s="176"/>
      <c r="O1357" s="176"/>
      <c r="P1357" s="176"/>
      <c r="Q1357" s="176"/>
      <c r="R1357" s="176"/>
      <c r="S1357" s="176"/>
      <c r="T1357" s="177"/>
      <c r="AT1357" s="172" t="s">
        <v>202</v>
      </c>
      <c r="AU1357" s="172" t="s">
        <v>82</v>
      </c>
      <c r="AV1357" s="170" t="s">
        <v>199</v>
      </c>
      <c r="AW1357" s="170" t="s">
        <v>35</v>
      </c>
      <c r="AX1357" s="170" t="s">
        <v>80</v>
      </c>
      <c r="AY1357" s="172" t="s">
        <v>193</v>
      </c>
    </row>
    <row r="1358" spans="1:65" s="17" customFormat="1" ht="24.15" customHeight="1">
      <c r="A1358" s="13"/>
      <c r="B1358" s="136"/>
      <c r="C1358" s="137" t="s">
        <v>958</v>
      </c>
      <c r="D1358" s="137" t="s">
        <v>195</v>
      </c>
      <c r="E1358" s="138" t="s">
        <v>1510</v>
      </c>
      <c r="F1358" s="139" t="s">
        <v>1511</v>
      </c>
      <c r="G1358" s="140" t="s">
        <v>223</v>
      </c>
      <c r="H1358" s="141">
        <v>0.94</v>
      </c>
      <c r="I1358" s="142">
        <v>0</v>
      </c>
      <c r="J1358" s="142">
        <f>ROUND(I1358*H1358,2)</f>
        <v>0</v>
      </c>
      <c r="K1358" s="143"/>
      <c r="L1358" s="14"/>
      <c r="M1358" s="144"/>
      <c r="N1358" s="145" t="s">
        <v>44</v>
      </c>
      <c r="O1358" s="146">
        <v>0</v>
      </c>
      <c r="P1358" s="146">
        <f>O1358*H1358</f>
        <v>0</v>
      </c>
      <c r="Q1358" s="146">
        <v>2.8080000000000002E-3</v>
      </c>
      <c r="R1358" s="146">
        <f>Q1358*H1358</f>
        <v>2.6395199999999998E-3</v>
      </c>
      <c r="S1358" s="146">
        <v>0</v>
      </c>
      <c r="T1358" s="147">
        <f>S1358*H1358</f>
        <v>0</v>
      </c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R1358" s="148" t="s">
        <v>283</v>
      </c>
      <c r="AT1358" s="148" t="s">
        <v>195</v>
      </c>
      <c r="AU1358" s="148" t="s">
        <v>82</v>
      </c>
      <c r="AY1358" s="2" t="s">
        <v>193</v>
      </c>
      <c r="BE1358" s="149">
        <f>IF(N1358="základní",J1358,0)</f>
        <v>0</v>
      </c>
      <c r="BF1358" s="149">
        <f>IF(N1358="snížená",J1358,0)</f>
        <v>0</v>
      </c>
      <c r="BG1358" s="149">
        <f>IF(N1358="zákl. přenesená",J1358,0)</f>
        <v>0</v>
      </c>
      <c r="BH1358" s="149">
        <f>IF(N1358="sníž. přenesená",J1358,0)</f>
        <v>0</v>
      </c>
      <c r="BI1358" s="149">
        <f>IF(N1358="nulová",J1358,0)</f>
        <v>0</v>
      </c>
      <c r="BJ1358" s="2" t="s">
        <v>80</v>
      </c>
      <c r="BK1358" s="149">
        <f>ROUND(I1358*H1358,2)</f>
        <v>0</v>
      </c>
      <c r="BL1358" s="2" t="s">
        <v>283</v>
      </c>
      <c r="BM1358" s="148" t="s">
        <v>1512</v>
      </c>
    </row>
    <row r="1359" spans="1:65" s="17" customFormat="1">
      <c r="A1359" s="13"/>
      <c r="B1359" s="14"/>
      <c r="C1359" s="13"/>
      <c r="D1359" s="150" t="s">
        <v>200</v>
      </c>
      <c r="E1359" s="13"/>
      <c r="F1359" s="151" t="s">
        <v>1513</v>
      </c>
      <c r="G1359" s="13"/>
      <c r="H1359" s="13"/>
      <c r="I1359" s="13"/>
      <c r="J1359" s="13"/>
      <c r="K1359" s="13"/>
      <c r="L1359" s="14"/>
      <c r="M1359" s="152"/>
      <c r="N1359" s="153"/>
      <c r="O1359" s="36"/>
      <c r="P1359" s="36"/>
      <c r="Q1359" s="36"/>
      <c r="R1359" s="36"/>
      <c r="S1359" s="36"/>
      <c r="T1359" s="37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" t="s">
        <v>200</v>
      </c>
      <c r="AU1359" s="2" t="s">
        <v>82</v>
      </c>
    </row>
    <row r="1360" spans="1:65" s="162" customFormat="1">
      <c r="B1360" s="163"/>
      <c r="D1360" s="156" t="s">
        <v>202</v>
      </c>
      <c r="E1360" s="164"/>
      <c r="F1360" s="165" t="s">
        <v>1514</v>
      </c>
      <c r="H1360" s="166">
        <v>0.94</v>
      </c>
      <c r="L1360" s="163"/>
      <c r="M1360" s="167"/>
      <c r="N1360" s="168"/>
      <c r="O1360" s="168"/>
      <c r="P1360" s="168"/>
      <c r="Q1360" s="168"/>
      <c r="R1360" s="168"/>
      <c r="S1360" s="168"/>
      <c r="T1360" s="169"/>
      <c r="AT1360" s="164" t="s">
        <v>202</v>
      </c>
      <c r="AU1360" s="164" t="s">
        <v>82</v>
      </c>
      <c r="AV1360" s="162" t="s">
        <v>82</v>
      </c>
      <c r="AW1360" s="162" t="s">
        <v>35</v>
      </c>
      <c r="AX1360" s="162" t="s">
        <v>73</v>
      </c>
      <c r="AY1360" s="164" t="s">
        <v>193</v>
      </c>
    </row>
    <row r="1361" spans="1:65" s="170" customFormat="1">
      <c r="B1361" s="171"/>
      <c r="D1361" s="156" t="s">
        <v>202</v>
      </c>
      <c r="E1361" s="172"/>
      <c r="F1361" s="173" t="s">
        <v>206</v>
      </c>
      <c r="H1361" s="174">
        <v>0.94</v>
      </c>
      <c r="L1361" s="171"/>
      <c r="M1361" s="175"/>
      <c r="N1361" s="176"/>
      <c r="O1361" s="176"/>
      <c r="P1361" s="176"/>
      <c r="Q1361" s="176"/>
      <c r="R1361" s="176"/>
      <c r="S1361" s="176"/>
      <c r="T1361" s="177"/>
      <c r="AT1361" s="172" t="s">
        <v>202</v>
      </c>
      <c r="AU1361" s="172" t="s">
        <v>82</v>
      </c>
      <c r="AV1361" s="170" t="s">
        <v>199</v>
      </c>
      <c r="AW1361" s="170" t="s">
        <v>35</v>
      </c>
      <c r="AX1361" s="170" t="s">
        <v>80</v>
      </c>
      <c r="AY1361" s="172" t="s">
        <v>193</v>
      </c>
    </row>
    <row r="1362" spans="1:65" s="17" customFormat="1" ht="44.25" customHeight="1">
      <c r="A1362" s="13"/>
      <c r="B1362" s="136"/>
      <c r="C1362" s="137" t="s">
        <v>1515</v>
      </c>
      <c r="D1362" s="137" t="s">
        <v>195</v>
      </c>
      <c r="E1362" s="138" t="s">
        <v>1516</v>
      </c>
      <c r="F1362" s="139" t="s">
        <v>1517</v>
      </c>
      <c r="G1362" s="140" t="s">
        <v>1318</v>
      </c>
      <c r="H1362" s="141">
        <v>318.63400000000001</v>
      </c>
      <c r="I1362" s="142">
        <v>0</v>
      </c>
      <c r="J1362" s="142">
        <f>ROUND(I1362*H1362,2)</f>
        <v>0</v>
      </c>
      <c r="K1362" s="143"/>
      <c r="L1362" s="14"/>
      <c r="M1362" s="144"/>
      <c r="N1362" s="145" t="s">
        <v>44</v>
      </c>
      <c r="O1362" s="146">
        <v>0</v>
      </c>
      <c r="P1362" s="146">
        <f>O1362*H1362</f>
        <v>0</v>
      </c>
      <c r="Q1362" s="146">
        <v>0</v>
      </c>
      <c r="R1362" s="146">
        <f>Q1362*H1362</f>
        <v>0</v>
      </c>
      <c r="S1362" s="146">
        <v>0</v>
      </c>
      <c r="T1362" s="147">
        <f>S1362*H1362</f>
        <v>0</v>
      </c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R1362" s="148" t="s">
        <v>283</v>
      </c>
      <c r="AT1362" s="148" t="s">
        <v>195</v>
      </c>
      <c r="AU1362" s="148" t="s">
        <v>82</v>
      </c>
      <c r="AY1362" s="2" t="s">
        <v>193</v>
      </c>
      <c r="BE1362" s="149">
        <f>IF(N1362="základní",J1362,0)</f>
        <v>0</v>
      </c>
      <c r="BF1362" s="149">
        <f>IF(N1362="snížená",J1362,0)</f>
        <v>0</v>
      </c>
      <c r="BG1362" s="149">
        <f>IF(N1362="zákl. přenesená",J1362,0)</f>
        <v>0</v>
      </c>
      <c r="BH1362" s="149">
        <f>IF(N1362="sníž. přenesená",J1362,0)</f>
        <v>0</v>
      </c>
      <c r="BI1362" s="149">
        <f>IF(N1362="nulová",J1362,0)</f>
        <v>0</v>
      </c>
      <c r="BJ1362" s="2" t="s">
        <v>80</v>
      </c>
      <c r="BK1362" s="149">
        <f>ROUND(I1362*H1362,2)</f>
        <v>0</v>
      </c>
      <c r="BL1362" s="2" t="s">
        <v>283</v>
      </c>
      <c r="BM1362" s="148" t="s">
        <v>1518</v>
      </c>
    </row>
    <row r="1363" spans="1:65" s="17" customFormat="1">
      <c r="A1363" s="13"/>
      <c r="B1363" s="14"/>
      <c r="C1363" s="13"/>
      <c r="D1363" s="150" t="s">
        <v>200</v>
      </c>
      <c r="E1363" s="13"/>
      <c r="F1363" s="151" t="s">
        <v>1519</v>
      </c>
      <c r="G1363" s="13"/>
      <c r="H1363" s="13"/>
      <c r="I1363" s="13"/>
      <c r="J1363" s="13"/>
      <c r="K1363" s="13"/>
      <c r="L1363" s="14"/>
      <c r="M1363" s="152"/>
      <c r="N1363" s="153"/>
      <c r="O1363" s="36"/>
      <c r="P1363" s="36"/>
      <c r="Q1363" s="36"/>
      <c r="R1363" s="36"/>
      <c r="S1363" s="36"/>
      <c r="T1363" s="37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" t="s">
        <v>200</v>
      </c>
      <c r="AU1363" s="2" t="s">
        <v>82</v>
      </c>
    </row>
    <row r="1364" spans="1:65" s="123" customFormat="1" ht="22.8" customHeight="1">
      <c r="B1364" s="124"/>
      <c r="D1364" s="125" t="s">
        <v>72</v>
      </c>
      <c r="E1364" s="134" t="s">
        <v>1520</v>
      </c>
      <c r="F1364" s="134" t="s">
        <v>1521</v>
      </c>
      <c r="J1364" s="135">
        <f>BK1364</f>
        <v>0</v>
      </c>
      <c r="L1364" s="124"/>
      <c r="M1364" s="128"/>
      <c r="N1364" s="129"/>
      <c r="O1364" s="129"/>
      <c r="P1364" s="130">
        <f>SUM(P1365:P1537)</f>
        <v>705.89203500000019</v>
      </c>
      <c r="Q1364" s="129"/>
      <c r="R1364" s="130">
        <f>SUM(R1365:R1537)</f>
        <v>18.938691006870801</v>
      </c>
      <c r="S1364" s="129"/>
      <c r="T1364" s="131">
        <f>SUM(T1365:T1537)</f>
        <v>3.3000000000000002E-2</v>
      </c>
      <c r="AR1364" s="125" t="s">
        <v>82</v>
      </c>
      <c r="AT1364" s="132" t="s">
        <v>72</v>
      </c>
      <c r="AU1364" s="132" t="s">
        <v>80</v>
      </c>
      <c r="AY1364" s="125" t="s">
        <v>193</v>
      </c>
      <c r="BK1364" s="133">
        <f>SUM(BK1365:BK1537)</f>
        <v>0</v>
      </c>
    </row>
    <row r="1365" spans="1:65" s="17" customFormat="1" ht="55.5" customHeight="1">
      <c r="A1365" s="13"/>
      <c r="B1365" s="136"/>
      <c r="C1365" s="137" t="s">
        <v>962</v>
      </c>
      <c r="D1365" s="137" t="s">
        <v>195</v>
      </c>
      <c r="E1365" s="138" t="s">
        <v>1522</v>
      </c>
      <c r="F1365" s="139" t="s">
        <v>1523</v>
      </c>
      <c r="G1365" s="140" t="s">
        <v>198</v>
      </c>
      <c r="H1365" s="141">
        <v>3.1520000000000001</v>
      </c>
      <c r="I1365" s="142">
        <v>0</v>
      </c>
      <c r="J1365" s="142">
        <f>ROUND(I1365*H1365,2)</f>
        <v>0</v>
      </c>
      <c r="K1365" s="143"/>
      <c r="L1365" s="14"/>
      <c r="M1365" s="144"/>
      <c r="N1365" s="145" t="s">
        <v>44</v>
      </c>
      <c r="O1365" s="146">
        <v>0.999</v>
      </c>
      <c r="P1365" s="146">
        <f>O1365*H1365</f>
        <v>3.1488480000000001</v>
      </c>
      <c r="Q1365" s="146">
        <v>2.5506899999999999E-2</v>
      </c>
      <c r="R1365" s="146">
        <f>Q1365*H1365</f>
        <v>8.0397748800000002E-2</v>
      </c>
      <c r="S1365" s="146">
        <v>0</v>
      </c>
      <c r="T1365" s="147">
        <f>S1365*H1365</f>
        <v>0</v>
      </c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R1365" s="148" t="s">
        <v>283</v>
      </c>
      <c r="AT1365" s="148" t="s">
        <v>195</v>
      </c>
      <c r="AU1365" s="148" t="s">
        <v>82</v>
      </c>
      <c r="AY1365" s="2" t="s">
        <v>193</v>
      </c>
      <c r="BE1365" s="149">
        <f>IF(N1365="základní",J1365,0)</f>
        <v>0</v>
      </c>
      <c r="BF1365" s="149">
        <f>IF(N1365="snížená",J1365,0)</f>
        <v>0</v>
      </c>
      <c r="BG1365" s="149">
        <f>IF(N1365="zákl. přenesená",J1365,0)</f>
        <v>0</v>
      </c>
      <c r="BH1365" s="149">
        <f>IF(N1365="sníž. přenesená",J1365,0)</f>
        <v>0</v>
      </c>
      <c r="BI1365" s="149">
        <f>IF(N1365="nulová",J1365,0)</f>
        <v>0</v>
      </c>
      <c r="BJ1365" s="2" t="s">
        <v>80</v>
      </c>
      <c r="BK1365" s="149">
        <f>ROUND(I1365*H1365,2)</f>
        <v>0</v>
      </c>
      <c r="BL1365" s="2" t="s">
        <v>283</v>
      </c>
      <c r="BM1365" s="148" t="s">
        <v>212</v>
      </c>
    </row>
    <row r="1366" spans="1:65" s="17" customFormat="1">
      <c r="A1366" s="13"/>
      <c r="B1366" s="14"/>
      <c r="C1366" s="13"/>
      <c r="D1366" s="150" t="s">
        <v>200</v>
      </c>
      <c r="E1366" s="13"/>
      <c r="F1366" s="151" t="s">
        <v>1524</v>
      </c>
      <c r="G1366" s="13"/>
      <c r="H1366" s="13"/>
      <c r="I1366" s="13"/>
      <c r="J1366" s="13"/>
      <c r="K1366" s="13"/>
      <c r="L1366" s="14"/>
      <c r="M1366" s="152"/>
      <c r="N1366" s="153"/>
      <c r="O1366" s="36"/>
      <c r="P1366" s="36"/>
      <c r="Q1366" s="36"/>
      <c r="R1366" s="36"/>
      <c r="S1366" s="36"/>
      <c r="T1366" s="37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" t="s">
        <v>200</v>
      </c>
      <c r="AU1366" s="2" t="s">
        <v>82</v>
      </c>
    </row>
    <row r="1367" spans="1:65" s="154" customFormat="1">
      <c r="B1367" s="155"/>
      <c r="D1367" s="156" t="s">
        <v>202</v>
      </c>
      <c r="E1367" s="157"/>
      <c r="F1367" s="158" t="s">
        <v>645</v>
      </c>
      <c r="H1367" s="157"/>
      <c r="L1367" s="155"/>
      <c r="M1367" s="159"/>
      <c r="N1367" s="160"/>
      <c r="O1367" s="160"/>
      <c r="P1367" s="160"/>
      <c r="Q1367" s="160"/>
      <c r="R1367" s="160"/>
      <c r="S1367" s="160"/>
      <c r="T1367" s="161"/>
      <c r="AT1367" s="157" t="s">
        <v>202</v>
      </c>
      <c r="AU1367" s="157" t="s">
        <v>82</v>
      </c>
      <c r="AV1367" s="154" t="s">
        <v>80</v>
      </c>
      <c r="AW1367" s="154" t="s">
        <v>35</v>
      </c>
      <c r="AX1367" s="154" t="s">
        <v>73</v>
      </c>
      <c r="AY1367" s="157" t="s">
        <v>193</v>
      </c>
    </row>
    <row r="1368" spans="1:65" s="154" customFormat="1">
      <c r="B1368" s="155"/>
      <c r="D1368" s="156" t="s">
        <v>202</v>
      </c>
      <c r="E1368" s="157"/>
      <c r="F1368" s="158" t="s">
        <v>1525</v>
      </c>
      <c r="H1368" s="157"/>
      <c r="L1368" s="155"/>
      <c r="M1368" s="159"/>
      <c r="N1368" s="160"/>
      <c r="O1368" s="160"/>
      <c r="P1368" s="160"/>
      <c r="Q1368" s="160"/>
      <c r="R1368" s="160"/>
      <c r="S1368" s="160"/>
      <c r="T1368" s="161"/>
      <c r="AT1368" s="157" t="s">
        <v>202</v>
      </c>
      <c r="AU1368" s="157" t="s">
        <v>82</v>
      </c>
      <c r="AV1368" s="154" t="s">
        <v>80</v>
      </c>
      <c r="AW1368" s="154" t="s">
        <v>35</v>
      </c>
      <c r="AX1368" s="154" t="s">
        <v>73</v>
      </c>
      <c r="AY1368" s="157" t="s">
        <v>193</v>
      </c>
    </row>
    <row r="1369" spans="1:65" s="162" customFormat="1">
      <c r="B1369" s="163"/>
      <c r="D1369" s="156" t="s">
        <v>202</v>
      </c>
      <c r="E1369" s="164"/>
      <c r="F1369" s="165" t="s">
        <v>1526</v>
      </c>
      <c r="H1369" s="166">
        <v>5.202</v>
      </c>
      <c r="L1369" s="163"/>
      <c r="M1369" s="167"/>
      <c r="N1369" s="168"/>
      <c r="O1369" s="168"/>
      <c r="P1369" s="168"/>
      <c r="Q1369" s="168"/>
      <c r="R1369" s="168"/>
      <c r="S1369" s="168"/>
      <c r="T1369" s="169"/>
      <c r="AT1369" s="164" t="s">
        <v>202</v>
      </c>
      <c r="AU1369" s="164" t="s">
        <v>82</v>
      </c>
      <c r="AV1369" s="162" t="s">
        <v>82</v>
      </c>
      <c r="AW1369" s="162" t="s">
        <v>35</v>
      </c>
      <c r="AX1369" s="162" t="s">
        <v>73</v>
      </c>
      <c r="AY1369" s="164" t="s">
        <v>193</v>
      </c>
    </row>
    <row r="1370" spans="1:65" s="162" customFormat="1">
      <c r="B1370" s="163"/>
      <c r="D1370" s="156" t="s">
        <v>202</v>
      </c>
      <c r="E1370" s="164"/>
      <c r="F1370" s="165" t="s">
        <v>1527</v>
      </c>
      <c r="H1370" s="166">
        <v>-2.0499999999999998</v>
      </c>
      <c r="L1370" s="163"/>
      <c r="M1370" s="167"/>
      <c r="N1370" s="168"/>
      <c r="O1370" s="168"/>
      <c r="P1370" s="168"/>
      <c r="Q1370" s="168"/>
      <c r="R1370" s="168"/>
      <c r="S1370" s="168"/>
      <c r="T1370" s="169"/>
      <c r="AT1370" s="164" t="s">
        <v>202</v>
      </c>
      <c r="AU1370" s="164" t="s">
        <v>82</v>
      </c>
      <c r="AV1370" s="162" t="s">
        <v>82</v>
      </c>
      <c r="AW1370" s="162" t="s">
        <v>35</v>
      </c>
      <c r="AX1370" s="162" t="s">
        <v>73</v>
      </c>
      <c r="AY1370" s="164" t="s">
        <v>193</v>
      </c>
    </row>
    <row r="1371" spans="1:65" s="170" customFormat="1">
      <c r="B1371" s="171"/>
      <c r="D1371" s="156" t="s">
        <v>202</v>
      </c>
      <c r="E1371" s="172"/>
      <c r="F1371" s="173" t="s">
        <v>206</v>
      </c>
      <c r="H1371" s="174">
        <v>3.1520000000000001</v>
      </c>
      <c r="L1371" s="171"/>
      <c r="M1371" s="175"/>
      <c r="N1371" s="176"/>
      <c r="O1371" s="176"/>
      <c r="P1371" s="176"/>
      <c r="Q1371" s="176"/>
      <c r="R1371" s="176"/>
      <c r="S1371" s="176"/>
      <c r="T1371" s="177"/>
      <c r="AT1371" s="172" t="s">
        <v>202</v>
      </c>
      <c r="AU1371" s="172" t="s">
        <v>82</v>
      </c>
      <c r="AV1371" s="170" t="s">
        <v>199</v>
      </c>
      <c r="AW1371" s="170" t="s">
        <v>35</v>
      </c>
      <c r="AX1371" s="170" t="s">
        <v>80</v>
      </c>
      <c r="AY1371" s="172" t="s">
        <v>193</v>
      </c>
    </row>
    <row r="1372" spans="1:65" s="17" customFormat="1" ht="62.7" customHeight="1">
      <c r="A1372" s="13"/>
      <c r="B1372" s="136"/>
      <c r="C1372" s="137" t="s">
        <v>1528</v>
      </c>
      <c r="D1372" s="137" t="s">
        <v>195</v>
      </c>
      <c r="E1372" s="138" t="s">
        <v>1529</v>
      </c>
      <c r="F1372" s="139" t="s">
        <v>1530</v>
      </c>
      <c r="G1372" s="140" t="s">
        <v>198</v>
      </c>
      <c r="H1372" s="141">
        <v>34.802999999999997</v>
      </c>
      <c r="I1372" s="142">
        <v>0</v>
      </c>
      <c r="J1372" s="142">
        <f>ROUND(I1372*H1372,2)</f>
        <v>0</v>
      </c>
      <c r="K1372" s="143"/>
      <c r="L1372" s="14"/>
      <c r="M1372" s="144"/>
      <c r="N1372" s="145" t="s">
        <v>44</v>
      </c>
      <c r="O1372" s="146">
        <v>0.999</v>
      </c>
      <c r="P1372" s="146">
        <f>O1372*H1372</f>
        <v>34.768197000000001</v>
      </c>
      <c r="Q1372" s="146">
        <v>2.6136900000000001E-2</v>
      </c>
      <c r="R1372" s="146">
        <f>Q1372*H1372</f>
        <v>0.90964253070000001</v>
      </c>
      <c r="S1372" s="146">
        <v>0</v>
      </c>
      <c r="T1372" s="147">
        <f>S1372*H1372</f>
        <v>0</v>
      </c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R1372" s="148" t="s">
        <v>283</v>
      </c>
      <c r="AT1372" s="148" t="s">
        <v>195</v>
      </c>
      <c r="AU1372" s="148" t="s">
        <v>82</v>
      </c>
      <c r="AY1372" s="2" t="s">
        <v>193</v>
      </c>
      <c r="BE1372" s="149">
        <f>IF(N1372="základní",J1372,0)</f>
        <v>0</v>
      </c>
      <c r="BF1372" s="149">
        <f>IF(N1372="snížená",J1372,0)</f>
        <v>0</v>
      </c>
      <c r="BG1372" s="149">
        <f>IF(N1372="zákl. přenesená",J1372,0)</f>
        <v>0</v>
      </c>
      <c r="BH1372" s="149">
        <f>IF(N1372="sníž. přenesená",J1372,0)</f>
        <v>0</v>
      </c>
      <c r="BI1372" s="149">
        <f>IF(N1372="nulová",J1372,0)</f>
        <v>0</v>
      </c>
      <c r="BJ1372" s="2" t="s">
        <v>80</v>
      </c>
      <c r="BK1372" s="149">
        <f>ROUND(I1372*H1372,2)</f>
        <v>0</v>
      </c>
      <c r="BL1372" s="2" t="s">
        <v>283</v>
      </c>
      <c r="BM1372" s="148" t="s">
        <v>1531</v>
      </c>
    </row>
    <row r="1373" spans="1:65" s="17" customFormat="1">
      <c r="A1373" s="13"/>
      <c r="B1373" s="14"/>
      <c r="C1373" s="13"/>
      <c r="D1373" s="150" t="s">
        <v>200</v>
      </c>
      <c r="E1373" s="13"/>
      <c r="F1373" s="151" t="s">
        <v>1532</v>
      </c>
      <c r="G1373" s="13"/>
      <c r="H1373" s="13"/>
      <c r="I1373" s="13"/>
      <c r="J1373" s="13"/>
      <c r="K1373" s="13"/>
      <c r="L1373" s="14"/>
      <c r="M1373" s="152"/>
      <c r="N1373" s="153"/>
      <c r="O1373" s="36"/>
      <c r="P1373" s="36"/>
      <c r="Q1373" s="36"/>
      <c r="R1373" s="36"/>
      <c r="S1373" s="36"/>
      <c r="T1373" s="37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" t="s">
        <v>200</v>
      </c>
      <c r="AU1373" s="2" t="s">
        <v>82</v>
      </c>
    </row>
    <row r="1374" spans="1:65" s="154" customFormat="1">
      <c r="B1374" s="155"/>
      <c r="D1374" s="156" t="s">
        <v>202</v>
      </c>
      <c r="E1374" s="157"/>
      <c r="F1374" s="158" t="s">
        <v>645</v>
      </c>
      <c r="H1374" s="157"/>
      <c r="L1374" s="155"/>
      <c r="M1374" s="159"/>
      <c r="N1374" s="160"/>
      <c r="O1374" s="160"/>
      <c r="P1374" s="160"/>
      <c r="Q1374" s="160"/>
      <c r="R1374" s="160"/>
      <c r="S1374" s="160"/>
      <c r="T1374" s="161"/>
      <c r="AT1374" s="157" t="s">
        <v>202</v>
      </c>
      <c r="AU1374" s="157" t="s">
        <v>82</v>
      </c>
      <c r="AV1374" s="154" t="s">
        <v>80</v>
      </c>
      <c r="AW1374" s="154" t="s">
        <v>35</v>
      </c>
      <c r="AX1374" s="154" t="s">
        <v>73</v>
      </c>
      <c r="AY1374" s="157" t="s">
        <v>193</v>
      </c>
    </row>
    <row r="1375" spans="1:65" s="154" customFormat="1">
      <c r="B1375" s="155"/>
      <c r="D1375" s="156" t="s">
        <v>202</v>
      </c>
      <c r="E1375" s="157"/>
      <c r="F1375" s="158" t="s">
        <v>1533</v>
      </c>
      <c r="H1375" s="157"/>
      <c r="L1375" s="155"/>
      <c r="M1375" s="159"/>
      <c r="N1375" s="160"/>
      <c r="O1375" s="160"/>
      <c r="P1375" s="160"/>
      <c r="Q1375" s="160"/>
      <c r="R1375" s="160"/>
      <c r="S1375" s="160"/>
      <c r="T1375" s="161"/>
      <c r="AT1375" s="157" t="s">
        <v>202</v>
      </c>
      <c r="AU1375" s="157" t="s">
        <v>82</v>
      </c>
      <c r="AV1375" s="154" t="s">
        <v>80</v>
      </c>
      <c r="AW1375" s="154" t="s">
        <v>35</v>
      </c>
      <c r="AX1375" s="154" t="s">
        <v>73</v>
      </c>
      <c r="AY1375" s="157" t="s">
        <v>193</v>
      </c>
    </row>
    <row r="1376" spans="1:65" s="162" customFormat="1">
      <c r="B1376" s="163"/>
      <c r="D1376" s="156" t="s">
        <v>202</v>
      </c>
      <c r="E1376" s="164"/>
      <c r="F1376" s="165" t="s">
        <v>1534</v>
      </c>
      <c r="H1376" s="166">
        <v>40.338000000000001</v>
      </c>
      <c r="L1376" s="163"/>
      <c r="M1376" s="167"/>
      <c r="N1376" s="168"/>
      <c r="O1376" s="168"/>
      <c r="P1376" s="168"/>
      <c r="Q1376" s="168"/>
      <c r="R1376" s="168"/>
      <c r="S1376" s="168"/>
      <c r="T1376" s="169"/>
      <c r="AT1376" s="164" t="s">
        <v>202</v>
      </c>
      <c r="AU1376" s="164" t="s">
        <v>82</v>
      </c>
      <c r="AV1376" s="162" t="s">
        <v>82</v>
      </c>
      <c r="AW1376" s="162" t="s">
        <v>35</v>
      </c>
      <c r="AX1376" s="162" t="s">
        <v>73</v>
      </c>
      <c r="AY1376" s="164" t="s">
        <v>193</v>
      </c>
    </row>
    <row r="1377" spans="1:65" s="162" customFormat="1">
      <c r="B1377" s="163"/>
      <c r="D1377" s="156" t="s">
        <v>202</v>
      </c>
      <c r="E1377" s="164"/>
      <c r="F1377" s="165" t="s">
        <v>1535</v>
      </c>
      <c r="H1377" s="166">
        <v>-5.5350000000000001</v>
      </c>
      <c r="L1377" s="163"/>
      <c r="M1377" s="167"/>
      <c r="N1377" s="168"/>
      <c r="O1377" s="168"/>
      <c r="P1377" s="168"/>
      <c r="Q1377" s="168"/>
      <c r="R1377" s="168"/>
      <c r="S1377" s="168"/>
      <c r="T1377" s="169"/>
      <c r="AT1377" s="164" t="s">
        <v>202</v>
      </c>
      <c r="AU1377" s="164" t="s">
        <v>82</v>
      </c>
      <c r="AV1377" s="162" t="s">
        <v>82</v>
      </c>
      <c r="AW1377" s="162" t="s">
        <v>35</v>
      </c>
      <c r="AX1377" s="162" t="s">
        <v>73</v>
      </c>
      <c r="AY1377" s="164" t="s">
        <v>193</v>
      </c>
    </row>
    <row r="1378" spans="1:65" s="170" customFormat="1">
      <c r="B1378" s="171"/>
      <c r="D1378" s="156" t="s">
        <v>202</v>
      </c>
      <c r="E1378" s="172"/>
      <c r="F1378" s="173" t="s">
        <v>206</v>
      </c>
      <c r="H1378" s="174">
        <v>34.802999999999997</v>
      </c>
      <c r="L1378" s="171"/>
      <c r="M1378" s="175"/>
      <c r="N1378" s="176"/>
      <c r="O1378" s="176"/>
      <c r="P1378" s="176"/>
      <c r="Q1378" s="176"/>
      <c r="R1378" s="176"/>
      <c r="S1378" s="176"/>
      <c r="T1378" s="177"/>
      <c r="AT1378" s="172" t="s">
        <v>202</v>
      </c>
      <c r="AU1378" s="172" t="s">
        <v>82</v>
      </c>
      <c r="AV1378" s="170" t="s">
        <v>199</v>
      </c>
      <c r="AW1378" s="170" t="s">
        <v>35</v>
      </c>
      <c r="AX1378" s="170" t="s">
        <v>80</v>
      </c>
      <c r="AY1378" s="172" t="s">
        <v>193</v>
      </c>
    </row>
    <row r="1379" spans="1:65" s="17" customFormat="1" ht="62.7" customHeight="1">
      <c r="A1379" s="13"/>
      <c r="B1379" s="136"/>
      <c r="C1379" s="137" t="s">
        <v>971</v>
      </c>
      <c r="D1379" s="137" t="s">
        <v>195</v>
      </c>
      <c r="E1379" s="138" t="s">
        <v>1536</v>
      </c>
      <c r="F1379" s="139" t="s">
        <v>1537</v>
      </c>
      <c r="G1379" s="140" t="s">
        <v>198</v>
      </c>
      <c r="H1379" s="141">
        <v>60.927999999999997</v>
      </c>
      <c r="I1379" s="142">
        <v>0</v>
      </c>
      <c r="J1379" s="142">
        <f>ROUND(I1379*H1379,2)</f>
        <v>0</v>
      </c>
      <c r="K1379" s="143"/>
      <c r="L1379" s="14"/>
      <c r="M1379" s="144"/>
      <c r="N1379" s="145" t="s">
        <v>44</v>
      </c>
      <c r="O1379" s="146">
        <v>1.296</v>
      </c>
      <c r="P1379" s="146">
        <f>O1379*H1379</f>
        <v>78.962688</v>
      </c>
      <c r="Q1379" s="146">
        <v>4.5704000000000002E-2</v>
      </c>
      <c r="R1379" s="146">
        <f>Q1379*H1379</f>
        <v>2.7846533120000001</v>
      </c>
      <c r="S1379" s="146">
        <v>0</v>
      </c>
      <c r="T1379" s="147">
        <f>S1379*H1379</f>
        <v>0</v>
      </c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R1379" s="148" t="s">
        <v>283</v>
      </c>
      <c r="AT1379" s="148" t="s">
        <v>195</v>
      </c>
      <c r="AU1379" s="148" t="s">
        <v>82</v>
      </c>
      <c r="AY1379" s="2" t="s">
        <v>193</v>
      </c>
      <c r="BE1379" s="149">
        <f>IF(N1379="základní",J1379,0)</f>
        <v>0</v>
      </c>
      <c r="BF1379" s="149">
        <f>IF(N1379="snížená",J1379,0)</f>
        <v>0</v>
      </c>
      <c r="BG1379" s="149">
        <f>IF(N1379="zákl. přenesená",J1379,0)</f>
        <v>0</v>
      </c>
      <c r="BH1379" s="149">
        <f>IF(N1379="sníž. přenesená",J1379,0)</f>
        <v>0</v>
      </c>
      <c r="BI1379" s="149">
        <f>IF(N1379="nulová",J1379,0)</f>
        <v>0</v>
      </c>
      <c r="BJ1379" s="2" t="s">
        <v>80</v>
      </c>
      <c r="BK1379" s="149">
        <f>ROUND(I1379*H1379,2)</f>
        <v>0</v>
      </c>
      <c r="BL1379" s="2" t="s">
        <v>283</v>
      </c>
      <c r="BM1379" s="148" t="s">
        <v>1538</v>
      </c>
    </row>
    <row r="1380" spans="1:65" s="17" customFormat="1">
      <c r="A1380" s="13"/>
      <c r="B1380" s="14"/>
      <c r="C1380" s="13"/>
      <c r="D1380" s="150" t="s">
        <v>200</v>
      </c>
      <c r="E1380" s="13"/>
      <c r="F1380" s="151" t="s">
        <v>1539</v>
      </c>
      <c r="G1380" s="13"/>
      <c r="H1380" s="13"/>
      <c r="I1380" s="13"/>
      <c r="J1380" s="13"/>
      <c r="K1380" s="13"/>
      <c r="L1380" s="14"/>
      <c r="M1380" s="152"/>
      <c r="N1380" s="153"/>
      <c r="O1380" s="36"/>
      <c r="P1380" s="36"/>
      <c r="Q1380" s="36"/>
      <c r="R1380" s="36"/>
      <c r="S1380" s="36"/>
      <c r="T1380" s="37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" t="s">
        <v>200</v>
      </c>
      <c r="AU1380" s="2" t="s">
        <v>82</v>
      </c>
    </row>
    <row r="1381" spans="1:65" s="154" customFormat="1">
      <c r="B1381" s="155"/>
      <c r="D1381" s="156" t="s">
        <v>202</v>
      </c>
      <c r="E1381" s="157"/>
      <c r="F1381" s="158" t="s">
        <v>645</v>
      </c>
      <c r="H1381" s="157"/>
      <c r="L1381" s="155"/>
      <c r="M1381" s="159"/>
      <c r="N1381" s="160"/>
      <c r="O1381" s="160"/>
      <c r="P1381" s="160"/>
      <c r="Q1381" s="160"/>
      <c r="R1381" s="160"/>
      <c r="S1381" s="160"/>
      <c r="T1381" s="161"/>
      <c r="AT1381" s="157" t="s">
        <v>202</v>
      </c>
      <c r="AU1381" s="157" t="s">
        <v>82</v>
      </c>
      <c r="AV1381" s="154" t="s">
        <v>80</v>
      </c>
      <c r="AW1381" s="154" t="s">
        <v>35</v>
      </c>
      <c r="AX1381" s="154" t="s">
        <v>73</v>
      </c>
      <c r="AY1381" s="157" t="s">
        <v>193</v>
      </c>
    </row>
    <row r="1382" spans="1:65" s="154" customFormat="1">
      <c r="B1382" s="155"/>
      <c r="D1382" s="156" t="s">
        <v>202</v>
      </c>
      <c r="E1382" s="157"/>
      <c r="F1382" s="158" t="s">
        <v>1540</v>
      </c>
      <c r="H1382" s="157"/>
      <c r="L1382" s="155"/>
      <c r="M1382" s="159"/>
      <c r="N1382" s="160"/>
      <c r="O1382" s="160"/>
      <c r="P1382" s="160"/>
      <c r="Q1382" s="160"/>
      <c r="R1382" s="160"/>
      <c r="S1382" s="160"/>
      <c r="T1382" s="161"/>
      <c r="AT1382" s="157" t="s">
        <v>202</v>
      </c>
      <c r="AU1382" s="157" t="s">
        <v>82</v>
      </c>
      <c r="AV1382" s="154" t="s">
        <v>80</v>
      </c>
      <c r="AW1382" s="154" t="s">
        <v>35</v>
      </c>
      <c r="AX1382" s="154" t="s">
        <v>73</v>
      </c>
      <c r="AY1382" s="157" t="s">
        <v>193</v>
      </c>
    </row>
    <row r="1383" spans="1:65" s="162" customFormat="1">
      <c r="B1383" s="163"/>
      <c r="D1383" s="156" t="s">
        <v>202</v>
      </c>
      <c r="E1383" s="164"/>
      <c r="F1383" s="165" t="s">
        <v>1541</v>
      </c>
      <c r="H1383" s="166">
        <v>47.863</v>
      </c>
      <c r="L1383" s="163"/>
      <c r="M1383" s="167"/>
      <c r="N1383" s="168"/>
      <c r="O1383" s="168"/>
      <c r="P1383" s="168"/>
      <c r="Q1383" s="168"/>
      <c r="R1383" s="168"/>
      <c r="S1383" s="168"/>
      <c r="T1383" s="169"/>
      <c r="AT1383" s="164" t="s">
        <v>202</v>
      </c>
      <c r="AU1383" s="164" t="s">
        <v>82</v>
      </c>
      <c r="AV1383" s="162" t="s">
        <v>82</v>
      </c>
      <c r="AW1383" s="162" t="s">
        <v>35</v>
      </c>
      <c r="AX1383" s="162" t="s">
        <v>73</v>
      </c>
      <c r="AY1383" s="164" t="s">
        <v>193</v>
      </c>
    </row>
    <row r="1384" spans="1:65" s="162" customFormat="1">
      <c r="B1384" s="163"/>
      <c r="D1384" s="156" t="s">
        <v>202</v>
      </c>
      <c r="E1384" s="164"/>
      <c r="F1384" s="165" t="s">
        <v>1535</v>
      </c>
      <c r="H1384" s="166">
        <v>-5.5350000000000001</v>
      </c>
      <c r="L1384" s="163"/>
      <c r="M1384" s="167"/>
      <c r="N1384" s="168"/>
      <c r="O1384" s="168"/>
      <c r="P1384" s="168"/>
      <c r="Q1384" s="168"/>
      <c r="R1384" s="168"/>
      <c r="S1384" s="168"/>
      <c r="T1384" s="169"/>
      <c r="AT1384" s="164" t="s">
        <v>202</v>
      </c>
      <c r="AU1384" s="164" t="s">
        <v>82</v>
      </c>
      <c r="AV1384" s="162" t="s">
        <v>82</v>
      </c>
      <c r="AW1384" s="162" t="s">
        <v>35</v>
      </c>
      <c r="AX1384" s="162" t="s">
        <v>73</v>
      </c>
      <c r="AY1384" s="164" t="s">
        <v>193</v>
      </c>
    </row>
    <row r="1385" spans="1:65" s="154" customFormat="1">
      <c r="B1385" s="155"/>
      <c r="D1385" s="156" t="s">
        <v>202</v>
      </c>
      <c r="E1385" s="157"/>
      <c r="F1385" s="158" t="s">
        <v>1525</v>
      </c>
      <c r="H1385" s="157"/>
      <c r="L1385" s="155"/>
      <c r="M1385" s="159"/>
      <c r="N1385" s="160"/>
      <c r="O1385" s="160"/>
      <c r="P1385" s="160"/>
      <c r="Q1385" s="160"/>
      <c r="R1385" s="160"/>
      <c r="S1385" s="160"/>
      <c r="T1385" s="161"/>
      <c r="AT1385" s="157" t="s">
        <v>202</v>
      </c>
      <c r="AU1385" s="157" t="s">
        <v>82</v>
      </c>
      <c r="AV1385" s="154" t="s">
        <v>80</v>
      </c>
      <c r="AW1385" s="154" t="s">
        <v>35</v>
      </c>
      <c r="AX1385" s="154" t="s">
        <v>73</v>
      </c>
      <c r="AY1385" s="157" t="s">
        <v>193</v>
      </c>
    </row>
    <row r="1386" spans="1:65" s="162" customFormat="1">
      <c r="B1386" s="163"/>
      <c r="D1386" s="156" t="s">
        <v>202</v>
      </c>
      <c r="E1386" s="164"/>
      <c r="F1386" s="165" t="s">
        <v>1542</v>
      </c>
      <c r="H1386" s="166">
        <v>27</v>
      </c>
      <c r="L1386" s="163"/>
      <c r="M1386" s="167"/>
      <c r="N1386" s="168"/>
      <c r="O1386" s="168"/>
      <c r="P1386" s="168"/>
      <c r="Q1386" s="168"/>
      <c r="R1386" s="168"/>
      <c r="S1386" s="168"/>
      <c r="T1386" s="169"/>
      <c r="AT1386" s="164" t="s">
        <v>202</v>
      </c>
      <c r="AU1386" s="164" t="s">
        <v>82</v>
      </c>
      <c r="AV1386" s="162" t="s">
        <v>82</v>
      </c>
      <c r="AW1386" s="162" t="s">
        <v>35</v>
      </c>
      <c r="AX1386" s="162" t="s">
        <v>73</v>
      </c>
      <c r="AY1386" s="164" t="s">
        <v>193</v>
      </c>
    </row>
    <row r="1387" spans="1:65" s="162" customFormat="1">
      <c r="B1387" s="163"/>
      <c r="D1387" s="156" t="s">
        <v>202</v>
      </c>
      <c r="E1387" s="164"/>
      <c r="F1387" s="165" t="s">
        <v>1543</v>
      </c>
      <c r="H1387" s="166">
        <v>-8.4</v>
      </c>
      <c r="L1387" s="163"/>
      <c r="M1387" s="167"/>
      <c r="N1387" s="168"/>
      <c r="O1387" s="168"/>
      <c r="P1387" s="168"/>
      <c r="Q1387" s="168"/>
      <c r="R1387" s="168"/>
      <c r="S1387" s="168"/>
      <c r="T1387" s="169"/>
      <c r="AT1387" s="164" t="s">
        <v>202</v>
      </c>
      <c r="AU1387" s="164" t="s">
        <v>82</v>
      </c>
      <c r="AV1387" s="162" t="s">
        <v>82</v>
      </c>
      <c r="AW1387" s="162" t="s">
        <v>35</v>
      </c>
      <c r="AX1387" s="162" t="s">
        <v>73</v>
      </c>
      <c r="AY1387" s="164" t="s">
        <v>193</v>
      </c>
    </row>
    <row r="1388" spans="1:65" s="170" customFormat="1">
      <c r="B1388" s="171"/>
      <c r="D1388" s="156" t="s">
        <v>202</v>
      </c>
      <c r="E1388" s="172"/>
      <c r="F1388" s="173" t="s">
        <v>206</v>
      </c>
      <c r="H1388" s="174">
        <v>60.927999999999997</v>
      </c>
      <c r="L1388" s="171"/>
      <c r="M1388" s="175"/>
      <c r="N1388" s="176"/>
      <c r="O1388" s="176"/>
      <c r="P1388" s="176"/>
      <c r="Q1388" s="176"/>
      <c r="R1388" s="176"/>
      <c r="S1388" s="176"/>
      <c r="T1388" s="177"/>
      <c r="AT1388" s="172" t="s">
        <v>202</v>
      </c>
      <c r="AU1388" s="172" t="s">
        <v>82</v>
      </c>
      <c r="AV1388" s="170" t="s">
        <v>199</v>
      </c>
      <c r="AW1388" s="170" t="s">
        <v>35</v>
      </c>
      <c r="AX1388" s="170" t="s">
        <v>80</v>
      </c>
      <c r="AY1388" s="172" t="s">
        <v>193</v>
      </c>
    </row>
    <row r="1389" spans="1:65" s="17" customFormat="1" ht="62.7" customHeight="1">
      <c r="A1389" s="13"/>
      <c r="B1389" s="136"/>
      <c r="C1389" s="137" t="s">
        <v>1544</v>
      </c>
      <c r="D1389" s="137" t="s">
        <v>195</v>
      </c>
      <c r="E1389" s="138" t="s">
        <v>1545</v>
      </c>
      <c r="F1389" s="139" t="s">
        <v>1546</v>
      </c>
      <c r="G1389" s="140" t="s">
        <v>198</v>
      </c>
      <c r="H1389" s="141">
        <v>108.423</v>
      </c>
      <c r="I1389" s="142">
        <v>0</v>
      </c>
      <c r="J1389" s="142">
        <f>ROUND(I1389*H1389,2)</f>
        <v>0</v>
      </c>
      <c r="K1389" s="143"/>
      <c r="L1389" s="14"/>
      <c r="M1389" s="144"/>
      <c r="N1389" s="145" t="s">
        <v>44</v>
      </c>
      <c r="O1389" s="146">
        <v>1.296</v>
      </c>
      <c r="P1389" s="146">
        <f>O1389*H1389</f>
        <v>140.51620800000001</v>
      </c>
      <c r="Q1389" s="146">
        <v>4.6963999999999999E-2</v>
      </c>
      <c r="R1389" s="146">
        <f>Q1389*H1389</f>
        <v>5.0919777719999999</v>
      </c>
      <c r="S1389" s="146">
        <v>0</v>
      </c>
      <c r="T1389" s="147">
        <f>S1389*H1389</f>
        <v>0</v>
      </c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R1389" s="148" t="s">
        <v>283</v>
      </c>
      <c r="AT1389" s="148" t="s">
        <v>195</v>
      </c>
      <c r="AU1389" s="148" t="s">
        <v>82</v>
      </c>
      <c r="AY1389" s="2" t="s">
        <v>193</v>
      </c>
      <c r="BE1389" s="149">
        <f>IF(N1389="základní",J1389,0)</f>
        <v>0</v>
      </c>
      <c r="BF1389" s="149">
        <f>IF(N1389="snížená",J1389,0)</f>
        <v>0</v>
      </c>
      <c r="BG1389" s="149">
        <f>IF(N1389="zákl. přenesená",J1389,0)</f>
        <v>0</v>
      </c>
      <c r="BH1389" s="149">
        <f>IF(N1389="sníž. přenesená",J1389,0)</f>
        <v>0</v>
      </c>
      <c r="BI1389" s="149">
        <f>IF(N1389="nulová",J1389,0)</f>
        <v>0</v>
      </c>
      <c r="BJ1389" s="2" t="s">
        <v>80</v>
      </c>
      <c r="BK1389" s="149">
        <f>ROUND(I1389*H1389,2)</f>
        <v>0</v>
      </c>
      <c r="BL1389" s="2" t="s">
        <v>283</v>
      </c>
      <c r="BM1389" s="148" t="s">
        <v>1547</v>
      </c>
    </row>
    <row r="1390" spans="1:65" s="17" customFormat="1">
      <c r="A1390" s="13"/>
      <c r="B1390" s="14"/>
      <c r="C1390" s="13"/>
      <c r="D1390" s="150" t="s">
        <v>200</v>
      </c>
      <c r="E1390" s="13"/>
      <c r="F1390" s="151" t="s">
        <v>1548</v>
      </c>
      <c r="G1390" s="13"/>
      <c r="H1390" s="13"/>
      <c r="I1390" s="13"/>
      <c r="J1390" s="13"/>
      <c r="K1390" s="13"/>
      <c r="L1390" s="14"/>
      <c r="M1390" s="152"/>
      <c r="N1390" s="153"/>
      <c r="O1390" s="36"/>
      <c r="P1390" s="36"/>
      <c r="Q1390" s="36"/>
      <c r="R1390" s="36"/>
      <c r="S1390" s="36"/>
      <c r="T1390" s="37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" t="s">
        <v>200</v>
      </c>
      <c r="AU1390" s="2" t="s">
        <v>82</v>
      </c>
    </row>
    <row r="1391" spans="1:65" s="154" customFormat="1">
      <c r="B1391" s="155"/>
      <c r="D1391" s="156" t="s">
        <v>202</v>
      </c>
      <c r="E1391" s="157"/>
      <c r="F1391" s="158" t="s">
        <v>645</v>
      </c>
      <c r="H1391" s="157"/>
      <c r="L1391" s="155"/>
      <c r="M1391" s="159"/>
      <c r="N1391" s="160"/>
      <c r="O1391" s="160"/>
      <c r="P1391" s="160"/>
      <c r="Q1391" s="160"/>
      <c r="R1391" s="160"/>
      <c r="S1391" s="160"/>
      <c r="T1391" s="161"/>
      <c r="AT1391" s="157" t="s">
        <v>202</v>
      </c>
      <c r="AU1391" s="157" t="s">
        <v>82</v>
      </c>
      <c r="AV1391" s="154" t="s">
        <v>80</v>
      </c>
      <c r="AW1391" s="154" t="s">
        <v>35</v>
      </c>
      <c r="AX1391" s="154" t="s">
        <v>73</v>
      </c>
      <c r="AY1391" s="157" t="s">
        <v>193</v>
      </c>
    </row>
    <row r="1392" spans="1:65" s="154" customFormat="1">
      <c r="B1392" s="155"/>
      <c r="D1392" s="156" t="s">
        <v>202</v>
      </c>
      <c r="E1392" s="157"/>
      <c r="F1392" s="158" t="s">
        <v>1533</v>
      </c>
      <c r="H1392" s="157"/>
      <c r="L1392" s="155"/>
      <c r="M1392" s="159"/>
      <c r="N1392" s="160"/>
      <c r="O1392" s="160"/>
      <c r="P1392" s="160"/>
      <c r="Q1392" s="160"/>
      <c r="R1392" s="160"/>
      <c r="S1392" s="160"/>
      <c r="T1392" s="161"/>
      <c r="AT1392" s="157" t="s">
        <v>202</v>
      </c>
      <c r="AU1392" s="157" t="s">
        <v>82</v>
      </c>
      <c r="AV1392" s="154" t="s">
        <v>80</v>
      </c>
      <c r="AW1392" s="154" t="s">
        <v>35</v>
      </c>
      <c r="AX1392" s="154" t="s">
        <v>73</v>
      </c>
      <c r="AY1392" s="157" t="s">
        <v>193</v>
      </c>
    </row>
    <row r="1393" spans="1:65" s="162" customFormat="1" ht="20.399999999999999">
      <c r="B1393" s="163"/>
      <c r="D1393" s="156" t="s">
        <v>202</v>
      </c>
      <c r="E1393" s="164"/>
      <c r="F1393" s="165" t="s">
        <v>1549</v>
      </c>
      <c r="H1393" s="166">
        <v>116.008</v>
      </c>
      <c r="L1393" s="163"/>
      <c r="M1393" s="167"/>
      <c r="N1393" s="168"/>
      <c r="O1393" s="168"/>
      <c r="P1393" s="168"/>
      <c r="Q1393" s="168"/>
      <c r="R1393" s="168"/>
      <c r="S1393" s="168"/>
      <c r="T1393" s="169"/>
      <c r="AT1393" s="164" t="s">
        <v>202</v>
      </c>
      <c r="AU1393" s="164" t="s">
        <v>82</v>
      </c>
      <c r="AV1393" s="162" t="s">
        <v>82</v>
      </c>
      <c r="AW1393" s="162" t="s">
        <v>35</v>
      </c>
      <c r="AX1393" s="162" t="s">
        <v>73</v>
      </c>
      <c r="AY1393" s="164" t="s">
        <v>193</v>
      </c>
    </row>
    <row r="1394" spans="1:65" s="162" customFormat="1">
      <c r="B1394" s="163"/>
      <c r="D1394" s="156" t="s">
        <v>202</v>
      </c>
      <c r="E1394" s="164"/>
      <c r="F1394" s="165" t="s">
        <v>1550</v>
      </c>
      <c r="H1394" s="166">
        <v>-2.0499999999999998</v>
      </c>
      <c r="L1394" s="163"/>
      <c r="M1394" s="167"/>
      <c r="N1394" s="168"/>
      <c r="O1394" s="168"/>
      <c r="P1394" s="168"/>
      <c r="Q1394" s="168"/>
      <c r="R1394" s="168"/>
      <c r="S1394" s="168"/>
      <c r="T1394" s="169"/>
      <c r="AT1394" s="164" t="s">
        <v>202</v>
      </c>
      <c r="AU1394" s="164" t="s">
        <v>82</v>
      </c>
      <c r="AV1394" s="162" t="s">
        <v>82</v>
      </c>
      <c r="AW1394" s="162" t="s">
        <v>35</v>
      </c>
      <c r="AX1394" s="162" t="s">
        <v>73</v>
      </c>
      <c r="AY1394" s="164" t="s">
        <v>193</v>
      </c>
    </row>
    <row r="1395" spans="1:65" s="162" customFormat="1">
      <c r="B1395" s="163"/>
      <c r="D1395" s="156" t="s">
        <v>202</v>
      </c>
      <c r="E1395" s="164"/>
      <c r="F1395" s="165" t="s">
        <v>1535</v>
      </c>
      <c r="H1395" s="166">
        <v>-5.5350000000000001</v>
      </c>
      <c r="L1395" s="163"/>
      <c r="M1395" s="167"/>
      <c r="N1395" s="168"/>
      <c r="O1395" s="168"/>
      <c r="P1395" s="168"/>
      <c r="Q1395" s="168"/>
      <c r="R1395" s="168"/>
      <c r="S1395" s="168"/>
      <c r="T1395" s="169"/>
      <c r="AT1395" s="164" t="s">
        <v>202</v>
      </c>
      <c r="AU1395" s="164" t="s">
        <v>82</v>
      </c>
      <c r="AV1395" s="162" t="s">
        <v>82</v>
      </c>
      <c r="AW1395" s="162" t="s">
        <v>35</v>
      </c>
      <c r="AX1395" s="162" t="s">
        <v>73</v>
      </c>
      <c r="AY1395" s="164" t="s">
        <v>193</v>
      </c>
    </row>
    <row r="1396" spans="1:65" s="170" customFormat="1">
      <c r="B1396" s="171"/>
      <c r="D1396" s="156" t="s">
        <v>202</v>
      </c>
      <c r="E1396" s="172"/>
      <c r="F1396" s="173" t="s">
        <v>206</v>
      </c>
      <c r="H1396" s="174">
        <v>108.423</v>
      </c>
      <c r="L1396" s="171"/>
      <c r="M1396" s="175"/>
      <c r="N1396" s="176"/>
      <c r="O1396" s="176"/>
      <c r="P1396" s="176"/>
      <c r="Q1396" s="176"/>
      <c r="R1396" s="176"/>
      <c r="S1396" s="176"/>
      <c r="T1396" s="177"/>
      <c r="AT1396" s="172" t="s">
        <v>202</v>
      </c>
      <c r="AU1396" s="172" t="s">
        <v>82</v>
      </c>
      <c r="AV1396" s="170" t="s">
        <v>199</v>
      </c>
      <c r="AW1396" s="170" t="s">
        <v>35</v>
      </c>
      <c r="AX1396" s="170" t="s">
        <v>80</v>
      </c>
      <c r="AY1396" s="172" t="s">
        <v>193</v>
      </c>
    </row>
    <row r="1397" spans="1:65" s="17" customFormat="1" ht="66.75" customHeight="1">
      <c r="A1397" s="13"/>
      <c r="B1397" s="136"/>
      <c r="C1397" s="137" t="s">
        <v>977</v>
      </c>
      <c r="D1397" s="137" t="s">
        <v>195</v>
      </c>
      <c r="E1397" s="138" t="s">
        <v>1551</v>
      </c>
      <c r="F1397" s="139" t="s">
        <v>1552</v>
      </c>
      <c r="G1397" s="140" t="s">
        <v>198</v>
      </c>
      <c r="H1397" s="141">
        <v>17.324999999999999</v>
      </c>
      <c r="I1397" s="142">
        <v>0</v>
      </c>
      <c r="J1397" s="142">
        <f>ROUND(I1397*H1397,2)</f>
        <v>0</v>
      </c>
      <c r="K1397" s="143"/>
      <c r="L1397" s="14"/>
      <c r="M1397" s="144"/>
      <c r="N1397" s="145" t="s">
        <v>44</v>
      </c>
      <c r="O1397" s="146">
        <v>1.7090000000000001</v>
      </c>
      <c r="P1397" s="146">
        <f>O1397*H1397</f>
        <v>29.608425</v>
      </c>
      <c r="Q1397" s="146">
        <v>5.9707099999999999E-2</v>
      </c>
      <c r="R1397" s="146">
        <f>Q1397*H1397</f>
        <v>1.0344255075</v>
      </c>
      <c r="S1397" s="146">
        <v>0</v>
      </c>
      <c r="T1397" s="147">
        <f>S1397*H1397</f>
        <v>0</v>
      </c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R1397" s="148" t="s">
        <v>283</v>
      </c>
      <c r="AT1397" s="148" t="s">
        <v>195</v>
      </c>
      <c r="AU1397" s="148" t="s">
        <v>82</v>
      </c>
      <c r="AY1397" s="2" t="s">
        <v>193</v>
      </c>
      <c r="BE1397" s="149">
        <f>IF(N1397="základní",J1397,0)</f>
        <v>0</v>
      </c>
      <c r="BF1397" s="149">
        <f>IF(N1397="snížená",J1397,0)</f>
        <v>0</v>
      </c>
      <c r="BG1397" s="149">
        <f>IF(N1397="zákl. přenesená",J1397,0)</f>
        <v>0</v>
      </c>
      <c r="BH1397" s="149">
        <f>IF(N1397="sníž. přenesená",J1397,0)</f>
        <v>0</v>
      </c>
      <c r="BI1397" s="149">
        <f>IF(N1397="nulová",J1397,0)</f>
        <v>0</v>
      </c>
      <c r="BJ1397" s="2" t="s">
        <v>80</v>
      </c>
      <c r="BK1397" s="149">
        <f>ROUND(I1397*H1397,2)</f>
        <v>0</v>
      </c>
      <c r="BL1397" s="2" t="s">
        <v>283</v>
      </c>
      <c r="BM1397" s="148" t="s">
        <v>1553</v>
      </c>
    </row>
    <row r="1398" spans="1:65" s="17" customFormat="1">
      <c r="A1398" s="13"/>
      <c r="B1398" s="14"/>
      <c r="C1398" s="13"/>
      <c r="D1398" s="150" t="s">
        <v>200</v>
      </c>
      <c r="E1398" s="13"/>
      <c r="F1398" s="151" t="s">
        <v>1554</v>
      </c>
      <c r="G1398" s="13"/>
      <c r="H1398" s="13"/>
      <c r="I1398" s="13"/>
      <c r="J1398" s="13"/>
      <c r="K1398" s="13"/>
      <c r="L1398" s="14"/>
      <c r="M1398" s="152"/>
      <c r="N1398" s="153"/>
      <c r="O1398" s="36"/>
      <c r="P1398" s="36"/>
      <c r="Q1398" s="36"/>
      <c r="R1398" s="36"/>
      <c r="S1398" s="36"/>
      <c r="T1398" s="37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" t="s">
        <v>200</v>
      </c>
      <c r="AU1398" s="2" t="s">
        <v>82</v>
      </c>
    </row>
    <row r="1399" spans="1:65" s="154" customFormat="1">
      <c r="B1399" s="155"/>
      <c r="D1399" s="156" t="s">
        <v>202</v>
      </c>
      <c r="E1399" s="157"/>
      <c r="F1399" s="158" t="s">
        <v>645</v>
      </c>
      <c r="H1399" s="157"/>
      <c r="L1399" s="155"/>
      <c r="M1399" s="159"/>
      <c r="N1399" s="160"/>
      <c r="O1399" s="160"/>
      <c r="P1399" s="160"/>
      <c r="Q1399" s="160"/>
      <c r="R1399" s="160"/>
      <c r="S1399" s="160"/>
      <c r="T1399" s="161"/>
      <c r="AT1399" s="157" t="s">
        <v>202</v>
      </c>
      <c r="AU1399" s="157" t="s">
        <v>82</v>
      </c>
      <c r="AV1399" s="154" t="s">
        <v>80</v>
      </c>
      <c r="AW1399" s="154" t="s">
        <v>35</v>
      </c>
      <c r="AX1399" s="154" t="s">
        <v>73</v>
      </c>
      <c r="AY1399" s="157" t="s">
        <v>193</v>
      </c>
    </row>
    <row r="1400" spans="1:65" s="154" customFormat="1">
      <c r="B1400" s="155"/>
      <c r="D1400" s="156" t="s">
        <v>202</v>
      </c>
      <c r="E1400" s="157"/>
      <c r="F1400" s="158" t="s">
        <v>1555</v>
      </c>
      <c r="H1400" s="157"/>
      <c r="L1400" s="155"/>
      <c r="M1400" s="159"/>
      <c r="N1400" s="160"/>
      <c r="O1400" s="160"/>
      <c r="P1400" s="160"/>
      <c r="Q1400" s="160"/>
      <c r="R1400" s="160"/>
      <c r="S1400" s="160"/>
      <c r="T1400" s="161"/>
      <c r="AT1400" s="157" t="s">
        <v>202</v>
      </c>
      <c r="AU1400" s="157" t="s">
        <v>82</v>
      </c>
      <c r="AV1400" s="154" t="s">
        <v>80</v>
      </c>
      <c r="AW1400" s="154" t="s">
        <v>35</v>
      </c>
      <c r="AX1400" s="154" t="s">
        <v>73</v>
      </c>
      <c r="AY1400" s="157" t="s">
        <v>193</v>
      </c>
    </row>
    <row r="1401" spans="1:65" s="162" customFormat="1">
      <c r="B1401" s="163"/>
      <c r="D1401" s="156" t="s">
        <v>202</v>
      </c>
      <c r="E1401" s="164"/>
      <c r="F1401" s="165" t="s">
        <v>1556</v>
      </c>
      <c r="H1401" s="166">
        <v>17.324999999999999</v>
      </c>
      <c r="L1401" s="163"/>
      <c r="M1401" s="167"/>
      <c r="N1401" s="168"/>
      <c r="O1401" s="168"/>
      <c r="P1401" s="168"/>
      <c r="Q1401" s="168"/>
      <c r="R1401" s="168"/>
      <c r="S1401" s="168"/>
      <c r="T1401" s="169"/>
      <c r="AT1401" s="164" t="s">
        <v>202</v>
      </c>
      <c r="AU1401" s="164" t="s">
        <v>82</v>
      </c>
      <c r="AV1401" s="162" t="s">
        <v>82</v>
      </c>
      <c r="AW1401" s="162" t="s">
        <v>35</v>
      </c>
      <c r="AX1401" s="162" t="s">
        <v>73</v>
      </c>
      <c r="AY1401" s="164" t="s">
        <v>193</v>
      </c>
    </row>
    <row r="1402" spans="1:65" s="170" customFormat="1">
      <c r="B1402" s="171"/>
      <c r="D1402" s="156" t="s">
        <v>202</v>
      </c>
      <c r="E1402" s="172"/>
      <c r="F1402" s="173" t="s">
        <v>206</v>
      </c>
      <c r="H1402" s="174">
        <v>17.324999999999999</v>
      </c>
      <c r="L1402" s="171"/>
      <c r="M1402" s="175"/>
      <c r="N1402" s="176"/>
      <c r="O1402" s="176"/>
      <c r="P1402" s="176"/>
      <c r="Q1402" s="176"/>
      <c r="R1402" s="176"/>
      <c r="S1402" s="176"/>
      <c r="T1402" s="177"/>
      <c r="AT1402" s="172" t="s">
        <v>202</v>
      </c>
      <c r="AU1402" s="172" t="s">
        <v>82</v>
      </c>
      <c r="AV1402" s="170" t="s">
        <v>199</v>
      </c>
      <c r="AW1402" s="170" t="s">
        <v>35</v>
      </c>
      <c r="AX1402" s="170" t="s">
        <v>80</v>
      </c>
      <c r="AY1402" s="172" t="s">
        <v>193</v>
      </c>
    </row>
    <row r="1403" spans="1:65" s="17" customFormat="1" ht="24.15" customHeight="1">
      <c r="A1403" s="13"/>
      <c r="B1403" s="136"/>
      <c r="C1403" s="137" t="s">
        <v>1557</v>
      </c>
      <c r="D1403" s="137" t="s">
        <v>195</v>
      </c>
      <c r="E1403" s="138" t="s">
        <v>1558</v>
      </c>
      <c r="F1403" s="139" t="s">
        <v>1559</v>
      </c>
      <c r="G1403" s="140" t="s">
        <v>198</v>
      </c>
      <c r="H1403" s="141">
        <v>84.41</v>
      </c>
      <c r="I1403" s="142">
        <v>0</v>
      </c>
      <c r="J1403" s="142">
        <f>ROUND(I1403*H1403,2)</f>
        <v>0</v>
      </c>
      <c r="K1403" s="143"/>
      <c r="L1403" s="14"/>
      <c r="M1403" s="144"/>
      <c r="N1403" s="145" t="s">
        <v>44</v>
      </c>
      <c r="O1403" s="146">
        <v>0.19500000000000001</v>
      </c>
      <c r="P1403" s="146">
        <f>O1403*H1403</f>
        <v>16.459949999999999</v>
      </c>
      <c r="Q1403" s="146">
        <v>8.5599999999999999E-4</v>
      </c>
      <c r="R1403" s="146">
        <f>Q1403*H1403</f>
        <v>7.2254959999999993E-2</v>
      </c>
      <c r="S1403" s="146">
        <v>0</v>
      </c>
      <c r="T1403" s="147">
        <f>S1403*H1403</f>
        <v>0</v>
      </c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R1403" s="148" t="s">
        <v>283</v>
      </c>
      <c r="AT1403" s="148" t="s">
        <v>195</v>
      </c>
      <c r="AU1403" s="148" t="s">
        <v>82</v>
      </c>
      <c r="AY1403" s="2" t="s">
        <v>193</v>
      </c>
      <c r="BE1403" s="149">
        <f>IF(N1403="základní",J1403,0)</f>
        <v>0</v>
      </c>
      <c r="BF1403" s="149">
        <f>IF(N1403="snížená",J1403,0)</f>
        <v>0</v>
      </c>
      <c r="BG1403" s="149">
        <f>IF(N1403="zákl. přenesená",J1403,0)</f>
        <v>0</v>
      </c>
      <c r="BH1403" s="149">
        <f>IF(N1403="sníž. přenesená",J1403,0)</f>
        <v>0</v>
      </c>
      <c r="BI1403" s="149">
        <f>IF(N1403="nulová",J1403,0)</f>
        <v>0</v>
      </c>
      <c r="BJ1403" s="2" t="s">
        <v>80</v>
      </c>
      <c r="BK1403" s="149">
        <f>ROUND(I1403*H1403,2)</f>
        <v>0</v>
      </c>
      <c r="BL1403" s="2" t="s">
        <v>283</v>
      </c>
      <c r="BM1403" s="148" t="s">
        <v>1560</v>
      </c>
    </row>
    <row r="1404" spans="1:65" s="17" customFormat="1">
      <c r="A1404" s="13"/>
      <c r="B1404" s="14"/>
      <c r="C1404" s="13"/>
      <c r="D1404" s="150" t="s">
        <v>200</v>
      </c>
      <c r="E1404" s="13"/>
      <c r="F1404" s="151" t="s">
        <v>1561</v>
      </c>
      <c r="G1404" s="13"/>
      <c r="H1404" s="13"/>
      <c r="I1404" s="13"/>
      <c r="J1404" s="13"/>
      <c r="K1404" s="13"/>
      <c r="L1404" s="14"/>
      <c r="M1404" s="152"/>
      <c r="N1404" s="153"/>
      <c r="O1404" s="36"/>
      <c r="P1404" s="36"/>
      <c r="Q1404" s="36"/>
      <c r="R1404" s="36"/>
      <c r="S1404" s="36"/>
      <c r="T1404" s="37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" t="s">
        <v>200</v>
      </c>
      <c r="AU1404" s="2" t="s">
        <v>82</v>
      </c>
    </row>
    <row r="1405" spans="1:65" s="154" customFormat="1">
      <c r="B1405" s="155"/>
      <c r="D1405" s="156" t="s">
        <v>202</v>
      </c>
      <c r="E1405" s="157"/>
      <c r="F1405" s="158" t="s">
        <v>645</v>
      </c>
      <c r="H1405" s="157"/>
      <c r="L1405" s="155"/>
      <c r="M1405" s="159"/>
      <c r="N1405" s="160"/>
      <c r="O1405" s="160"/>
      <c r="P1405" s="160"/>
      <c r="Q1405" s="160"/>
      <c r="R1405" s="160"/>
      <c r="S1405" s="160"/>
      <c r="T1405" s="161"/>
      <c r="AT1405" s="157" t="s">
        <v>202</v>
      </c>
      <c r="AU1405" s="157" t="s">
        <v>82</v>
      </c>
      <c r="AV1405" s="154" t="s">
        <v>80</v>
      </c>
      <c r="AW1405" s="154" t="s">
        <v>35</v>
      </c>
      <c r="AX1405" s="154" t="s">
        <v>73</v>
      </c>
      <c r="AY1405" s="157" t="s">
        <v>193</v>
      </c>
    </row>
    <row r="1406" spans="1:65" s="154" customFormat="1">
      <c r="B1406" s="155"/>
      <c r="D1406" s="156" t="s">
        <v>202</v>
      </c>
      <c r="E1406" s="157"/>
      <c r="F1406" s="158" t="s">
        <v>1562</v>
      </c>
      <c r="H1406" s="157"/>
      <c r="L1406" s="155"/>
      <c r="M1406" s="159"/>
      <c r="N1406" s="160"/>
      <c r="O1406" s="160"/>
      <c r="P1406" s="160"/>
      <c r="Q1406" s="160"/>
      <c r="R1406" s="160"/>
      <c r="S1406" s="160"/>
      <c r="T1406" s="161"/>
      <c r="AT1406" s="157" t="s">
        <v>202</v>
      </c>
      <c r="AU1406" s="157" t="s">
        <v>82</v>
      </c>
      <c r="AV1406" s="154" t="s">
        <v>80</v>
      </c>
      <c r="AW1406" s="154" t="s">
        <v>35</v>
      </c>
      <c r="AX1406" s="154" t="s">
        <v>73</v>
      </c>
      <c r="AY1406" s="157" t="s">
        <v>193</v>
      </c>
    </row>
    <row r="1407" spans="1:65" s="162" customFormat="1">
      <c r="B1407" s="163"/>
      <c r="D1407" s="156" t="s">
        <v>202</v>
      </c>
      <c r="E1407" s="164"/>
      <c r="F1407" s="165" t="s">
        <v>1563</v>
      </c>
      <c r="H1407" s="166">
        <v>92.4</v>
      </c>
      <c r="L1407" s="163"/>
      <c r="M1407" s="167"/>
      <c r="N1407" s="168"/>
      <c r="O1407" s="168"/>
      <c r="P1407" s="168"/>
      <c r="Q1407" s="168"/>
      <c r="R1407" s="168"/>
      <c r="S1407" s="168"/>
      <c r="T1407" s="169"/>
      <c r="AT1407" s="164" t="s">
        <v>202</v>
      </c>
      <c r="AU1407" s="164" t="s">
        <v>82</v>
      </c>
      <c r="AV1407" s="162" t="s">
        <v>82</v>
      </c>
      <c r="AW1407" s="162" t="s">
        <v>35</v>
      </c>
      <c r="AX1407" s="162" t="s">
        <v>73</v>
      </c>
      <c r="AY1407" s="164" t="s">
        <v>193</v>
      </c>
    </row>
    <row r="1408" spans="1:65" s="162" customFormat="1">
      <c r="B1408" s="163"/>
      <c r="D1408" s="156" t="s">
        <v>202</v>
      </c>
      <c r="E1408" s="164"/>
      <c r="F1408" s="165" t="s">
        <v>1564</v>
      </c>
      <c r="H1408" s="166">
        <v>-7.99</v>
      </c>
      <c r="L1408" s="163"/>
      <c r="M1408" s="167"/>
      <c r="N1408" s="168"/>
      <c r="O1408" s="168"/>
      <c r="P1408" s="168"/>
      <c r="Q1408" s="168"/>
      <c r="R1408" s="168"/>
      <c r="S1408" s="168"/>
      <c r="T1408" s="169"/>
      <c r="AT1408" s="164" t="s">
        <v>202</v>
      </c>
      <c r="AU1408" s="164" t="s">
        <v>82</v>
      </c>
      <c r="AV1408" s="162" t="s">
        <v>82</v>
      </c>
      <c r="AW1408" s="162" t="s">
        <v>35</v>
      </c>
      <c r="AX1408" s="162" t="s">
        <v>73</v>
      </c>
      <c r="AY1408" s="164" t="s">
        <v>193</v>
      </c>
    </row>
    <row r="1409" spans="1:65" s="170" customFormat="1">
      <c r="B1409" s="171"/>
      <c r="D1409" s="156" t="s">
        <v>202</v>
      </c>
      <c r="E1409" s="172"/>
      <c r="F1409" s="173" t="s">
        <v>206</v>
      </c>
      <c r="H1409" s="174">
        <v>84.41</v>
      </c>
      <c r="L1409" s="171"/>
      <c r="M1409" s="175"/>
      <c r="N1409" s="176"/>
      <c r="O1409" s="176"/>
      <c r="P1409" s="176"/>
      <c r="Q1409" s="176"/>
      <c r="R1409" s="176"/>
      <c r="S1409" s="176"/>
      <c r="T1409" s="177"/>
      <c r="AT1409" s="172" t="s">
        <v>202</v>
      </c>
      <c r="AU1409" s="172" t="s">
        <v>82</v>
      </c>
      <c r="AV1409" s="170" t="s">
        <v>199</v>
      </c>
      <c r="AW1409" s="170" t="s">
        <v>35</v>
      </c>
      <c r="AX1409" s="170" t="s">
        <v>80</v>
      </c>
      <c r="AY1409" s="172" t="s">
        <v>193</v>
      </c>
    </row>
    <row r="1410" spans="1:65" s="17" customFormat="1" ht="16.5" customHeight="1">
      <c r="A1410" s="13"/>
      <c r="B1410" s="136"/>
      <c r="C1410" s="186" t="s">
        <v>984</v>
      </c>
      <c r="D1410" s="186" t="s">
        <v>372</v>
      </c>
      <c r="E1410" s="187" t="s">
        <v>1565</v>
      </c>
      <c r="F1410" s="188" t="s">
        <v>1566</v>
      </c>
      <c r="G1410" s="189" t="s">
        <v>198</v>
      </c>
      <c r="H1410" s="190">
        <v>88.631</v>
      </c>
      <c r="I1410" s="191">
        <v>0</v>
      </c>
      <c r="J1410" s="191">
        <f>ROUND(I1410*H1410,2)</f>
        <v>0</v>
      </c>
      <c r="K1410" s="192"/>
      <c r="L1410" s="193"/>
      <c r="M1410" s="194"/>
      <c r="N1410" s="195" t="s">
        <v>44</v>
      </c>
      <c r="O1410" s="146">
        <v>0</v>
      </c>
      <c r="P1410" s="146">
        <f>O1410*H1410</f>
        <v>0</v>
      </c>
      <c r="Q1410" s="146">
        <v>8.9999999999999993E-3</v>
      </c>
      <c r="R1410" s="146">
        <f>Q1410*H1410</f>
        <v>0.79767899999999992</v>
      </c>
      <c r="S1410" s="146">
        <v>0</v>
      </c>
      <c r="T1410" s="147">
        <f>S1410*H1410</f>
        <v>0</v>
      </c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R1410" s="148" t="s">
        <v>336</v>
      </c>
      <c r="AT1410" s="148" t="s">
        <v>372</v>
      </c>
      <c r="AU1410" s="148" t="s">
        <v>82</v>
      </c>
      <c r="AY1410" s="2" t="s">
        <v>193</v>
      </c>
      <c r="BE1410" s="149">
        <f>IF(N1410="základní",J1410,0)</f>
        <v>0</v>
      </c>
      <c r="BF1410" s="149">
        <f>IF(N1410="snížená",J1410,0)</f>
        <v>0</v>
      </c>
      <c r="BG1410" s="149">
        <f>IF(N1410="zákl. přenesená",J1410,0)</f>
        <v>0</v>
      </c>
      <c r="BH1410" s="149">
        <f>IF(N1410="sníž. přenesená",J1410,0)</f>
        <v>0</v>
      </c>
      <c r="BI1410" s="149">
        <f>IF(N1410="nulová",J1410,0)</f>
        <v>0</v>
      </c>
      <c r="BJ1410" s="2" t="s">
        <v>80</v>
      </c>
      <c r="BK1410" s="149">
        <f>ROUND(I1410*H1410,2)</f>
        <v>0</v>
      </c>
      <c r="BL1410" s="2" t="s">
        <v>283</v>
      </c>
      <c r="BM1410" s="148" t="s">
        <v>1567</v>
      </c>
    </row>
    <row r="1411" spans="1:65" s="162" customFormat="1">
      <c r="B1411" s="163"/>
      <c r="D1411" s="156" t="s">
        <v>202</v>
      </c>
      <c r="E1411" s="164"/>
      <c r="F1411" s="165" t="s">
        <v>1568</v>
      </c>
      <c r="H1411" s="166">
        <v>88.631</v>
      </c>
      <c r="L1411" s="163"/>
      <c r="M1411" s="167"/>
      <c r="N1411" s="168"/>
      <c r="O1411" s="168"/>
      <c r="P1411" s="168"/>
      <c r="Q1411" s="168"/>
      <c r="R1411" s="168"/>
      <c r="S1411" s="168"/>
      <c r="T1411" s="169"/>
      <c r="AT1411" s="164" t="s">
        <v>202</v>
      </c>
      <c r="AU1411" s="164" t="s">
        <v>82</v>
      </c>
      <c r="AV1411" s="162" t="s">
        <v>82</v>
      </c>
      <c r="AW1411" s="162" t="s">
        <v>35</v>
      </c>
      <c r="AX1411" s="162" t="s">
        <v>73</v>
      </c>
      <c r="AY1411" s="164" t="s">
        <v>193</v>
      </c>
    </row>
    <row r="1412" spans="1:65" s="170" customFormat="1">
      <c r="B1412" s="171"/>
      <c r="D1412" s="156" t="s">
        <v>202</v>
      </c>
      <c r="E1412" s="172"/>
      <c r="F1412" s="173" t="s">
        <v>206</v>
      </c>
      <c r="H1412" s="174">
        <v>88.631</v>
      </c>
      <c r="L1412" s="171"/>
      <c r="M1412" s="175"/>
      <c r="N1412" s="176"/>
      <c r="O1412" s="176"/>
      <c r="P1412" s="176"/>
      <c r="Q1412" s="176"/>
      <c r="R1412" s="176"/>
      <c r="S1412" s="176"/>
      <c r="T1412" s="177"/>
      <c r="AT1412" s="172" t="s">
        <v>202</v>
      </c>
      <c r="AU1412" s="172" t="s">
        <v>82</v>
      </c>
      <c r="AV1412" s="170" t="s">
        <v>199</v>
      </c>
      <c r="AW1412" s="170" t="s">
        <v>35</v>
      </c>
      <c r="AX1412" s="170" t="s">
        <v>80</v>
      </c>
      <c r="AY1412" s="172" t="s">
        <v>193</v>
      </c>
    </row>
    <row r="1413" spans="1:65" s="17" customFormat="1" ht="44.25" customHeight="1">
      <c r="A1413" s="13"/>
      <c r="B1413" s="136"/>
      <c r="C1413" s="137" t="s">
        <v>1569</v>
      </c>
      <c r="D1413" s="137" t="s">
        <v>195</v>
      </c>
      <c r="E1413" s="138" t="s">
        <v>1570</v>
      </c>
      <c r="F1413" s="139" t="s">
        <v>1571</v>
      </c>
      <c r="G1413" s="140" t="s">
        <v>353</v>
      </c>
      <c r="H1413" s="141">
        <v>49</v>
      </c>
      <c r="I1413" s="142">
        <v>0</v>
      </c>
      <c r="J1413" s="142">
        <f>ROUND(I1413*H1413,2)</f>
        <v>0</v>
      </c>
      <c r="K1413" s="143"/>
      <c r="L1413" s="14"/>
      <c r="M1413" s="144"/>
      <c r="N1413" s="145" t="s">
        <v>44</v>
      </c>
      <c r="O1413" s="146">
        <v>5.7000000000000002E-2</v>
      </c>
      <c r="P1413" s="146">
        <f>O1413*H1413</f>
        <v>2.7930000000000001</v>
      </c>
      <c r="Q1413" s="146">
        <v>3.6400000000000001E-4</v>
      </c>
      <c r="R1413" s="146">
        <f>Q1413*H1413</f>
        <v>1.7836000000000001E-2</v>
      </c>
      <c r="S1413" s="146">
        <v>0</v>
      </c>
      <c r="T1413" s="147">
        <f>S1413*H1413</f>
        <v>0</v>
      </c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R1413" s="148" t="s">
        <v>283</v>
      </c>
      <c r="AT1413" s="148" t="s">
        <v>195</v>
      </c>
      <c r="AU1413" s="148" t="s">
        <v>82</v>
      </c>
      <c r="AY1413" s="2" t="s">
        <v>193</v>
      </c>
      <c r="BE1413" s="149">
        <f>IF(N1413="základní",J1413,0)</f>
        <v>0</v>
      </c>
      <c r="BF1413" s="149">
        <f>IF(N1413="snížená",J1413,0)</f>
        <v>0</v>
      </c>
      <c r="BG1413" s="149">
        <f>IF(N1413="zákl. přenesená",J1413,0)</f>
        <v>0</v>
      </c>
      <c r="BH1413" s="149">
        <f>IF(N1413="sníž. přenesená",J1413,0)</f>
        <v>0</v>
      </c>
      <c r="BI1413" s="149">
        <f>IF(N1413="nulová",J1413,0)</f>
        <v>0</v>
      </c>
      <c r="BJ1413" s="2" t="s">
        <v>80</v>
      </c>
      <c r="BK1413" s="149">
        <f>ROUND(I1413*H1413,2)</f>
        <v>0</v>
      </c>
      <c r="BL1413" s="2" t="s">
        <v>283</v>
      </c>
      <c r="BM1413" s="148" t="s">
        <v>1572</v>
      </c>
    </row>
    <row r="1414" spans="1:65" s="17" customFormat="1">
      <c r="A1414" s="13"/>
      <c r="B1414" s="14"/>
      <c r="C1414" s="13"/>
      <c r="D1414" s="150" t="s">
        <v>200</v>
      </c>
      <c r="E1414" s="13"/>
      <c r="F1414" s="151" t="s">
        <v>1573</v>
      </c>
      <c r="G1414" s="13"/>
      <c r="H1414" s="13"/>
      <c r="I1414" s="13"/>
      <c r="J1414" s="13"/>
      <c r="K1414" s="13"/>
      <c r="L1414" s="14"/>
      <c r="M1414" s="152"/>
      <c r="N1414" s="153"/>
      <c r="O1414" s="36"/>
      <c r="P1414" s="36"/>
      <c r="Q1414" s="36"/>
      <c r="R1414" s="36"/>
      <c r="S1414" s="36"/>
      <c r="T1414" s="37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" t="s">
        <v>200</v>
      </c>
      <c r="AU1414" s="2" t="s">
        <v>82</v>
      </c>
    </row>
    <row r="1415" spans="1:65" s="154" customFormat="1">
      <c r="B1415" s="155"/>
      <c r="D1415" s="156" t="s">
        <v>202</v>
      </c>
      <c r="E1415" s="157"/>
      <c r="F1415" s="158" t="s">
        <v>1574</v>
      </c>
      <c r="H1415" s="157"/>
      <c r="L1415" s="155"/>
      <c r="M1415" s="159"/>
      <c r="N1415" s="160"/>
      <c r="O1415" s="160"/>
      <c r="P1415" s="160"/>
      <c r="Q1415" s="160"/>
      <c r="R1415" s="160"/>
      <c r="S1415" s="160"/>
      <c r="T1415" s="161"/>
      <c r="AT1415" s="157" t="s">
        <v>202</v>
      </c>
      <c r="AU1415" s="157" t="s">
        <v>82</v>
      </c>
      <c r="AV1415" s="154" t="s">
        <v>80</v>
      </c>
      <c r="AW1415" s="154" t="s">
        <v>35</v>
      </c>
      <c r="AX1415" s="154" t="s">
        <v>73</v>
      </c>
      <c r="AY1415" s="157" t="s">
        <v>193</v>
      </c>
    </row>
    <row r="1416" spans="1:65" s="162" customFormat="1">
      <c r="B1416" s="163"/>
      <c r="D1416" s="156" t="s">
        <v>202</v>
      </c>
      <c r="E1416" s="164"/>
      <c r="F1416" s="165" t="s">
        <v>1575</v>
      </c>
      <c r="H1416" s="166">
        <v>49</v>
      </c>
      <c r="L1416" s="163"/>
      <c r="M1416" s="167"/>
      <c r="N1416" s="168"/>
      <c r="O1416" s="168"/>
      <c r="P1416" s="168"/>
      <c r="Q1416" s="168"/>
      <c r="R1416" s="168"/>
      <c r="S1416" s="168"/>
      <c r="T1416" s="169"/>
      <c r="AT1416" s="164" t="s">
        <v>202</v>
      </c>
      <c r="AU1416" s="164" t="s">
        <v>82</v>
      </c>
      <c r="AV1416" s="162" t="s">
        <v>82</v>
      </c>
      <c r="AW1416" s="162" t="s">
        <v>35</v>
      </c>
      <c r="AX1416" s="162" t="s">
        <v>73</v>
      </c>
      <c r="AY1416" s="164" t="s">
        <v>193</v>
      </c>
    </row>
    <row r="1417" spans="1:65" s="170" customFormat="1">
      <c r="B1417" s="171"/>
      <c r="D1417" s="156" t="s">
        <v>202</v>
      </c>
      <c r="E1417" s="172"/>
      <c r="F1417" s="173" t="s">
        <v>206</v>
      </c>
      <c r="H1417" s="174">
        <v>49</v>
      </c>
      <c r="L1417" s="171"/>
      <c r="M1417" s="175"/>
      <c r="N1417" s="176"/>
      <c r="O1417" s="176"/>
      <c r="P1417" s="176"/>
      <c r="Q1417" s="176"/>
      <c r="R1417" s="176"/>
      <c r="S1417" s="176"/>
      <c r="T1417" s="177"/>
      <c r="AT1417" s="172" t="s">
        <v>202</v>
      </c>
      <c r="AU1417" s="172" t="s">
        <v>82</v>
      </c>
      <c r="AV1417" s="170" t="s">
        <v>199</v>
      </c>
      <c r="AW1417" s="170" t="s">
        <v>35</v>
      </c>
      <c r="AX1417" s="170" t="s">
        <v>80</v>
      </c>
      <c r="AY1417" s="172" t="s">
        <v>193</v>
      </c>
    </row>
    <row r="1418" spans="1:65" s="17" customFormat="1" ht="89.25" customHeight="1">
      <c r="A1418" s="13"/>
      <c r="B1418" s="136"/>
      <c r="C1418" s="137" t="s">
        <v>988</v>
      </c>
      <c r="D1418" s="137" t="s">
        <v>195</v>
      </c>
      <c r="E1418" s="138" t="s">
        <v>1576</v>
      </c>
      <c r="F1418" s="139" t="s">
        <v>1577</v>
      </c>
      <c r="G1418" s="140" t="s">
        <v>198</v>
      </c>
      <c r="H1418" s="141">
        <v>84.41</v>
      </c>
      <c r="I1418" s="142">
        <v>0</v>
      </c>
      <c r="J1418" s="142">
        <f>ROUND(I1418*H1418,2)</f>
        <v>0</v>
      </c>
      <c r="K1418" s="143"/>
      <c r="L1418" s="14"/>
      <c r="M1418" s="144"/>
      <c r="N1418" s="145" t="s">
        <v>44</v>
      </c>
      <c r="O1418" s="146">
        <v>1.8360000000000001</v>
      </c>
      <c r="P1418" s="146">
        <f>O1418*H1418</f>
        <v>154.97676000000001</v>
      </c>
      <c r="Q1418" s="146">
        <v>5.6308612000000001E-2</v>
      </c>
      <c r="R1418" s="146">
        <f>Q1418*H1418</f>
        <v>4.75300993892</v>
      </c>
      <c r="S1418" s="146">
        <v>0</v>
      </c>
      <c r="T1418" s="147">
        <f>S1418*H1418</f>
        <v>0</v>
      </c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R1418" s="148" t="s">
        <v>283</v>
      </c>
      <c r="AT1418" s="148" t="s">
        <v>195</v>
      </c>
      <c r="AU1418" s="148" t="s">
        <v>82</v>
      </c>
      <c r="AY1418" s="2" t="s">
        <v>193</v>
      </c>
      <c r="BE1418" s="149">
        <f>IF(N1418="základní",J1418,0)</f>
        <v>0</v>
      </c>
      <c r="BF1418" s="149">
        <f>IF(N1418="snížená",J1418,0)</f>
        <v>0</v>
      </c>
      <c r="BG1418" s="149">
        <f>IF(N1418="zákl. přenesená",J1418,0)</f>
        <v>0</v>
      </c>
      <c r="BH1418" s="149">
        <f>IF(N1418="sníž. přenesená",J1418,0)</f>
        <v>0</v>
      </c>
      <c r="BI1418" s="149">
        <f>IF(N1418="nulová",J1418,0)</f>
        <v>0</v>
      </c>
      <c r="BJ1418" s="2" t="s">
        <v>80</v>
      </c>
      <c r="BK1418" s="149">
        <f>ROUND(I1418*H1418,2)</f>
        <v>0</v>
      </c>
      <c r="BL1418" s="2" t="s">
        <v>283</v>
      </c>
      <c r="BM1418" s="148" t="s">
        <v>1578</v>
      </c>
    </row>
    <row r="1419" spans="1:65" s="17" customFormat="1">
      <c r="A1419" s="13"/>
      <c r="B1419" s="14"/>
      <c r="C1419" s="13"/>
      <c r="D1419" s="150" t="s">
        <v>200</v>
      </c>
      <c r="E1419" s="13"/>
      <c r="F1419" s="151" t="s">
        <v>1579</v>
      </c>
      <c r="G1419" s="13"/>
      <c r="H1419" s="13"/>
      <c r="I1419" s="13"/>
      <c r="J1419" s="13"/>
      <c r="K1419" s="13"/>
      <c r="L1419" s="14"/>
      <c r="M1419" s="152"/>
      <c r="N1419" s="153"/>
      <c r="O1419" s="36"/>
      <c r="P1419" s="36"/>
      <c r="Q1419" s="36"/>
      <c r="R1419" s="36"/>
      <c r="S1419" s="36"/>
      <c r="T1419" s="37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" t="s">
        <v>200</v>
      </c>
      <c r="AU1419" s="2" t="s">
        <v>82</v>
      </c>
    </row>
    <row r="1420" spans="1:65" s="154" customFormat="1">
      <c r="B1420" s="155"/>
      <c r="D1420" s="156" t="s">
        <v>202</v>
      </c>
      <c r="E1420" s="157"/>
      <c r="F1420" s="158" t="s">
        <v>645</v>
      </c>
      <c r="H1420" s="157"/>
      <c r="L1420" s="155"/>
      <c r="M1420" s="159"/>
      <c r="N1420" s="160"/>
      <c r="O1420" s="160"/>
      <c r="P1420" s="160"/>
      <c r="Q1420" s="160"/>
      <c r="R1420" s="160"/>
      <c r="S1420" s="160"/>
      <c r="T1420" s="161"/>
      <c r="AT1420" s="157" t="s">
        <v>202</v>
      </c>
      <c r="AU1420" s="157" t="s">
        <v>82</v>
      </c>
      <c r="AV1420" s="154" t="s">
        <v>80</v>
      </c>
      <c r="AW1420" s="154" t="s">
        <v>35</v>
      </c>
      <c r="AX1420" s="154" t="s">
        <v>73</v>
      </c>
      <c r="AY1420" s="157" t="s">
        <v>193</v>
      </c>
    </row>
    <row r="1421" spans="1:65" s="162" customFormat="1">
      <c r="B1421" s="163"/>
      <c r="D1421" s="156" t="s">
        <v>202</v>
      </c>
      <c r="E1421" s="164"/>
      <c r="F1421" s="165" t="s">
        <v>1563</v>
      </c>
      <c r="H1421" s="166">
        <v>92.4</v>
      </c>
      <c r="L1421" s="163"/>
      <c r="M1421" s="167"/>
      <c r="N1421" s="168"/>
      <c r="O1421" s="168"/>
      <c r="P1421" s="168"/>
      <c r="Q1421" s="168"/>
      <c r="R1421" s="168"/>
      <c r="S1421" s="168"/>
      <c r="T1421" s="169"/>
      <c r="AT1421" s="164" t="s">
        <v>202</v>
      </c>
      <c r="AU1421" s="164" t="s">
        <v>82</v>
      </c>
      <c r="AV1421" s="162" t="s">
        <v>82</v>
      </c>
      <c r="AW1421" s="162" t="s">
        <v>35</v>
      </c>
      <c r="AX1421" s="162" t="s">
        <v>73</v>
      </c>
      <c r="AY1421" s="164" t="s">
        <v>193</v>
      </c>
    </row>
    <row r="1422" spans="1:65" s="162" customFormat="1">
      <c r="B1422" s="163"/>
      <c r="D1422" s="156" t="s">
        <v>202</v>
      </c>
      <c r="E1422" s="164"/>
      <c r="F1422" s="165" t="s">
        <v>1564</v>
      </c>
      <c r="H1422" s="166">
        <v>-7.99</v>
      </c>
      <c r="L1422" s="163"/>
      <c r="M1422" s="167"/>
      <c r="N1422" s="168"/>
      <c r="O1422" s="168"/>
      <c r="P1422" s="168"/>
      <c r="Q1422" s="168"/>
      <c r="R1422" s="168"/>
      <c r="S1422" s="168"/>
      <c r="T1422" s="169"/>
      <c r="AT1422" s="164" t="s">
        <v>202</v>
      </c>
      <c r="AU1422" s="164" t="s">
        <v>82</v>
      </c>
      <c r="AV1422" s="162" t="s">
        <v>82</v>
      </c>
      <c r="AW1422" s="162" t="s">
        <v>35</v>
      </c>
      <c r="AX1422" s="162" t="s">
        <v>73</v>
      </c>
      <c r="AY1422" s="164" t="s">
        <v>193</v>
      </c>
    </row>
    <row r="1423" spans="1:65" s="170" customFormat="1">
      <c r="B1423" s="171"/>
      <c r="D1423" s="156" t="s">
        <v>202</v>
      </c>
      <c r="E1423" s="172"/>
      <c r="F1423" s="173" t="s">
        <v>206</v>
      </c>
      <c r="H1423" s="174">
        <v>84.41</v>
      </c>
      <c r="L1423" s="171"/>
      <c r="M1423" s="175"/>
      <c r="N1423" s="176"/>
      <c r="O1423" s="176"/>
      <c r="P1423" s="176"/>
      <c r="Q1423" s="176"/>
      <c r="R1423" s="176"/>
      <c r="S1423" s="176"/>
      <c r="T1423" s="177"/>
      <c r="AT1423" s="172" t="s">
        <v>202</v>
      </c>
      <c r="AU1423" s="172" t="s">
        <v>82</v>
      </c>
      <c r="AV1423" s="170" t="s">
        <v>199</v>
      </c>
      <c r="AW1423" s="170" t="s">
        <v>35</v>
      </c>
      <c r="AX1423" s="170" t="s">
        <v>80</v>
      </c>
      <c r="AY1423" s="172" t="s">
        <v>193</v>
      </c>
    </row>
    <row r="1424" spans="1:65" s="17" customFormat="1" ht="55.5" customHeight="1">
      <c r="A1424" s="13"/>
      <c r="B1424" s="136"/>
      <c r="C1424" s="137" t="s">
        <v>1580</v>
      </c>
      <c r="D1424" s="137" t="s">
        <v>195</v>
      </c>
      <c r="E1424" s="138" t="s">
        <v>1581</v>
      </c>
      <c r="F1424" s="139" t="s">
        <v>1582</v>
      </c>
      <c r="G1424" s="140" t="s">
        <v>198</v>
      </c>
      <c r="H1424" s="141">
        <v>13.481999999999999</v>
      </c>
      <c r="I1424" s="142">
        <v>0</v>
      </c>
      <c r="J1424" s="142">
        <f>ROUND(I1424*H1424,2)</f>
        <v>0</v>
      </c>
      <c r="K1424" s="143"/>
      <c r="L1424" s="14"/>
      <c r="M1424" s="144"/>
      <c r="N1424" s="145" t="s">
        <v>44</v>
      </c>
      <c r="O1424" s="146">
        <v>0.80900000000000005</v>
      </c>
      <c r="P1424" s="146">
        <f>O1424*H1424</f>
        <v>10.906938</v>
      </c>
      <c r="Q1424" s="146">
        <v>1.4804439399999999E-2</v>
      </c>
      <c r="R1424" s="146">
        <f>Q1424*H1424</f>
        <v>0.19959345199079997</v>
      </c>
      <c r="S1424" s="146">
        <v>0</v>
      </c>
      <c r="T1424" s="147">
        <f>S1424*H1424</f>
        <v>0</v>
      </c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R1424" s="148" t="s">
        <v>283</v>
      </c>
      <c r="AT1424" s="148" t="s">
        <v>195</v>
      </c>
      <c r="AU1424" s="148" t="s">
        <v>82</v>
      </c>
      <c r="AY1424" s="2" t="s">
        <v>193</v>
      </c>
      <c r="BE1424" s="149">
        <f>IF(N1424="základní",J1424,0)</f>
        <v>0</v>
      </c>
      <c r="BF1424" s="149">
        <f>IF(N1424="snížená",J1424,0)</f>
        <v>0</v>
      </c>
      <c r="BG1424" s="149">
        <f>IF(N1424="zákl. přenesená",J1424,0)</f>
        <v>0</v>
      </c>
      <c r="BH1424" s="149">
        <f>IF(N1424="sníž. přenesená",J1424,0)</f>
        <v>0</v>
      </c>
      <c r="BI1424" s="149">
        <f>IF(N1424="nulová",J1424,0)</f>
        <v>0</v>
      </c>
      <c r="BJ1424" s="2" t="s">
        <v>80</v>
      </c>
      <c r="BK1424" s="149">
        <f>ROUND(I1424*H1424,2)</f>
        <v>0</v>
      </c>
      <c r="BL1424" s="2" t="s">
        <v>283</v>
      </c>
      <c r="BM1424" s="148" t="s">
        <v>1583</v>
      </c>
    </row>
    <row r="1425" spans="1:65" s="17" customFormat="1">
      <c r="A1425" s="13"/>
      <c r="B1425" s="14"/>
      <c r="C1425" s="13"/>
      <c r="D1425" s="150" t="s">
        <v>200</v>
      </c>
      <c r="E1425" s="13"/>
      <c r="F1425" s="151" t="s">
        <v>1584</v>
      </c>
      <c r="G1425" s="13"/>
      <c r="H1425" s="13"/>
      <c r="I1425" s="13"/>
      <c r="J1425" s="13"/>
      <c r="K1425" s="13"/>
      <c r="L1425" s="14"/>
      <c r="M1425" s="152"/>
      <c r="N1425" s="153"/>
      <c r="O1425" s="36"/>
      <c r="P1425" s="36"/>
      <c r="Q1425" s="36"/>
      <c r="R1425" s="36"/>
      <c r="S1425" s="36"/>
      <c r="T1425" s="37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" t="s">
        <v>200</v>
      </c>
      <c r="AU1425" s="2" t="s">
        <v>82</v>
      </c>
    </row>
    <row r="1426" spans="1:65" s="154" customFormat="1">
      <c r="B1426" s="155"/>
      <c r="D1426" s="156" t="s">
        <v>202</v>
      </c>
      <c r="E1426" s="157"/>
      <c r="F1426" s="158" t="s">
        <v>1585</v>
      </c>
      <c r="H1426" s="157"/>
      <c r="L1426" s="155"/>
      <c r="M1426" s="159"/>
      <c r="N1426" s="160"/>
      <c r="O1426" s="160"/>
      <c r="P1426" s="160"/>
      <c r="Q1426" s="160"/>
      <c r="R1426" s="160"/>
      <c r="S1426" s="160"/>
      <c r="T1426" s="161"/>
      <c r="AT1426" s="157" t="s">
        <v>202</v>
      </c>
      <c r="AU1426" s="157" t="s">
        <v>82</v>
      </c>
      <c r="AV1426" s="154" t="s">
        <v>80</v>
      </c>
      <c r="AW1426" s="154" t="s">
        <v>35</v>
      </c>
      <c r="AX1426" s="154" t="s">
        <v>73</v>
      </c>
      <c r="AY1426" s="157" t="s">
        <v>193</v>
      </c>
    </row>
    <row r="1427" spans="1:65" s="154" customFormat="1">
      <c r="B1427" s="155"/>
      <c r="D1427" s="156" t="s">
        <v>202</v>
      </c>
      <c r="E1427" s="157"/>
      <c r="F1427" s="158" t="s">
        <v>1586</v>
      </c>
      <c r="H1427" s="157"/>
      <c r="L1427" s="155"/>
      <c r="M1427" s="159"/>
      <c r="N1427" s="160"/>
      <c r="O1427" s="160"/>
      <c r="P1427" s="160"/>
      <c r="Q1427" s="160"/>
      <c r="R1427" s="160"/>
      <c r="S1427" s="160"/>
      <c r="T1427" s="161"/>
      <c r="AT1427" s="157" t="s">
        <v>202</v>
      </c>
      <c r="AU1427" s="157" t="s">
        <v>82</v>
      </c>
      <c r="AV1427" s="154" t="s">
        <v>80</v>
      </c>
      <c r="AW1427" s="154" t="s">
        <v>35</v>
      </c>
      <c r="AX1427" s="154" t="s">
        <v>73</v>
      </c>
      <c r="AY1427" s="157" t="s">
        <v>193</v>
      </c>
    </row>
    <row r="1428" spans="1:65" s="162" customFormat="1">
      <c r="B1428" s="163"/>
      <c r="D1428" s="156" t="s">
        <v>202</v>
      </c>
      <c r="E1428" s="164"/>
      <c r="F1428" s="165" t="s">
        <v>1587</v>
      </c>
      <c r="H1428" s="166">
        <v>19.61</v>
      </c>
      <c r="L1428" s="163"/>
      <c r="M1428" s="167"/>
      <c r="N1428" s="168"/>
      <c r="O1428" s="168"/>
      <c r="P1428" s="168"/>
      <c r="Q1428" s="168"/>
      <c r="R1428" s="168"/>
      <c r="S1428" s="168"/>
      <c r="T1428" s="169"/>
      <c r="AT1428" s="164" t="s">
        <v>202</v>
      </c>
      <c r="AU1428" s="164" t="s">
        <v>82</v>
      </c>
      <c r="AV1428" s="162" t="s">
        <v>82</v>
      </c>
      <c r="AW1428" s="162" t="s">
        <v>35</v>
      </c>
      <c r="AX1428" s="162" t="s">
        <v>73</v>
      </c>
      <c r="AY1428" s="164" t="s">
        <v>193</v>
      </c>
    </row>
    <row r="1429" spans="1:65" s="162" customFormat="1">
      <c r="B1429" s="163"/>
      <c r="D1429" s="156" t="s">
        <v>202</v>
      </c>
      <c r="E1429" s="164"/>
      <c r="F1429" s="165" t="s">
        <v>1588</v>
      </c>
      <c r="H1429" s="166">
        <v>-6.1280000000000001</v>
      </c>
      <c r="L1429" s="163"/>
      <c r="M1429" s="167"/>
      <c r="N1429" s="168"/>
      <c r="O1429" s="168"/>
      <c r="P1429" s="168"/>
      <c r="Q1429" s="168"/>
      <c r="R1429" s="168"/>
      <c r="S1429" s="168"/>
      <c r="T1429" s="169"/>
      <c r="AT1429" s="164" t="s">
        <v>202</v>
      </c>
      <c r="AU1429" s="164" t="s">
        <v>82</v>
      </c>
      <c r="AV1429" s="162" t="s">
        <v>82</v>
      </c>
      <c r="AW1429" s="162" t="s">
        <v>35</v>
      </c>
      <c r="AX1429" s="162" t="s">
        <v>73</v>
      </c>
      <c r="AY1429" s="164" t="s">
        <v>193</v>
      </c>
    </row>
    <row r="1430" spans="1:65" s="170" customFormat="1">
      <c r="B1430" s="171"/>
      <c r="D1430" s="156" t="s">
        <v>202</v>
      </c>
      <c r="E1430" s="172"/>
      <c r="F1430" s="173" t="s">
        <v>206</v>
      </c>
      <c r="H1430" s="174">
        <v>13.481999999999999</v>
      </c>
      <c r="L1430" s="171"/>
      <c r="M1430" s="175"/>
      <c r="N1430" s="176"/>
      <c r="O1430" s="176"/>
      <c r="P1430" s="176"/>
      <c r="Q1430" s="176"/>
      <c r="R1430" s="176"/>
      <c r="S1430" s="176"/>
      <c r="T1430" s="177"/>
      <c r="AT1430" s="172" t="s">
        <v>202</v>
      </c>
      <c r="AU1430" s="172" t="s">
        <v>82</v>
      </c>
      <c r="AV1430" s="170" t="s">
        <v>199</v>
      </c>
      <c r="AW1430" s="170" t="s">
        <v>35</v>
      </c>
      <c r="AX1430" s="170" t="s">
        <v>80</v>
      </c>
      <c r="AY1430" s="172" t="s">
        <v>193</v>
      </c>
    </row>
    <row r="1431" spans="1:65" s="17" customFormat="1" ht="55.5" customHeight="1">
      <c r="A1431" s="13"/>
      <c r="B1431" s="136"/>
      <c r="C1431" s="137" t="s">
        <v>993</v>
      </c>
      <c r="D1431" s="137" t="s">
        <v>195</v>
      </c>
      <c r="E1431" s="138" t="s">
        <v>1589</v>
      </c>
      <c r="F1431" s="139" t="s">
        <v>1590</v>
      </c>
      <c r="G1431" s="140" t="s">
        <v>198</v>
      </c>
      <c r="H1431" s="141">
        <v>4.42</v>
      </c>
      <c r="I1431" s="142">
        <v>0</v>
      </c>
      <c r="J1431" s="142">
        <f>ROUND(I1431*H1431,2)</f>
        <v>0</v>
      </c>
      <c r="K1431" s="143"/>
      <c r="L1431" s="14"/>
      <c r="M1431" s="144"/>
      <c r="N1431" s="145" t="s">
        <v>44</v>
      </c>
      <c r="O1431" s="146">
        <v>0.69899999999999995</v>
      </c>
      <c r="P1431" s="146">
        <f>O1431*H1431</f>
        <v>3.0895799999999998</v>
      </c>
      <c r="Q1431" s="146">
        <v>1.213E-2</v>
      </c>
      <c r="R1431" s="146">
        <f>Q1431*H1431</f>
        <v>5.3614599999999998E-2</v>
      </c>
      <c r="S1431" s="146">
        <v>0</v>
      </c>
      <c r="T1431" s="147">
        <f>S1431*H1431</f>
        <v>0</v>
      </c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R1431" s="148" t="s">
        <v>283</v>
      </c>
      <c r="AT1431" s="148" t="s">
        <v>195</v>
      </c>
      <c r="AU1431" s="148" t="s">
        <v>82</v>
      </c>
      <c r="AY1431" s="2" t="s">
        <v>193</v>
      </c>
      <c r="BE1431" s="149">
        <f>IF(N1431="základní",J1431,0)</f>
        <v>0</v>
      </c>
      <c r="BF1431" s="149">
        <f>IF(N1431="snížená",J1431,0)</f>
        <v>0</v>
      </c>
      <c r="BG1431" s="149">
        <f>IF(N1431="zákl. přenesená",J1431,0)</f>
        <v>0</v>
      </c>
      <c r="BH1431" s="149">
        <f>IF(N1431="sníž. přenesená",J1431,0)</f>
        <v>0</v>
      </c>
      <c r="BI1431" s="149">
        <f>IF(N1431="nulová",J1431,0)</f>
        <v>0</v>
      </c>
      <c r="BJ1431" s="2" t="s">
        <v>80</v>
      </c>
      <c r="BK1431" s="149">
        <f>ROUND(I1431*H1431,2)</f>
        <v>0</v>
      </c>
      <c r="BL1431" s="2" t="s">
        <v>283</v>
      </c>
      <c r="BM1431" s="148" t="s">
        <v>1591</v>
      </c>
    </row>
    <row r="1432" spans="1:65" s="17" customFormat="1">
      <c r="A1432" s="13"/>
      <c r="B1432" s="14"/>
      <c r="C1432" s="13"/>
      <c r="D1432" s="150" t="s">
        <v>200</v>
      </c>
      <c r="E1432" s="13"/>
      <c r="F1432" s="151" t="s">
        <v>1592</v>
      </c>
      <c r="G1432" s="13"/>
      <c r="H1432" s="13"/>
      <c r="I1432" s="13"/>
      <c r="J1432" s="13"/>
      <c r="K1432" s="13"/>
      <c r="L1432" s="14"/>
      <c r="M1432" s="152"/>
      <c r="N1432" s="153"/>
      <c r="O1432" s="36"/>
      <c r="P1432" s="36"/>
      <c r="Q1432" s="36"/>
      <c r="R1432" s="36"/>
      <c r="S1432" s="36"/>
      <c r="T1432" s="37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" t="s">
        <v>200</v>
      </c>
      <c r="AU1432" s="2" t="s">
        <v>82</v>
      </c>
    </row>
    <row r="1433" spans="1:65" s="154" customFormat="1">
      <c r="B1433" s="155"/>
      <c r="D1433" s="156" t="s">
        <v>202</v>
      </c>
      <c r="E1433" s="157"/>
      <c r="F1433" s="158" t="s">
        <v>645</v>
      </c>
      <c r="H1433" s="157"/>
      <c r="L1433" s="155"/>
      <c r="M1433" s="159"/>
      <c r="N1433" s="160"/>
      <c r="O1433" s="160"/>
      <c r="P1433" s="160"/>
      <c r="Q1433" s="160"/>
      <c r="R1433" s="160"/>
      <c r="S1433" s="160"/>
      <c r="T1433" s="161"/>
      <c r="AT1433" s="157" t="s">
        <v>202</v>
      </c>
      <c r="AU1433" s="157" t="s">
        <v>82</v>
      </c>
      <c r="AV1433" s="154" t="s">
        <v>80</v>
      </c>
      <c r="AW1433" s="154" t="s">
        <v>35</v>
      </c>
      <c r="AX1433" s="154" t="s">
        <v>73</v>
      </c>
      <c r="AY1433" s="157" t="s">
        <v>193</v>
      </c>
    </row>
    <row r="1434" spans="1:65" s="154" customFormat="1">
      <c r="B1434" s="155"/>
      <c r="D1434" s="156" t="s">
        <v>202</v>
      </c>
      <c r="E1434" s="157"/>
      <c r="F1434" s="158" t="s">
        <v>1593</v>
      </c>
      <c r="H1434" s="157"/>
      <c r="L1434" s="155"/>
      <c r="M1434" s="159"/>
      <c r="N1434" s="160"/>
      <c r="O1434" s="160"/>
      <c r="P1434" s="160"/>
      <c r="Q1434" s="160"/>
      <c r="R1434" s="160"/>
      <c r="S1434" s="160"/>
      <c r="T1434" s="161"/>
      <c r="AT1434" s="157" t="s">
        <v>202</v>
      </c>
      <c r="AU1434" s="157" t="s">
        <v>82</v>
      </c>
      <c r="AV1434" s="154" t="s">
        <v>80</v>
      </c>
      <c r="AW1434" s="154" t="s">
        <v>35</v>
      </c>
      <c r="AX1434" s="154" t="s">
        <v>73</v>
      </c>
      <c r="AY1434" s="157" t="s">
        <v>193</v>
      </c>
    </row>
    <row r="1435" spans="1:65" s="162" customFormat="1">
      <c r="B1435" s="163"/>
      <c r="D1435" s="156" t="s">
        <v>202</v>
      </c>
      <c r="E1435" s="164"/>
      <c r="F1435" s="165" t="s">
        <v>1594</v>
      </c>
      <c r="H1435" s="166">
        <v>2.34</v>
      </c>
      <c r="L1435" s="163"/>
      <c r="M1435" s="167"/>
      <c r="N1435" s="168"/>
      <c r="O1435" s="168"/>
      <c r="P1435" s="168"/>
      <c r="Q1435" s="168"/>
      <c r="R1435" s="168"/>
      <c r="S1435" s="168"/>
      <c r="T1435" s="169"/>
      <c r="AT1435" s="164" t="s">
        <v>202</v>
      </c>
      <c r="AU1435" s="164" t="s">
        <v>82</v>
      </c>
      <c r="AV1435" s="162" t="s">
        <v>82</v>
      </c>
      <c r="AW1435" s="162" t="s">
        <v>35</v>
      </c>
      <c r="AX1435" s="162" t="s">
        <v>73</v>
      </c>
      <c r="AY1435" s="164" t="s">
        <v>193</v>
      </c>
    </row>
    <row r="1436" spans="1:65" s="162" customFormat="1">
      <c r="B1436" s="163"/>
      <c r="D1436" s="156" t="s">
        <v>202</v>
      </c>
      <c r="E1436" s="164"/>
      <c r="F1436" s="165" t="s">
        <v>1595</v>
      </c>
      <c r="H1436" s="166">
        <v>2.08</v>
      </c>
      <c r="L1436" s="163"/>
      <c r="M1436" s="167"/>
      <c r="N1436" s="168"/>
      <c r="O1436" s="168"/>
      <c r="P1436" s="168"/>
      <c r="Q1436" s="168"/>
      <c r="R1436" s="168"/>
      <c r="S1436" s="168"/>
      <c r="T1436" s="169"/>
      <c r="AT1436" s="164" t="s">
        <v>202</v>
      </c>
      <c r="AU1436" s="164" t="s">
        <v>82</v>
      </c>
      <c r="AV1436" s="162" t="s">
        <v>82</v>
      </c>
      <c r="AW1436" s="162" t="s">
        <v>35</v>
      </c>
      <c r="AX1436" s="162" t="s">
        <v>73</v>
      </c>
      <c r="AY1436" s="164" t="s">
        <v>193</v>
      </c>
    </row>
    <row r="1437" spans="1:65" s="170" customFormat="1">
      <c r="B1437" s="171"/>
      <c r="D1437" s="156" t="s">
        <v>202</v>
      </c>
      <c r="E1437" s="172"/>
      <c r="F1437" s="173" t="s">
        <v>206</v>
      </c>
      <c r="H1437" s="174">
        <v>4.42</v>
      </c>
      <c r="L1437" s="171"/>
      <c r="M1437" s="175"/>
      <c r="N1437" s="176"/>
      <c r="O1437" s="176"/>
      <c r="P1437" s="176"/>
      <c r="Q1437" s="176"/>
      <c r="R1437" s="176"/>
      <c r="S1437" s="176"/>
      <c r="T1437" s="177"/>
      <c r="AT1437" s="172" t="s">
        <v>202</v>
      </c>
      <c r="AU1437" s="172" t="s">
        <v>82</v>
      </c>
      <c r="AV1437" s="170" t="s">
        <v>199</v>
      </c>
      <c r="AW1437" s="170" t="s">
        <v>35</v>
      </c>
      <c r="AX1437" s="170" t="s">
        <v>80</v>
      </c>
      <c r="AY1437" s="172" t="s">
        <v>193</v>
      </c>
    </row>
    <row r="1438" spans="1:65" s="17" customFormat="1" ht="55.5" customHeight="1">
      <c r="A1438" s="13"/>
      <c r="B1438" s="136"/>
      <c r="C1438" s="137" t="s">
        <v>1596</v>
      </c>
      <c r="D1438" s="137" t="s">
        <v>195</v>
      </c>
      <c r="E1438" s="138" t="s">
        <v>1597</v>
      </c>
      <c r="F1438" s="139" t="s">
        <v>1598</v>
      </c>
      <c r="G1438" s="140" t="s">
        <v>198</v>
      </c>
      <c r="H1438" s="141">
        <v>11.462999999999999</v>
      </c>
      <c r="I1438" s="142">
        <v>0</v>
      </c>
      <c r="J1438" s="142">
        <f>ROUND(I1438*H1438,2)</f>
        <v>0</v>
      </c>
      <c r="K1438" s="143"/>
      <c r="L1438" s="14"/>
      <c r="M1438" s="144"/>
      <c r="N1438" s="145" t="s">
        <v>44</v>
      </c>
      <c r="O1438" s="146">
        <v>0.88700000000000001</v>
      </c>
      <c r="P1438" s="146">
        <f>O1438*H1438</f>
        <v>10.167681</v>
      </c>
      <c r="Q1438" s="146">
        <v>2.06736E-2</v>
      </c>
      <c r="R1438" s="146">
        <f>Q1438*H1438</f>
        <v>0.23698147679999998</v>
      </c>
      <c r="S1438" s="146">
        <v>0</v>
      </c>
      <c r="T1438" s="147">
        <f>S1438*H1438</f>
        <v>0</v>
      </c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R1438" s="148" t="s">
        <v>283</v>
      </c>
      <c r="AT1438" s="148" t="s">
        <v>195</v>
      </c>
      <c r="AU1438" s="148" t="s">
        <v>82</v>
      </c>
      <c r="AY1438" s="2" t="s">
        <v>193</v>
      </c>
      <c r="BE1438" s="149">
        <f>IF(N1438="základní",J1438,0)</f>
        <v>0</v>
      </c>
      <c r="BF1438" s="149">
        <f>IF(N1438="snížená",J1438,0)</f>
        <v>0</v>
      </c>
      <c r="BG1438" s="149">
        <f>IF(N1438="zákl. přenesená",J1438,0)</f>
        <v>0</v>
      </c>
      <c r="BH1438" s="149">
        <f>IF(N1438="sníž. přenesená",J1438,0)</f>
        <v>0</v>
      </c>
      <c r="BI1438" s="149">
        <f>IF(N1438="nulová",J1438,0)</f>
        <v>0</v>
      </c>
      <c r="BJ1438" s="2" t="s">
        <v>80</v>
      </c>
      <c r="BK1438" s="149">
        <f>ROUND(I1438*H1438,2)</f>
        <v>0</v>
      </c>
      <c r="BL1438" s="2" t="s">
        <v>283</v>
      </c>
      <c r="BM1438" s="148" t="s">
        <v>1599</v>
      </c>
    </row>
    <row r="1439" spans="1:65" s="17" customFormat="1">
      <c r="A1439" s="13"/>
      <c r="B1439" s="14"/>
      <c r="C1439" s="13"/>
      <c r="D1439" s="150" t="s">
        <v>200</v>
      </c>
      <c r="E1439" s="13"/>
      <c r="F1439" s="151" t="s">
        <v>1600</v>
      </c>
      <c r="G1439" s="13"/>
      <c r="H1439" s="13"/>
      <c r="I1439" s="13"/>
      <c r="J1439" s="13"/>
      <c r="K1439" s="13"/>
      <c r="L1439" s="14"/>
      <c r="M1439" s="152"/>
      <c r="N1439" s="153"/>
      <c r="O1439" s="36"/>
      <c r="P1439" s="36"/>
      <c r="Q1439" s="36"/>
      <c r="R1439" s="36"/>
      <c r="S1439" s="36"/>
      <c r="T1439" s="37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" t="s">
        <v>200</v>
      </c>
      <c r="AU1439" s="2" t="s">
        <v>82</v>
      </c>
    </row>
    <row r="1440" spans="1:65" s="154" customFormat="1">
      <c r="B1440" s="155"/>
      <c r="D1440" s="156" t="s">
        <v>202</v>
      </c>
      <c r="E1440" s="157"/>
      <c r="F1440" s="158" t="s">
        <v>645</v>
      </c>
      <c r="H1440" s="157"/>
      <c r="L1440" s="155"/>
      <c r="M1440" s="159"/>
      <c r="N1440" s="160"/>
      <c r="O1440" s="160"/>
      <c r="P1440" s="160"/>
      <c r="Q1440" s="160"/>
      <c r="R1440" s="160"/>
      <c r="S1440" s="160"/>
      <c r="T1440" s="161"/>
      <c r="AT1440" s="157" t="s">
        <v>202</v>
      </c>
      <c r="AU1440" s="157" t="s">
        <v>82</v>
      </c>
      <c r="AV1440" s="154" t="s">
        <v>80</v>
      </c>
      <c r="AW1440" s="154" t="s">
        <v>35</v>
      </c>
      <c r="AX1440" s="154" t="s">
        <v>73</v>
      </c>
      <c r="AY1440" s="157" t="s">
        <v>193</v>
      </c>
    </row>
    <row r="1441" spans="1:65" s="154" customFormat="1">
      <c r="B1441" s="155"/>
      <c r="D1441" s="156" t="s">
        <v>202</v>
      </c>
      <c r="E1441" s="157"/>
      <c r="F1441" s="158" t="s">
        <v>1525</v>
      </c>
      <c r="H1441" s="157"/>
      <c r="L1441" s="155"/>
      <c r="M1441" s="159"/>
      <c r="N1441" s="160"/>
      <c r="O1441" s="160"/>
      <c r="P1441" s="160"/>
      <c r="Q1441" s="160"/>
      <c r="R1441" s="160"/>
      <c r="S1441" s="160"/>
      <c r="T1441" s="161"/>
      <c r="AT1441" s="157" t="s">
        <v>202</v>
      </c>
      <c r="AU1441" s="157" t="s">
        <v>82</v>
      </c>
      <c r="AV1441" s="154" t="s">
        <v>80</v>
      </c>
      <c r="AW1441" s="154" t="s">
        <v>35</v>
      </c>
      <c r="AX1441" s="154" t="s">
        <v>73</v>
      </c>
      <c r="AY1441" s="157" t="s">
        <v>193</v>
      </c>
    </row>
    <row r="1442" spans="1:65" s="162" customFormat="1">
      <c r="B1442" s="163"/>
      <c r="D1442" s="156" t="s">
        <v>202</v>
      </c>
      <c r="E1442" s="164"/>
      <c r="F1442" s="165" t="s">
        <v>1601</v>
      </c>
      <c r="H1442" s="166">
        <v>11.462999999999999</v>
      </c>
      <c r="L1442" s="163"/>
      <c r="M1442" s="167"/>
      <c r="N1442" s="168"/>
      <c r="O1442" s="168"/>
      <c r="P1442" s="168"/>
      <c r="Q1442" s="168"/>
      <c r="R1442" s="168"/>
      <c r="S1442" s="168"/>
      <c r="T1442" s="169"/>
      <c r="AT1442" s="164" t="s">
        <v>202</v>
      </c>
      <c r="AU1442" s="164" t="s">
        <v>82</v>
      </c>
      <c r="AV1442" s="162" t="s">
        <v>82</v>
      </c>
      <c r="AW1442" s="162" t="s">
        <v>35</v>
      </c>
      <c r="AX1442" s="162" t="s">
        <v>73</v>
      </c>
      <c r="AY1442" s="164" t="s">
        <v>193</v>
      </c>
    </row>
    <row r="1443" spans="1:65" s="170" customFormat="1">
      <c r="B1443" s="171"/>
      <c r="D1443" s="156" t="s">
        <v>202</v>
      </c>
      <c r="E1443" s="172"/>
      <c r="F1443" s="173" t="s">
        <v>206</v>
      </c>
      <c r="H1443" s="174">
        <v>11.462999999999999</v>
      </c>
      <c r="L1443" s="171"/>
      <c r="M1443" s="175"/>
      <c r="N1443" s="176"/>
      <c r="O1443" s="176"/>
      <c r="P1443" s="176"/>
      <c r="Q1443" s="176"/>
      <c r="R1443" s="176"/>
      <c r="S1443" s="176"/>
      <c r="T1443" s="177"/>
      <c r="AT1443" s="172" t="s">
        <v>202</v>
      </c>
      <c r="AU1443" s="172" t="s">
        <v>82</v>
      </c>
      <c r="AV1443" s="170" t="s">
        <v>199</v>
      </c>
      <c r="AW1443" s="170" t="s">
        <v>35</v>
      </c>
      <c r="AX1443" s="170" t="s">
        <v>80</v>
      </c>
      <c r="AY1443" s="172" t="s">
        <v>193</v>
      </c>
    </row>
    <row r="1444" spans="1:65" s="17" customFormat="1" ht="49.05" customHeight="1">
      <c r="A1444" s="13"/>
      <c r="B1444" s="136"/>
      <c r="C1444" s="137" t="s">
        <v>1000</v>
      </c>
      <c r="D1444" s="137" t="s">
        <v>195</v>
      </c>
      <c r="E1444" s="138" t="s">
        <v>1602</v>
      </c>
      <c r="F1444" s="139" t="s">
        <v>1603</v>
      </c>
      <c r="G1444" s="140" t="s">
        <v>198</v>
      </c>
      <c r="H1444" s="141">
        <v>20.399999999999999</v>
      </c>
      <c r="I1444" s="142">
        <v>0</v>
      </c>
      <c r="J1444" s="142">
        <f>ROUND(I1444*H1444,2)</f>
        <v>0</v>
      </c>
      <c r="K1444" s="143"/>
      <c r="L1444" s="14"/>
      <c r="M1444" s="144"/>
      <c r="N1444" s="145" t="s">
        <v>44</v>
      </c>
      <c r="O1444" s="146">
        <v>0.96799999999999997</v>
      </c>
      <c r="P1444" s="146">
        <f>O1444*H1444</f>
        <v>19.747199999999999</v>
      </c>
      <c r="Q1444" s="146">
        <v>1.22014909E-2</v>
      </c>
      <c r="R1444" s="146">
        <f>Q1444*H1444</f>
        <v>0.24891041436</v>
      </c>
      <c r="S1444" s="146">
        <v>0</v>
      </c>
      <c r="T1444" s="147">
        <f>S1444*H1444</f>
        <v>0</v>
      </c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R1444" s="148" t="s">
        <v>283</v>
      </c>
      <c r="AT1444" s="148" t="s">
        <v>195</v>
      </c>
      <c r="AU1444" s="148" t="s">
        <v>82</v>
      </c>
      <c r="AY1444" s="2" t="s">
        <v>193</v>
      </c>
      <c r="BE1444" s="149">
        <f>IF(N1444="základní",J1444,0)</f>
        <v>0</v>
      </c>
      <c r="BF1444" s="149">
        <f>IF(N1444="snížená",J1444,0)</f>
        <v>0</v>
      </c>
      <c r="BG1444" s="149">
        <f>IF(N1444="zákl. přenesená",J1444,0)</f>
        <v>0</v>
      </c>
      <c r="BH1444" s="149">
        <f>IF(N1444="sníž. přenesená",J1444,0)</f>
        <v>0</v>
      </c>
      <c r="BI1444" s="149">
        <f>IF(N1444="nulová",J1444,0)</f>
        <v>0</v>
      </c>
      <c r="BJ1444" s="2" t="s">
        <v>80</v>
      </c>
      <c r="BK1444" s="149">
        <f>ROUND(I1444*H1444,2)</f>
        <v>0</v>
      </c>
      <c r="BL1444" s="2" t="s">
        <v>283</v>
      </c>
      <c r="BM1444" s="148" t="s">
        <v>1604</v>
      </c>
    </row>
    <row r="1445" spans="1:65" s="17" customFormat="1">
      <c r="A1445" s="13"/>
      <c r="B1445" s="14"/>
      <c r="C1445" s="13"/>
      <c r="D1445" s="150" t="s">
        <v>200</v>
      </c>
      <c r="E1445" s="13"/>
      <c r="F1445" s="151" t="s">
        <v>1605</v>
      </c>
      <c r="G1445" s="13"/>
      <c r="H1445" s="13"/>
      <c r="I1445" s="13"/>
      <c r="J1445" s="13"/>
      <c r="K1445" s="13"/>
      <c r="L1445" s="14"/>
      <c r="M1445" s="152"/>
      <c r="N1445" s="153"/>
      <c r="O1445" s="36"/>
      <c r="P1445" s="36"/>
      <c r="Q1445" s="36"/>
      <c r="R1445" s="36"/>
      <c r="S1445" s="36"/>
      <c r="T1445" s="37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" t="s">
        <v>200</v>
      </c>
      <c r="AU1445" s="2" t="s">
        <v>82</v>
      </c>
    </row>
    <row r="1446" spans="1:65" s="154" customFormat="1">
      <c r="B1446" s="155"/>
      <c r="D1446" s="156" t="s">
        <v>202</v>
      </c>
      <c r="E1446" s="157"/>
      <c r="F1446" s="158" t="s">
        <v>645</v>
      </c>
      <c r="H1446" s="157"/>
      <c r="L1446" s="155"/>
      <c r="M1446" s="159"/>
      <c r="N1446" s="160"/>
      <c r="O1446" s="160"/>
      <c r="P1446" s="160"/>
      <c r="Q1446" s="160"/>
      <c r="R1446" s="160"/>
      <c r="S1446" s="160"/>
      <c r="T1446" s="161"/>
      <c r="AT1446" s="157" t="s">
        <v>202</v>
      </c>
      <c r="AU1446" s="157" t="s">
        <v>82</v>
      </c>
      <c r="AV1446" s="154" t="s">
        <v>80</v>
      </c>
      <c r="AW1446" s="154" t="s">
        <v>35</v>
      </c>
      <c r="AX1446" s="154" t="s">
        <v>73</v>
      </c>
      <c r="AY1446" s="157" t="s">
        <v>193</v>
      </c>
    </row>
    <row r="1447" spans="1:65" s="154" customFormat="1">
      <c r="B1447" s="155"/>
      <c r="D1447" s="156" t="s">
        <v>202</v>
      </c>
      <c r="E1447" s="157"/>
      <c r="F1447" s="158" t="s">
        <v>646</v>
      </c>
      <c r="H1447" s="157"/>
      <c r="L1447" s="155"/>
      <c r="M1447" s="159"/>
      <c r="N1447" s="160"/>
      <c r="O1447" s="160"/>
      <c r="P1447" s="160"/>
      <c r="Q1447" s="160"/>
      <c r="R1447" s="160"/>
      <c r="S1447" s="160"/>
      <c r="T1447" s="161"/>
      <c r="AT1447" s="157" t="s">
        <v>202</v>
      </c>
      <c r="AU1447" s="157" t="s">
        <v>82</v>
      </c>
      <c r="AV1447" s="154" t="s">
        <v>80</v>
      </c>
      <c r="AW1447" s="154" t="s">
        <v>35</v>
      </c>
      <c r="AX1447" s="154" t="s">
        <v>73</v>
      </c>
      <c r="AY1447" s="157" t="s">
        <v>193</v>
      </c>
    </row>
    <row r="1448" spans="1:65" s="162" customFormat="1">
      <c r="B1448" s="163"/>
      <c r="D1448" s="156" t="s">
        <v>202</v>
      </c>
      <c r="E1448" s="164"/>
      <c r="F1448" s="165" t="s">
        <v>647</v>
      </c>
      <c r="H1448" s="166">
        <v>20.399999999999999</v>
      </c>
      <c r="L1448" s="163"/>
      <c r="M1448" s="167"/>
      <c r="N1448" s="168"/>
      <c r="O1448" s="168"/>
      <c r="P1448" s="168"/>
      <c r="Q1448" s="168"/>
      <c r="R1448" s="168"/>
      <c r="S1448" s="168"/>
      <c r="T1448" s="169"/>
      <c r="AT1448" s="164" t="s">
        <v>202</v>
      </c>
      <c r="AU1448" s="164" t="s">
        <v>82</v>
      </c>
      <c r="AV1448" s="162" t="s">
        <v>82</v>
      </c>
      <c r="AW1448" s="162" t="s">
        <v>35</v>
      </c>
      <c r="AX1448" s="162" t="s">
        <v>73</v>
      </c>
      <c r="AY1448" s="164" t="s">
        <v>193</v>
      </c>
    </row>
    <row r="1449" spans="1:65" s="170" customFormat="1">
      <c r="B1449" s="171"/>
      <c r="D1449" s="156" t="s">
        <v>202</v>
      </c>
      <c r="E1449" s="172"/>
      <c r="F1449" s="173" t="s">
        <v>206</v>
      </c>
      <c r="H1449" s="174">
        <v>20.399999999999999</v>
      </c>
      <c r="L1449" s="171"/>
      <c r="M1449" s="175"/>
      <c r="N1449" s="176"/>
      <c r="O1449" s="176"/>
      <c r="P1449" s="176"/>
      <c r="Q1449" s="176"/>
      <c r="R1449" s="176"/>
      <c r="S1449" s="176"/>
      <c r="T1449" s="177"/>
      <c r="AT1449" s="172" t="s">
        <v>202</v>
      </c>
      <c r="AU1449" s="172" t="s">
        <v>82</v>
      </c>
      <c r="AV1449" s="170" t="s">
        <v>199</v>
      </c>
      <c r="AW1449" s="170" t="s">
        <v>35</v>
      </c>
      <c r="AX1449" s="170" t="s">
        <v>80</v>
      </c>
      <c r="AY1449" s="172" t="s">
        <v>193</v>
      </c>
    </row>
    <row r="1450" spans="1:65" s="17" customFormat="1" ht="49.05" customHeight="1">
      <c r="A1450" s="13"/>
      <c r="B1450" s="136"/>
      <c r="C1450" s="137" t="s">
        <v>1606</v>
      </c>
      <c r="D1450" s="137" t="s">
        <v>195</v>
      </c>
      <c r="E1450" s="138" t="s">
        <v>1607</v>
      </c>
      <c r="F1450" s="139" t="s">
        <v>1608</v>
      </c>
      <c r="G1450" s="140" t="s">
        <v>198</v>
      </c>
      <c r="H1450" s="141">
        <v>63.81</v>
      </c>
      <c r="I1450" s="142">
        <v>0</v>
      </c>
      <c r="J1450" s="142">
        <f>ROUND(I1450*H1450,2)</f>
        <v>0</v>
      </c>
      <c r="K1450" s="143"/>
      <c r="L1450" s="14"/>
      <c r="M1450" s="144"/>
      <c r="N1450" s="145" t="s">
        <v>44</v>
      </c>
      <c r="O1450" s="146">
        <v>1.018</v>
      </c>
      <c r="P1450" s="146">
        <f>O1450*H1450</f>
        <v>64.958579999999998</v>
      </c>
      <c r="Q1450" s="146">
        <v>1.691382E-2</v>
      </c>
      <c r="R1450" s="146">
        <f>Q1450*H1450</f>
        <v>1.0792708542</v>
      </c>
      <c r="S1450" s="146">
        <v>0</v>
      </c>
      <c r="T1450" s="147">
        <f>S1450*H1450</f>
        <v>0</v>
      </c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R1450" s="148" t="s">
        <v>283</v>
      </c>
      <c r="AT1450" s="148" t="s">
        <v>195</v>
      </c>
      <c r="AU1450" s="148" t="s">
        <v>82</v>
      </c>
      <c r="AY1450" s="2" t="s">
        <v>193</v>
      </c>
      <c r="BE1450" s="149">
        <f>IF(N1450="základní",J1450,0)</f>
        <v>0</v>
      </c>
      <c r="BF1450" s="149">
        <f>IF(N1450="snížená",J1450,0)</f>
        <v>0</v>
      </c>
      <c r="BG1450" s="149">
        <f>IF(N1450="zákl. přenesená",J1450,0)</f>
        <v>0</v>
      </c>
      <c r="BH1450" s="149">
        <f>IF(N1450="sníž. přenesená",J1450,0)</f>
        <v>0</v>
      </c>
      <c r="BI1450" s="149">
        <f>IF(N1450="nulová",J1450,0)</f>
        <v>0</v>
      </c>
      <c r="BJ1450" s="2" t="s">
        <v>80</v>
      </c>
      <c r="BK1450" s="149">
        <f>ROUND(I1450*H1450,2)</f>
        <v>0</v>
      </c>
      <c r="BL1450" s="2" t="s">
        <v>283</v>
      </c>
      <c r="BM1450" s="148" t="s">
        <v>1609</v>
      </c>
    </row>
    <row r="1451" spans="1:65" s="17" customFormat="1">
      <c r="A1451" s="13"/>
      <c r="B1451" s="14"/>
      <c r="C1451" s="13"/>
      <c r="D1451" s="150" t="s">
        <v>200</v>
      </c>
      <c r="E1451" s="13"/>
      <c r="F1451" s="151" t="s">
        <v>1610</v>
      </c>
      <c r="G1451" s="13"/>
      <c r="H1451" s="13"/>
      <c r="I1451" s="13"/>
      <c r="J1451" s="13"/>
      <c r="K1451" s="13"/>
      <c r="L1451" s="14"/>
      <c r="M1451" s="152"/>
      <c r="N1451" s="153"/>
      <c r="O1451" s="36"/>
      <c r="P1451" s="36"/>
      <c r="Q1451" s="36"/>
      <c r="R1451" s="36"/>
      <c r="S1451" s="36"/>
      <c r="T1451" s="37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" t="s">
        <v>200</v>
      </c>
      <c r="AU1451" s="2" t="s">
        <v>82</v>
      </c>
    </row>
    <row r="1452" spans="1:65" s="154" customFormat="1">
      <c r="B1452" s="155"/>
      <c r="D1452" s="156" t="s">
        <v>202</v>
      </c>
      <c r="E1452" s="157"/>
      <c r="F1452" s="158" t="s">
        <v>645</v>
      </c>
      <c r="H1452" s="157"/>
      <c r="L1452" s="155"/>
      <c r="M1452" s="159"/>
      <c r="N1452" s="160"/>
      <c r="O1452" s="160"/>
      <c r="P1452" s="160"/>
      <c r="Q1452" s="160"/>
      <c r="R1452" s="160"/>
      <c r="S1452" s="160"/>
      <c r="T1452" s="161"/>
      <c r="AT1452" s="157" t="s">
        <v>202</v>
      </c>
      <c r="AU1452" s="157" t="s">
        <v>82</v>
      </c>
      <c r="AV1452" s="154" t="s">
        <v>80</v>
      </c>
      <c r="AW1452" s="154" t="s">
        <v>35</v>
      </c>
      <c r="AX1452" s="154" t="s">
        <v>73</v>
      </c>
      <c r="AY1452" s="157" t="s">
        <v>193</v>
      </c>
    </row>
    <row r="1453" spans="1:65" s="154" customFormat="1">
      <c r="B1453" s="155"/>
      <c r="D1453" s="156" t="s">
        <v>202</v>
      </c>
      <c r="E1453" s="157"/>
      <c r="F1453" s="158" t="s">
        <v>1611</v>
      </c>
      <c r="H1453" s="157"/>
      <c r="L1453" s="155"/>
      <c r="M1453" s="159"/>
      <c r="N1453" s="160"/>
      <c r="O1453" s="160"/>
      <c r="P1453" s="160"/>
      <c r="Q1453" s="160"/>
      <c r="R1453" s="160"/>
      <c r="S1453" s="160"/>
      <c r="T1453" s="161"/>
      <c r="AT1453" s="157" t="s">
        <v>202</v>
      </c>
      <c r="AU1453" s="157" t="s">
        <v>82</v>
      </c>
      <c r="AV1453" s="154" t="s">
        <v>80</v>
      </c>
      <c r="AW1453" s="154" t="s">
        <v>35</v>
      </c>
      <c r="AX1453" s="154" t="s">
        <v>73</v>
      </c>
      <c r="AY1453" s="157" t="s">
        <v>193</v>
      </c>
    </row>
    <row r="1454" spans="1:65" s="162" customFormat="1">
      <c r="B1454" s="163"/>
      <c r="D1454" s="156" t="s">
        <v>202</v>
      </c>
      <c r="E1454" s="164"/>
      <c r="F1454" s="165" t="s">
        <v>1612</v>
      </c>
      <c r="H1454" s="166">
        <v>63.81</v>
      </c>
      <c r="L1454" s="163"/>
      <c r="M1454" s="167"/>
      <c r="N1454" s="168"/>
      <c r="O1454" s="168"/>
      <c r="P1454" s="168"/>
      <c r="Q1454" s="168"/>
      <c r="R1454" s="168"/>
      <c r="S1454" s="168"/>
      <c r="T1454" s="169"/>
      <c r="AT1454" s="164" t="s">
        <v>202</v>
      </c>
      <c r="AU1454" s="164" t="s">
        <v>82</v>
      </c>
      <c r="AV1454" s="162" t="s">
        <v>82</v>
      </c>
      <c r="AW1454" s="162" t="s">
        <v>35</v>
      </c>
      <c r="AX1454" s="162" t="s">
        <v>73</v>
      </c>
      <c r="AY1454" s="164" t="s">
        <v>193</v>
      </c>
    </row>
    <row r="1455" spans="1:65" s="170" customFormat="1">
      <c r="B1455" s="171"/>
      <c r="D1455" s="156" t="s">
        <v>202</v>
      </c>
      <c r="E1455" s="172"/>
      <c r="F1455" s="173" t="s">
        <v>206</v>
      </c>
      <c r="H1455" s="174">
        <v>63.81</v>
      </c>
      <c r="L1455" s="171"/>
      <c r="M1455" s="175"/>
      <c r="N1455" s="176"/>
      <c r="O1455" s="176"/>
      <c r="P1455" s="176"/>
      <c r="Q1455" s="176"/>
      <c r="R1455" s="176"/>
      <c r="S1455" s="176"/>
      <c r="T1455" s="177"/>
      <c r="AT1455" s="172" t="s">
        <v>202</v>
      </c>
      <c r="AU1455" s="172" t="s">
        <v>82</v>
      </c>
      <c r="AV1455" s="170" t="s">
        <v>199</v>
      </c>
      <c r="AW1455" s="170" t="s">
        <v>35</v>
      </c>
      <c r="AX1455" s="170" t="s">
        <v>80</v>
      </c>
      <c r="AY1455" s="172" t="s">
        <v>193</v>
      </c>
    </row>
    <row r="1456" spans="1:65" s="17" customFormat="1" ht="55.5" customHeight="1">
      <c r="A1456" s="13"/>
      <c r="B1456" s="136"/>
      <c r="C1456" s="137" t="s">
        <v>1004</v>
      </c>
      <c r="D1456" s="137" t="s">
        <v>195</v>
      </c>
      <c r="E1456" s="138" t="s">
        <v>1613</v>
      </c>
      <c r="F1456" s="139" t="s">
        <v>1614</v>
      </c>
      <c r="G1456" s="140" t="s">
        <v>198</v>
      </c>
      <c r="H1456" s="141">
        <v>76.03</v>
      </c>
      <c r="I1456" s="142">
        <v>0</v>
      </c>
      <c r="J1456" s="142">
        <f>ROUND(I1456*H1456,2)</f>
        <v>0</v>
      </c>
      <c r="K1456" s="143"/>
      <c r="L1456" s="14"/>
      <c r="M1456" s="144"/>
      <c r="N1456" s="145" t="s">
        <v>44</v>
      </c>
      <c r="O1456" s="146">
        <v>0.96799999999999997</v>
      </c>
      <c r="P1456" s="146">
        <f>O1456*H1456</f>
        <v>73.597039999999993</v>
      </c>
      <c r="Q1456" s="146">
        <v>1.384872E-2</v>
      </c>
      <c r="R1456" s="146">
        <f>Q1456*H1456</f>
        <v>1.0529181815999999</v>
      </c>
      <c r="S1456" s="146">
        <v>0</v>
      </c>
      <c r="T1456" s="147">
        <f>S1456*H1456</f>
        <v>0</v>
      </c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R1456" s="148" t="s">
        <v>283</v>
      </c>
      <c r="AT1456" s="148" t="s">
        <v>195</v>
      </c>
      <c r="AU1456" s="148" t="s">
        <v>82</v>
      </c>
      <c r="AY1456" s="2" t="s">
        <v>193</v>
      </c>
      <c r="BE1456" s="149">
        <f>IF(N1456="základní",J1456,0)</f>
        <v>0</v>
      </c>
      <c r="BF1456" s="149">
        <f>IF(N1456="snížená",J1456,0)</f>
        <v>0</v>
      </c>
      <c r="BG1456" s="149">
        <f>IF(N1456="zákl. přenesená",J1456,0)</f>
        <v>0</v>
      </c>
      <c r="BH1456" s="149">
        <f>IF(N1456="sníž. přenesená",J1456,0)</f>
        <v>0</v>
      </c>
      <c r="BI1456" s="149">
        <f>IF(N1456="nulová",J1456,0)</f>
        <v>0</v>
      </c>
      <c r="BJ1456" s="2" t="s">
        <v>80</v>
      </c>
      <c r="BK1456" s="149">
        <f>ROUND(I1456*H1456,2)</f>
        <v>0</v>
      </c>
      <c r="BL1456" s="2" t="s">
        <v>283</v>
      </c>
      <c r="BM1456" s="148" t="s">
        <v>1615</v>
      </c>
    </row>
    <row r="1457" spans="1:65" s="17" customFormat="1">
      <c r="A1457" s="13"/>
      <c r="B1457" s="14"/>
      <c r="C1457" s="13"/>
      <c r="D1457" s="150" t="s">
        <v>200</v>
      </c>
      <c r="E1457" s="13"/>
      <c r="F1457" s="151" t="s">
        <v>1616</v>
      </c>
      <c r="G1457" s="13"/>
      <c r="H1457" s="13"/>
      <c r="I1457" s="13"/>
      <c r="J1457" s="13"/>
      <c r="K1457" s="13"/>
      <c r="L1457" s="14"/>
      <c r="M1457" s="152"/>
      <c r="N1457" s="153"/>
      <c r="O1457" s="36"/>
      <c r="P1457" s="36"/>
      <c r="Q1457" s="36"/>
      <c r="R1457" s="36"/>
      <c r="S1457" s="36"/>
      <c r="T1457" s="37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" t="s">
        <v>200</v>
      </c>
      <c r="AU1457" s="2" t="s">
        <v>82</v>
      </c>
    </row>
    <row r="1458" spans="1:65" s="154" customFormat="1">
      <c r="B1458" s="155"/>
      <c r="D1458" s="156" t="s">
        <v>202</v>
      </c>
      <c r="E1458" s="157"/>
      <c r="F1458" s="158" t="s">
        <v>645</v>
      </c>
      <c r="H1458" s="157"/>
      <c r="L1458" s="155"/>
      <c r="M1458" s="159"/>
      <c r="N1458" s="160"/>
      <c r="O1458" s="160"/>
      <c r="P1458" s="160"/>
      <c r="Q1458" s="160"/>
      <c r="R1458" s="160"/>
      <c r="S1458" s="160"/>
      <c r="T1458" s="161"/>
      <c r="AT1458" s="157" t="s">
        <v>202</v>
      </c>
      <c r="AU1458" s="157" t="s">
        <v>82</v>
      </c>
      <c r="AV1458" s="154" t="s">
        <v>80</v>
      </c>
      <c r="AW1458" s="154" t="s">
        <v>35</v>
      </c>
      <c r="AX1458" s="154" t="s">
        <v>73</v>
      </c>
      <c r="AY1458" s="157" t="s">
        <v>193</v>
      </c>
    </row>
    <row r="1459" spans="1:65" s="154" customFormat="1" ht="20.399999999999999">
      <c r="B1459" s="155"/>
      <c r="D1459" s="156" t="s">
        <v>202</v>
      </c>
      <c r="E1459" s="157"/>
      <c r="F1459" s="158" t="s">
        <v>1617</v>
      </c>
      <c r="H1459" s="157"/>
      <c r="L1459" s="155"/>
      <c r="M1459" s="159"/>
      <c r="N1459" s="160"/>
      <c r="O1459" s="160"/>
      <c r="P1459" s="160"/>
      <c r="Q1459" s="160"/>
      <c r="R1459" s="160"/>
      <c r="S1459" s="160"/>
      <c r="T1459" s="161"/>
      <c r="AT1459" s="157" t="s">
        <v>202</v>
      </c>
      <c r="AU1459" s="157" t="s">
        <v>82</v>
      </c>
      <c r="AV1459" s="154" t="s">
        <v>80</v>
      </c>
      <c r="AW1459" s="154" t="s">
        <v>35</v>
      </c>
      <c r="AX1459" s="154" t="s">
        <v>73</v>
      </c>
      <c r="AY1459" s="157" t="s">
        <v>193</v>
      </c>
    </row>
    <row r="1460" spans="1:65" s="162" customFormat="1">
      <c r="B1460" s="163"/>
      <c r="D1460" s="156" t="s">
        <v>202</v>
      </c>
      <c r="E1460" s="164"/>
      <c r="F1460" s="165" t="s">
        <v>1618</v>
      </c>
      <c r="H1460" s="166">
        <v>76.03</v>
      </c>
      <c r="L1460" s="163"/>
      <c r="M1460" s="167"/>
      <c r="N1460" s="168"/>
      <c r="O1460" s="168"/>
      <c r="P1460" s="168"/>
      <c r="Q1460" s="168"/>
      <c r="R1460" s="168"/>
      <c r="S1460" s="168"/>
      <c r="T1460" s="169"/>
      <c r="AT1460" s="164" t="s">
        <v>202</v>
      </c>
      <c r="AU1460" s="164" t="s">
        <v>82</v>
      </c>
      <c r="AV1460" s="162" t="s">
        <v>82</v>
      </c>
      <c r="AW1460" s="162" t="s">
        <v>35</v>
      </c>
      <c r="AX1460" s="162" t="s">
        <v>73</v>
      </c>
      <c r="AY1460" s="164" t="s">
        <v>193</v>
      </c>
    </row>
    <row r="1461" spans="1:65" s="170" customFormat="1">
      <c r="B1461" s="171"/>
      <c r="D1461" s="156" t="s">
        <v>202</v>
      </c>
      <c r="E1461" s="172"/>
      <c r="F1461" s="173" t="s">
        <v>206</v>
      </c>
      <c r="H1461" s="174">
        <v>76.03</v>
      </c>
      <c r="L1461" s="171"/>
      <c r="M1461" s="175"/>
      <c r="N1461" s="176"/>
      <c r="O1461" s="176"/>
      <c r="P1461" s="176"/>
      <c r="Q1461" s="176"/>
      <c r="R1461" s="176"/>
      <c r="S1461" s="176"/>
      <c r="T1461" s="177"/>
      <c r="AT1461" s="172" t="s">
        <v>202</v>
      </c>
      <c r="AU1461" s="172" t="s">
        <v>82</v>
      </c>
      <c r="AV1461" s="170" t="s">
        <v>199</v>
      </c>
      <c r="AW1461" s="170" t="s">
        <v>35</v>
      </c>
      <c r="AX1461" s="170" t="s">
        <v>80</v>
      </c>
      <c r="AY1461" s="172" t="s">
        <v>193</v>
      </c>
    </row>
    <row r="1462" spans="1:65" s="17" customFormat="1" ht="44.25" customHeight="1">
      <c r="A1462" s="13"/>
      <c r="B1462" s="136"/>
      <c r="C1462" s="137" t="s">
        <v>1619</v>
      </c>
      <c r="D1462" s="137" t="s">
        <v>195</v>
      </c>
      <c r="E1462" s="138" t="s">
        <v>1620</v>
      </c>
      <c r="F1462" s="139" t="s">
        <v>1621</v>
      </c>
      <c r="G1462" s="140" t="s">
        <v>198</v>
      </c>
      <c r="H1462" s="141">
        <v>139.84</v>
      </c>
      <c r="I1462" s="142">
        <v>0</v>
      </c>
      <c r="J1462" s="142">
        <f>ROUND(I1462*H1462,2)</f>
        <v>0</v>
      </c>
      <c r="K1462" s="143"/>
      <c r="L1462" s="14"/>
      <c r="M1462" s="144"/>
      <c r="N1462" s="145" t="s">
        <v>44</v>
      </c>
      <c r="O1462" s="146">
        <v>0.09</v>
      </c>
      <c r="P1462" s="146">
        <f>O1462*H1462</f>
        <v>12.585599999999999</v>
      </c>
      <c r="Q1462" s="146">
        <v>0</v>
      </c>
      <c r="R1462" s="146">
        <f>Q1462*H1462</f>
        <v>0</v>
      </c>
      <c r="S1462" s="146">
        <v>0</v>
      </c>
      <c r="T1462" s="147">
        <f>S1462*H1462</f>
        <v>0</v>
      </c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R1462" s="148" t="s">
        <v>283</v>
      </c>
      <c r="AT1462" s="148" t="s">
        <v>195</v>
      </c>
      <c r="AU1462" s="148" t="s">
        <v>82</v>
      </c>
      <c r="AY1462" s="2" t="s">
        <v>193</v>
      </c>
      <c r="BE1462" s="149">
        <f>IF(N1462="základní",J1462,0)</f>
        <v>0</v>
      </c>
      <c r="BF1462" s="149">
        <f>IF(N1462="snížená",J1462,0)</f>
        <v>0</v>
      </c>
      <c r="BG1462" s="149">
        <f>IF(N1462="zákl. přenesená",J1462,0)</f>
        <v>0</v>
      </c>
      <c r="BH1462" s="149">
        <f>IF(N1462="sníž. přenesená",J1462,0)</f>
        <v>0</v>
      </c>
      <c r="BI1462" s="149">
        <f>IF(N1462="nulová",J1462,0)</f>
        <v>0</v>
      </c>
      <c r="BJ1462" s="2" t="s">
        <v>80</v>
      </c>
      <c r="BK1462" s="149">
        <f>ROUND(I1462*H1462,2)</f>
        <v>0</v>
      </c>
      <c r="BL1462" s="2" t="s">
        <v>283</v>
      </c>
      <c r="BM1462" s="148" t="s">
        <v>1622</v>
      </c>
    </row>
    <row r="1463" spans="1:65" s="17" customFormat="1">
      <c r="A1463" s="13"/>
      <c r="B1463" s="14"/>
      <c r="C1463" s="13"/>
      <c r="D1463" s="150" t="s">
        <v>200</v>
      </c>
      <c r="E1463" s="13"/>
      <c r="F1463" s="151" t="s">
        <v>1623</v>
      </c>
      <c r="G1463" s="13"/>
      <c r="H1463" s="13"/>
      <c r="I1463" s="13"/>
      <c r="J1463" s="13"/>
      <c r="K1463" s="13"/>
      <c r="L1463" s="14"/>
      <c r="M1463" s="152"/>
      <c r="N1463" s="153"/>
      <c r="O1463" s="36"/>
      <c r="P1463" s="36"/>
      <c r="Q1463" s="36"/>
      <c r="R1463" s="36"/>
      <c r="S1463" s="36"/>
      <c r="T1463" s="37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" t="s">
        <v>200</v>
      </c>
      <c r="AU1463" s="2" t="s">
        <v>82</v>
      </c>
    </row>
    <row r="1464" spans="1:65" s="154" customFormat="1">
      <c r="B1464" s="155"/>
      <c r="D1464" s="156" t="s">
        <v>202</v>
      </c>
      <c r="E1464" s="157"/>
      <c r="F1464" s="158" t="s">
        <v>645</v>
      </c>
      <c r="H1464" s="157"/>
      <c r="L1464" s="155"/>
      <c r="M1464" s="159"/>
      <c r="N1464" s="160"/>
      <c r="O1464" s="160"/>
      <c r="P1464" s="160"/>
      <c r="Q1464" s="160"/>
      <c r="R1464" s="160"/>
      <c r="S1464" s="160"/>
      <c r="T1464" s="161"/>
      <c r="AT1464" s="157" t="s">
        <v>202</v>
      </c>
      <c r="AU1464" s="157" t="s">
        <v>82</v>
      </c>
      <c r="AV1464" s="154" t="s">
        <v>80</v>
      </c>
      <c r="AW1464" s="154" t="s">
        <v>35</v>
      </c>
      <c r="AX1464" s="154" t="s">
        <v>73</v>
      </c>
      <c r="AY1464" s="157" t="s">
        <v>193</v>
      </c>
    </row>
    <row r="1465" spans="1:65" s="154" customFormat="1">
      <c r="B1465" s="155"/>
      <c r="D1465" s="156" t="s">
        <v>202</v>
      </c>
      <c r="E1465" s="157"/>
      <c r="F1465" s="158" t="s">
        <v>1624</v>
      </c>
      <c r="H1465" s="157"/>
      <c r="L1465" s="155"/>
      <c r="M1465" s="159"/>
      <c r="N1465" s="160"/>
      <c r="O1465" s="160"/>
      <c r="P1465" s="160"/>
      <c r="Q1465" s="160"/>
      <c r="R1465" s="160"/>
      <c r="S1465" s="160"/>
      <c r="T1465" s="161"/>
      <c r="AT1465" s="157" t="s">
        <v>202</v>
      </c>
      <c r="AU1465" s="157" t="s">
        <v>82</v>
      </c>
      <c r="AV1465" s="154" t="s">
        <v>80</v>
      </c>
      <c r="AW1465" s="154" t="s">
        <v>35</v>
      </c>
      <c r="AX1465" s="154" t="s">
        <v>73</v>
      </c>
      <c r="AY1465" s="157" t="s">
        <v>193</v>
      </c>
    </row>
    <row r="1466" spans="1:65" s="162" customFormat="1">
      <c r="B1466" s="163"/>
      <c r="D1466" s="156" t="s">
        <v>202</v>
      </c>
      <c r="E1466" s="164"/>
      <c r="F1466" s="165" t="s">
        <v>1625</v>
      </c>
      <c r="H1466" s="166">
        <v>139.84</v>
      </c>
      <c r="L1466" s="163"/>
      <c r="M1466" s="167"/>
      <c r="N1466" s="168"/>
      <c r="O1466" s="168"/>
      <c r="P1466" s="168"/>
      <c r="Q1466" s="168"/>
      <c r="R1466" s="168"/>
      <c r="S1466" s="168"/>
      <c r="T1466" s="169"/>
      <c r="AT1466" s="164" t="s">
        <v>202</v>
      </c>
      <c r="AU1466" s="164" t="s">
        <v>82</v>
      </c>
      <c r="AV1466" s="162" t="s">
        <v>82</v>
      </c>
      <c r="AW1466" s="162" t="s">
        <v>35</v>
      </c>
      <c r="AX1466" s="162" t="s">
        <v>73</v>
      </c>
      <c r="AY1466" s="164" t="s">
        <v>193</v>
      </c>
    </row>
    <row r="1467" spans="1:65" s="170" customFormat="1">
      <c r="B1467" s="171"/>
      <c r="D1467" s="156" t="s">
        <v>202</v>
      </c>
      <c r="E1467" s="172"/>
      <c r="F1467" s="173" t="s">
        <v>206</v>
      </c>
      <c r="H1467" s="174">
        <v>139.84</v>
      </c>
      <c r="L1467" s="171"/>
      <c r="M1467" s="175"/>
      <c r="N1467" s="176"/>
      <c r="O1467" s="176"/>
      <c r="P1467" s="176"/>
      <c r="Q1467" s="176"/>
      <c r="R1467" s="176"/>
      <c r="S1467" s="176"/>
      <c r="T1467" s="177"/>
      <c r="AT1467" s="172" t="s">
        <v>202</v>
      </c>
      <c r="AU1467" s="172" t="s">
        <v>82</v>
      </c>
      <c r="AV1467" s="170" t="s">
        <v>199</v>
      </c>
      <c r="AW1467" s="170" t="s">
        <v>35</v>
      </c>
      <c r="AX1467" s="170" t="s">
        <v>80</v>
      </c>
      <c r="AY1467" s="172" t="s">
        <v>193</v>
      </c>
    </row>
    <row r="1468" spans="1:65" s="17" customFormat="1" ht="24.15" customHeight="1">
      <c r="A1468" s="13"/>
      <c r="B1468" s="136"/>
      <c r="C1468" s="186" t="s">
        <v>1008</v>
      </c>
      <c r="D1468" s="186" t="s">
        <v>372</v>
      </c>
      <c r="E1468" s="187" t="s">
        <v>1626</v>
      </c>
      <c r="F1468" s="188" t="s">
        <v>1627</v>
      </c>
      <c r="G1468" s="189" t="s">
        <v>198</v>
      </c>
      <c r="H1468" s="190">
        <v>157.11000000000001</v>
      </c>
      <c r="I1468" s="191">
        <v>0</v>
      </c>
      <c r="J1468" s="191">
        <f>ROUND(I1468*H1468,2)</f>
        <v>0</v>
      </c>
      <c r="K1468" s="192"/>
      <c r="L1468" s="193"/>
      <c r="M1468" s="194"/>
      <c r="N1468" s="195" t="s">
        <v>44</v>
      </c>
      <c r="O1468" s="146">
        <v>0</v>
      </c>
      <c r="P1468" s="146">
        <f>O1468*H1468</f>
        <v>0</v>
      </c>
      <c r="Q1468" s="146">
        <v>1.1E-4</v>
      </c>
      <c r="R1468" s="146">
        <f>Q1468*H1468</f>
        <v>1.7282100000000002E-2</v>
      </c>
      <c r="S1468" s="146">
        <v>0</v>
      </c>
      <c r="T1468" s="147">
        <f>S1468*H1468</f>
        <v>0</v>
      </c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R1468" s="148" t="s">
        <v>336</v>
      </c>
      <c r="AT1468" s="148" t="s">
        <v>372</v>
      </c>
      <c r="AU1468" s="148" t="s">
        <v>82</v>
      </c>
      <c r="AY1468" s="2" t="s">
        <v>193</v>
      </c>
      <c r="BE1468" s="149">
        <f>IF(N1468="základní",J1468,0)</f>
        <v>0</v>
      </c>
      <c r="BF1468" s="149">
        <f>IF(N1468="snížená",J1468,0)</f>
        <v>0</v>
      </c>
      <c r="BG1468" s="149">
        <f>IF(N1468="zákl. přenesená",J1468,0)</f>
        <v>0</v>
      </c>
      <c r="BH1468" s="149">
        <f>IF(N1468="sníž. přenesená",J1468,0)</f>
        <v>0</v>
      </c>
      <c r="BI1468" s="149">
        <f>IF(N1468="nulová",J1468,0)</f>
        <v>0</v>
      </c>
      <c r="BJ1468" s="2" t="s">
        <v>80</v>
      </c>
      <c r="BK1468" s="149">
        <f>ROUND(I1468*H1468,2)</f>
        <v>0</v>
      </c>
      <c r="BL1468" s="2" t="s">
        <v>283</v>
      </c>
      <c r="BM1468" s="148" t="s">
        <v>1628</v>
      </c>
    </row>
    <row r="1469" spans="1:65" s="162" customFormat="1">
      <c r="B1469" s="163"/>
      <c r="D1469" s="156" t="s">
        <v>202</v>
      </c>
      <c r="E1469" s="164"/>
      <c r="F1469" s="165" t="s">
        <v>1629</v>
      </c>
      <c r="H1469" s="166">
        <v>157.11000000000001</v>
      </c>
      <c r="L1469" s="163"/>
      <c r="M1469" s="167"/>
      <c r="N1469" s="168"/>
      <c r="O1469" s="168"/>
      <c r="P1469" s="168"/>
      <c r="Q1469" s="168"/>
      <c r="R1469" s="168"/>
      <c r="S1469" s="168"/>
      <c r="T1469" s="169"/>
      <c r="AT1469" s="164" t="s">
        <v>202</v>
      </c>
      <c r="AU1469" s="164" t="s">
        <v>82</v>
      </c>
      <c r="AV1469" s="162" t="s">
        <v>82</v>
      </c>
      <c r="AW1469" s="162" t="s">
        <v>35</v>
      </c>
      <c r="AX1469" s="162" t="s">
        <v>73</v>
      </c>
      <c r="AY1469" s="164" t="s">
        <v>193</v>
      </c>
    </row>
    <row r="1470" spans="1:65" s="170" customFormat="1">
      <c r="B1470" s="171"/>
      <c r="D1470" s="156" t="s">
        <v>202</v>
      </c>
      <c r="E1470" s="172"/>
      <c r="F1470" s="173" t="s">
        <v>206</v>
      </c>
      <c r="H1470" s="174">
        <v>157.11000000000001</v>
      </c>
      <c r="L1470" s="171"/>
      <c r="M1470" s="175"/>
      <c r="N1470" s="176"/>
      <c r="O1470" s="176"/>
      <c r="P1470" s="176"/>
      <c r="Q1470" s="176"/>
      <c r="R1470" s="176"/>
      <c r="S1470" s="176"/>
      <c r="T1470" s="177"/>
      <c r="AT1470" s="172" t="s">
        <v>202</v>
      </c>
      <c r="AU1470" s="172" t="s">
        <v>82</v>
      </c>
      <c r="AV1470" s="170" t="s">
        <v>199</v>
      </c>
      <c r="AW1470" s="170" t="s">
        <v>35</v>
      </c>
      <c r="AX1470" s="170" t="s">
        <v>80</v>
      </c>
      <c r="AY1470" s="172" t="s">
        <v>193</v>
      </c>
    </row>
    <row r="1471" spans="1:65" s="17" customFormat="1" ht="44.25" customHeight="1">
      <c r="A1471" s="13"/>
      <c r="B1471" s="136"/>
      <c r="C1471" s="137" t="s">
        <v>1630</v>
      </c>
      <c r="D1471" s="137" t="s">
        <v>195</v>
      </c>
      <c r="E1471" s="138" t="s">
        <v>1631</v>
      </c>
      <c r="F1471" s="139" t="s">
        <v>1632</v>
      </c>
      <c r="G1471" s="140" t="s">
        <v>198</v>
      </c>
      <c r="H1471" s="141">
        <v>139.84</v>
      </c>
      <c r="I1471" s="142">
        <v>0</v>
      </c>
      <c r="J1471" s="142">
        <f>ROUND(I1471*H1471,2)</f>
        <v>0</v>
      </c>
      <c r="K1471" s="143"/>
      <c r="L1471" s="14"/>
      <c r="M1471" s="144"/>
      <c r="N1471" s="145" t="s">
        <v>44</v>
      </c>
      <c r="O1471" s="146">
        <v>0.11</v>
      </c>
      <c r="P1471" s="146">
        <f>O1471*H1471</f>
        <v>15.382400000000001</v>
      </c>
      <c r="Q1471" s="146">
        <v>0</v>
      </c>
      <c r="R1471" s="146">
        <f>Q1471*H1471</f>
        <v>0</v>
      </c>
      <c r="S1471" s="146">
        <v>0</v>
      </c>
      <c r="T1471" s="147">
        <f>S1471*H1471</f>
        <v>0</v>
      </c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R1471" s="148" t="s">
        <v>283</v>
      </c>
      <c r="AT1471" s="148" t="s">
        <v>195</v>
      </c>
      <c r="AU1471" s="148" t="s">
        <v>82</v>
      </c>
      <c r="AY1471" s="2" t="s">
        <v>193</v>
      </c>
      <c r="BE1471" s="149">
        <f>IF(N1471="základní",J1471,0)</f>
        <v>0</v>
      </c>
      <c r="BF1471" s="149">
        <f>IF(N1471="snížená",J1471,0)</f>
        <v>0</v>
      </c>
      <c r="BG1471" s="149">
        <f>IF(N1471="zákl. přenesená",J1471,0)</f>
        <v>0</v>
      </c>
      <c r="BH1471" s="149">
        <f>IF(N1471="sníž. přenesená",J1471,0)</f>
        <v>0</v>
      </c>
      <c r="BI1471" s="149">
        <f>IF(N1471="nulová",J1471,0)</f>
        <v>0</v>
      </c>
      <c r="BJ1471" s="2" t="s">
        <v>80</v>
      </c>
      <c r="BK1471" s="149">
        <f>ROUND(I1471*H1471,2)</f>
        <v>0</v>
      </c>
      <c r="BL1471" s="2" t="s">
        <v>283</v>
      </c>
      <c r="BM1471" s="148" t="s">
        <v>1633</v>
      </c>
    </row>
    <row r="1472" spans="1:65" s="17" customFormat="1">
      <c r="A1472" s="13"/>
      <c r="B1472" s="14"/>
      <c r="C1472" s="13"/>
      <c r="D1472" s="150" t="s">
        <v>200</v>
      </c>
      <c r="E1472" s="13"/>
      <c r="F1472" s="151" t="s">
        <v>1634</v>
      </c>
      <c r="G1472" s="13"/>
      <c r="H1472" s="13"/>
      <c r="I1472" s="13"/>
      <c r="J1472" s="13"/>
      <c r="K1472" s="13"/>
      <c r="L1472" s="14"/>
      <c r="M1472" s="152"/>
      <c r="N1472" s="153"/>
      <c r="O1472" s="36"/>
      <c r="P1472" s="36"/>
      <c r="Q1472" s="36"/>
      <c r="R1472" s="36"/>
      <c r="S1472" s="36"/>
      <c r="T1472" s="37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" t="s">
        <v>200</v>
      </c>
      <c r="AU1472" s="2" t="s">
        <v>82</v>
      </c>
    </row>
    <row r="1473" spans="1:65" s="154" customFormat="1">
      <c r="B1473" s="155"/>
      <c r="D1473" s="156" t="s">
        <v>202</v>
      </c>
      <c r="E1473" s="157"/>
      <c r="F1473" s="158" t="s">
        <v>645</v>
      </c>
      <c r="H1473" s="157"/>
      <c r="L1473" s="155"/>
      <c r="M1473" s="159"/>
      <c r="N1473" s="160"/>
      <c r="O1473" s="160"/>
      <c r="P1473" s="160"/>
      <c r="Q1473" s="160"/>
      <c r="R1473" s="160"/>
      <c r="S1473" s="160"/>
      <c r="T1473" s="161"/>
      <c r="AT1473" s="157" t="s">
        <v>202</v>
      </c>
      <c r="AU1473" s="157" t="s">
        <v>82</v>
      </c>
      <c r="AV1473" s="154" t="s">
        <v>80</v>
      </c>
      <c r="AW1473" s="154" t="s">
        <v>35</v>
      </c>
      <c r="AX1473" s="154" t="s">
        <v>73</v>
      </c>
      <c r="AY1473" s="157" t="s">
        <v>193</v>
      </c>
    </row>
    <row r="1474" spans="1:65" s="154" customFormat="1">
      <c r="B1474" s="155"/>
      <c r="D1474" s="156" t="s">
        <v>202</v>
      </c>
      <c r="E1474" s="157"/>
      <c r="F1474" s="158" t="s">
        <v>1624</v>
      </c>
      <c r="H1474" s="157"/>
      <c r="L1474" s="155"/>
      <c r="M1474" s="159"/>
      <c r="N1474" s="160"/>
      <c r="O1474" s="160"/>
      <c r="P1474" s="160"/>
      <c r="Q1474" s="160"/>
      <c r="R1474" s="160"/>
      <c r="S1474" s="160"/>
      <c r="T1474" s="161"/>
      <c r="AT1474" s="157" t="s">
        <v>202</v>
      </c>
      <c r="AU1474" s="157" t="s">
        <v>82</v>
      </c>
      <c r="AV1474" s="154" t="s">
        <v>80</v>
      </c>
      <c r="AW1474" s="154" t="s">
        <v>35</v>
      </c>
      <c r="AX1474" s="154" t="s">
        <v>73</v>
      </c>
      <c r="AY1474" s="157" t="s">
        <v>193</v>
      </c>
    </row>
    <row r="1475" spans="1:65" s="162" customFormat="1">
      <c r="B1475" s="163"/>
      <c r="D1475" s="156" t="s">
        <v>202</v>
      </c>
      <c r="E1475" s="164"/>
      <c r="F1475" s="165" t="s">
        <v>1625</v>
      </c>
      <c r="H1475" s="166">
        <v>139.84</v>
      </c>
      <c r="L1475" s="163"/>
      <c r="M1475" s="167"/>
      <c r="N1475" s="168"/>
      <c r="O1475" s="168"/>
      <c r="P1475" s="168"/>
      <c r="Q1475" s="168"/>
      <c r="R1475" s="168"/>
      <c r="S1475" s="168"/>
      <c r="T1475" s="169"/>
      <c r="AT1475" s="164" t="s">
        <v>202</v>
      </c>
      <c r="AU1475" s="164" t="s">
        <v>82</v>
      </c>
      <c r="AV1475" s="162" t="s">
        <v>82</v>
      </c>
      <c r="AW1475" s="162" t="s">
        <v>35</v>
      </c>
      <c r="AX1475" s="162" t="s">
        <v>73</v>
      </c>
      <c r="AY1475" s="164" t="s">
        <v>193</v>
      </c>
    </row>
    <row r="1476" spans="1:65" s="170" customFormat="1">
      <c r="B1476" s="171"/>
      <c r="D1476" s="156" t="s">
        <v>202</v>
      </c>
      <c r="E1476" s="172"/>
      <c r="F1476" s="173" t="s">
        <v>206</v>
      </c>
      <c r="H1476" s="174">
        <v>139.84</v>
      </c>
      <c r="L1476" s="171"/>
      <c r="M1476" s="175"/>
      <c r="N1476" s="176"/>
      <c r="O1476" s="176"/>
      <c r="P1476" s="176"/>
      <c r="Q1476" s="176"/>
      <c r="R1476" s="176"/>
      <c r="S1476" s="176"/>
      <c r="T1476" s="177"/>
      <c r="AT1476" s="172" t="s">
        <v>202</v>
      </c>
      <c r="AU1476" s="172" t="s">
        <v>82</v>
      </c>
      <c r="AV1476" s="170" t="s">
        <v>199</v>
      </c>
      <c r="AW1476" s="170" t="s">
        <v>35</v>
      </c>
      <c r="AX1476" s="170" t="s">
        <v>80</v>
      </c>
      <c r="AY1476" s="172" t="s">
        <v>193</v>
      </c>
    </row>
    <row r="1477" spans="1:65" s="17" customFormat="1" ht="24.15" customHeight="1">
      <c r="A1477" s="13"/>
      <c r="B1477" s="136"/>
      <c r="C1477" s="186" t="s">
        <v>1012</v>
      </c>
      <c r="D1477" s="186" t="s">
        <v>372</v>
      </c>
      <c r="E1477" s="187" t="s">
        <v>1635</v>
      </c>
      <c r="F1477" s="188" t="s">
        <v>1636</v>
      </c>
      <c r="G1477" s="189" t="s">
        <v>198</v>
      </c>
      <c r="H1477" s="190">
        <v>142.637</v>
      </c>
      <c r="I1477" s="191">
        <v>0</v>
      </c>
      <c r="J1477" s="191">
        <f>ROUND(I1477*H1477,2)</f>
        <v>0</v>
      </c>
      <c r="K1477" s="192"/>
      <c r="L1477" s="193"/>
      <c r="M1477" s="194"/>
      <c r="N1477" s="195" t="s">
        <v>44</v>
      </c>
      <c r="O1477" s="146">
        <v>0</v>
      </c>
      <c r="P1477" s="146">
        <f>O1477*H1477</f>
        <v>0</v>
      </c>
      <c r="Q1477" s="146">
        <v>1.6800000000000001E-3</v>
      </c>
      <c r="R1477" s="146">
        <f>Q1477*H1477</f>
        <v>0.23963016000000001</v>
      </c>
      <c r="S1477" s="146">
        <v>0</v>
      </c>
      <c r="T1477" s="147">
        <f>S1477*H1477</f>
        <v>0</v>
      </c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R1477" s="148" t="s">
        <v>336</v>
      </c>
      <c r="AT1477" s="148" t="s">
        <v>372</v>
      </c>
      <c r="AU1477" s="148" t="s">
        <v>82</v>
      </c>
      <c r="AY1477" s="2" t="s">
        <v>193</v>
      </c>
      <c r="BE1477" s="149">
        <f>IF(N1477="základní",J1477,0)</f>
        <v>0</v>
      </c>
      <c r="BF1477" s="149">
        <f>IF(N1477="snížená",J1477,0)</f>
        <v>0</v>
      </c>
      <c r="BG1477" s="149">
        <f>IF(N1477="zákl. přenesená",J1477,0)</f>
        <v>0</v>
      </c>
      <c r="BH1477" s="149">
        <f>IF(N1477="sníž. přenesená",J1477,0)</f>
        <v>0</v>
      </c>
      <c r="BI1477" s="149">
        <f>IF(N1477="nulová",J1477,0)</f>
        <v>0</v>
      </c>
      <c r="BJ1477" s="2" t="s">
        <v>80</v>
      </c>
      <c r="BK1477" s="149">
        <f>ROUND(I1477*H1477,2)</f>
        <v>0</v>
      </c>
      <c r="BL1477" s="2" t="s">
        <v>283</v>
      </c>
      <c r="BM1477" s="148" t="s">
        <v>1637</v>
      </c>
    </row>
    <row r="1478" spans="1:65" s="162" customFormat="1">
      <c r="B1478" s="163"/>
      <c r="D1478" s="156" t="s">
        <v>202</v>
      </c>
      <c r="E1478" s="164"/>
      <c r="F1478" s="165" t="s">
        <v>1638</v>
      </c>
      <c r="H1478" s="166">
        <v>142.637</v>
      </c>
      <c r="L1478" s="163"/>
      <c r="M1478" s="167"/>
      <c r="N1478" s="168"/>
      <c r="O1478" s="168"/>
      <c r="P1478" s="168"/>
      <c r="Q1478" s="168"/>
      <c r="R1478" s="168"/>
      <c r="S1478" s="168"/>
      <c r="T1478" s="169"/>
      <c r="AT1478" s="164" t="s">
        <v>202</v>
      </c>
      <c r="AU1478" s="164" t="s">
        <v>82</v>
      </c>
      <c r="AV1478" s="162" t="s">
        <v>82</v>
      </c>
      <c r="AW1478" s="162" t="s">
        <v>35</v>
      </c>
      <c r="AX1478" s="162" t="s">
        <v>73</v>
      </c>
      <c r="AY1478" s="164" t="s">
        <v>193</v>
      </c>
    </row>
    <row r="1479" spans="1:65" s="170" customFormat="1">
      <c r="B1479" s="171"/>
      <c r="D1479" s="156" t="s">
        <v>202</v>
      </c>
      <c r="E1479" s="172"/>
      <c r="F1479" s="173" t="s">
        <v>206</v>
      </c>
      <c r="H1479" s="174">
        <v>142.637</v>
      </c>
      <c r="L1479" s="171"/>
      <c r="M1479" s="175"/>
      <c r="N1479" s="176"/>
      <c r="O1479" s="176"/>
      <c r="P1479" s="176"/>
      <c r="Q1479" s="176"/>
      <c r="R1479" s="176"/>
      <c r="S1479" s="176"/>
      <c r="T1479" s="177"/>
      <c r="AT1479" s="172" t="s">
        <v>202</v>
      </c>
      <c r="AU1479" s="172" t="s">
        <v>82</v>
      </c>
      <c r="AV1479" s="170" t="s">
        <v>199</v>
      </c>
      <c r="AW1479" s="170" t="s">
        <v>35</v>
      </c>
      <c r="AX1479" s="170" t="s">
        <v>80</v>
      </c>
      <c r="AY1479" s="172" t="s">
        <v>193</v>
      </c>
    </row>
    <row r="1480" spans="1:65" s="17" customFormat="1" ht="55.5" customHeight="1">
      <c r="A1480" s="13"/>
      <c r="B1480" s="136"/>
      <c r="C1480" s="137" t="s">
        <v>1639</v>
      </c>
      <c r="D1480" s="137" t="s">
        <v>195</v>
      </c>
      <c r="E1480" s="138" t="s">
        <v>1640</v>
      </c>
      <c r="F1480" s="139" t="s">
        <v>1641</v>
      </c>
      <c r="G1480" s="140" t="s">
        <v>605</v>
      </c>
      <c r="H1480" s="141">
        <v>10</v>
      </c>
      <c r="I1480" s="142">
        <v>0</v>
      </c>
      <c r="J1480" s="142">
        <f>ROUND(I1480*H1480,2)</f>
        <v>0</v>
      </c>
      <c r="K1480" s="143"/>
      <c r="L1480" s="14"/>
      <c r="M1480" s="144"/>
      <c r="N1480" s="145" t="s">
        <v>44</v>
      </c>
      <c r="O1480" s="146">
        <v>0.96599999999999997</v>
      </c>
      <c r="P1480" s="146">
        <f>O1480*H1480</f>
        <v>9.66</v>
      </c>
      <c r="Q1480" s="146">
        <v>6.3860000000000002E-4</v>
      </c>
      <c r="R1480" s="146">
        <f>Q1480*H1480</f>
        <v>6.3860000000000002E-3</v>
      </c>
      <c r="S1480" s="146">
        <v>2.2000000000000001E-3</v>
      </c>
      <c r="T1480" s="147">
        <f>S1480*H1480</f>
        <v>2.2000000000000002E-2</v>
      </c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R1480" s="148" t="s">
        <v>283</v>
      </c>
      <c r="AT1480" s="148" t="s">
        <v>195</v>
      </c>
      <c r="AU1480" s="148" t="s">
        <v>82</v>
      </c>
      <c r="AY1480" s="2" t="s">
        <v>193</v>
      </c>
      <c r="BE1480" s="149">
        <f>IF(N1480="základní",J1480,0)</f>
        <v>0</v>
      </c>
      <c r="BF1480" s="149">
        <f>IF(N1480="snížená",J1480,0)</f>
        <v>0</v>
      </c>
      <c r="BG1480" s="149">
        <f>IF(N1480="zákl. přenesená",J1480,0)</f>
        <v>0</v>
      </c>
      <c r="BH1480" s="149">
        <f>IF(N1480="sníž. přenesená",J1480,0)</f>
        <v>0</v>
      </c>
      <c r="BI1480" s="149">
        <f>IF(N1480="nulová",J1480,0)</f>
        <v>0</v>
      </c>
      <c r="BJ1480" s="2" t="s">
        <v>80</v>
      </c>
      <c r="BK1480" s="149">
        <f>ROUND(I1480*H1480,2)</f>
        <v>0</v>
      </c>
      <c r="BL1480" s="2" t="s">
        <v>283</v>
      </c>
      <c r="BM1480" s="148" t="s">
        <v>1642</v>
      </c>
    </row>
    <row r="1481" spans="1:65" s="17" customFormat="1">
      <c r="A1481" s="13"/>
      <c r="B1481" s="14"/>
      <c r="C1481" s="13"/>
      <c r="D1481" s="150" t="s">
        <v>200</v>
      </c>
      <c r="E1481" s="13"/>
      <c r="F1481" s="151" t="s">
        <v>1643</v>
      </c>
      <c r="G1481" s="13"/>
      <c r="H1481" s="13"/>
      <c r="I1481" s="13"/>
      <c r="J1481" s="13"/>
      <c r="K1481" s="13"/>
      <c r="L1481" s="14"/>
      <c r="M1481" s="152"/>
      <c r="N1481" s="153"/>
      <c r="O1481" s="36"/>
      <c r="P1481" s="36"/>
      <c r="Q1481" s="36"/>
      <c r="R1481" s="36"/>
      <c r="S1481" s="36"/>
      <c r="T1481" s="37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" t="s">
        <v>200</v>
      </c>
      <c r="AU1481" s="2" t="s">
        <v>82</v>
      </c>
    </row>
    <row r="1482" spans="1:65" s="154" customFormat="1">
      <c r="B1482" s="155"/>
      <c r="D1482" s="156" t="s">
        <v>202</v>
      </c>
      <c r="E1482" s="157"/>
      <c r="F1482" s="158" t="s">
        <v>530</v>
      </c>
      <c r="H1482" s="157"/>
      <c r="L1482" s="155"/>
      <c r="M1482" s="159"/>
      <c r="N1482" s="160"/>
      <c r="O1482" s="160"/>
      <c r="P1482" s="160"/>
      <c r="Q1482" s="160"/>
      <c r="R1482" s="160"/>
      <c r="S1482" s="160"/>
      <c r="T1482" s="161"/>
      <c r="AT1482" s="157" t="s">
        <v>202</v>
      </c>
      <c r="AU1482" s="157" t="s">
        <v>82</v>
      </c>
      <c r="AV1482" s="154" t="s">
        <v>80</v>
      </c>
      <c r="AW1482" s="154" t="s">
        <v>35</v>
      </c>
      <c r="AX1482" s="154" t="s">
        <v>73</v>
      </c>
      <c r="AY1482" s="157" t="s">
        <v>193</v>
      </c>
    </row>
    <row r="1483" spans="1:65" s="162" customFormat="1">
      <c r="B1483" s="163"/>
      <c r="D1483" s="156" t="s">
        <v>202</v>
      </c>
      <c r="E1483" s="164"/>
      <c r="F1483" s="165" t="s">
        <v>231</v>
      </c>
      <c r="H1483" s="166">
        <v>10</v>
      </c>
      <c r="L1483" s="163"/>
      <c r="M1483" s="167"/>
      <c r="N1483" s="168"/>
      <c r="O1483" s="168"/>
      <c r="P1483" s="168"/>
      <c r="Q1483" s="168"/>
      <c r="R1483" s="168"/>
      <c r="S1483" s="168"/>
      <c r="T1483" s="169"/>
      <c r="AT1483" s="164" t="s">
        <v>202</v>
      </c>
      <c r="AU1483" s="164" t="s">
        <v>82</v>
      </c>
      <c r="AV1483" s="162" t="s">
        <v>82</v>
      </c>
      <c r="AW1483" s="162" t="s">
        <v>35</v>
      </c>
      <c r="AX1483" s="162" t="s">
        <v>73</v>
      </c>
      <c r="AY1483" s="164" t="s">
        <v>193</v>
      </c>
    </row>
    <row r="1484" spans="1:65" s="170" customFormat="1">
      <c r="B1484" s="171"/>
      <c r="D1484" s="156" t="s">
        <v>202</v>
      </c>
      <c r="E1484" s="172"/>
      <c r="F1484" s="173" t="s">
        <v>206</v>
      </c>
      <c r="H1484" s="174">
        <v>10</v>
      </c>
      <c r="L1484" s="171"/>
      <c r="M1484" s="175"/>
      <c r="N1484" s="176"/>
      <c r="O1484" s="176"/>
      <c r="P1484" s="176"/>
      <c r="Q1484" s="176"/>
      <c r="R1484" s="176"/>
      <c r="S1484" s="176"/>
      <c r="T1484" s="177"/>
      <c r="AT1484" s="172" t="s">
        <v>202</v>
      </c>
      <c r="AU1484" s="172" t="s">
        <v>82</v>
      </c>
      <c r="AV1484" s="170" t="s">
        <v>199</v>
      </c>
      <c r="AW1484" s="170" t="s">
        <v>35</v>
      </c>
      <c r="AX1484" s="170" t="s">
        <v>80</v>
      </c>
      <c r="AY1484" s="172" t="s">
        <v>193</v>
      </c>
    </row>
    <row r="1485" spans="1:65" s="17" customFormat="1" ht="55.5" customHeight="1">
      <c r="A1485" s="13"/>
      <c r="B1485" s="136"/>
      <c r="C1485" s="137" t="s">
        <v>1015</v>
      </c>
      <c r="D1485" s="137" t="s">
        <v>195</v>
      </c>
      <c r="E1485" s="138" t="s">
        <v>1644</v>
      </c>
      <c r="F1485" s="139" t="s">
        <v>1645</v>
      </c>
      <c r="G1485" s="140" t="s">
        <v>605</v>
      </c>
      <c r="H1485" s="141">
        <v>2</v>
      </c>
      <c r="I1485" s="142">
        <v>0</v>
      </c>
      <c r="J1485" s="142">
        <f>ROUND(I1485*H1485,2)</f>
        <v>0</v>
      </c>
      <c r="K1485" s="143"/>
      <c r="L1485" s="14"/>
      <c r="M1485" s="144"/>
      <c r="N1485" s="145" t="s">
        <v>44</v>
      </c>
      <c r="O1485" s="146">
        <v>1.2110000000000001</v>
      </c>
      <c r="P1485" s="146">
        <f>O1485*H1485</f>
        <v>2.4220000000000002</v>
      </c>
      <c r="Q1485" s="146">
        <v>1.052E-3</v>
      </c>
      <c r="R1485" s="146">
        <f>Q1485*H1485</f>
        <v>2.104E-3</v>
      </c>
      <c r="S1485" s="146">
        <v>5.4999999999999997E-3</v>
      </c>
      <c r="T1485" s="147">
        <f>S1485*H1485</f>
        <v>1.0999999999999999E-2</v>
      </c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R1485" s="148" t="s">
        <v>283</v>
      </c>
      <c r="AT1485" s="148" t="s">
        <v>195</v>
      </c>
      <c r="AU1485" s="148" t="s">
        <v>82</v>
      </c>
      <c r="AY1485" s="2" t="s">
        <v>193</v>
      </c>
      <c r="BE1485" s="149">
        <f>IF(N1485="základní",J1485,0)</f>
        <v>0</v>
      </c>
      <c r="BF1485" s="149">
        <f>IF(N1485="snížená",J1485,0)</f>
        <v>0</v>
      </c>
      <c r="BG1485" s="149">
        <f>IF(N1485="zákl. přenesená",J1485,0)</f>
        <v>0</v>
      </c>
      <c r="BH1485" s="149">
        <f>IF(N1485="sníž. přenesená",J1485,0)</f>
        <v>0</v>
      </c>
      <c r="BI1485" s="149">
        <f>IF(N1485="nulová",J1485,0)</f>
        <v>0</v>
      </c>
      <c r="BJ1485" s="2" t="s">
        <v>80</v>
      </c>
      <c r="BK1485" s="149">
        <f>ROUND(I1485*H1485,2)</f>
        <v>0</v>
      </c>
      <c r="BL1485" s="2" t="s">
        <v>283</v>
      </c>
      <c r="BM1485" s="148" t="s">
        <v>1646</v>
      </c>
    </row>
    <row r="1486" spans="1:65" s="17" customFormat="1">
      <c r="A1486" s="13"/>
      <c r="B1486" s="14"/>
      <c r="C1486" s="13"/>
      <c r="D1486" s="150" t="s">
        <v>200</v>
      </c>
      <c r="E1486" s="13"/>
      <c r="F1486" s="151" t="s">
        <v>1647</v>
      </c>
      <c r="G1486" s="13"/>
      <c r="H1486" s="13"/>
      <c r="I1486" s="13"/>
      <c r="J1486" s="13"/>
      <c r="K1486" s="13"/>
      <c r="L1486" s="14"/>
      <c r="M1486" s="152"/>
      <c r="N1486" s="153"/>
      <c r="O1486" s="36"/>
      <c r="P1486" s="36"/>
      <c r="Q1486" s="36"/>
      <c r="R1486" s="36"/>
      <c r="S1486" s="36"/>
      <c r="T1486" s="37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" t="s">
        <v>200</v>
      </c>
      <c r="AU1486" s="2" t="s">
        <v>82</v>
      </c>
    </row>
    <row r="1487" spans="1:65" s="154" customFormat="1">
      <c r="B1487" s="155"/>
      <c r="D1487" s="156" t="s">
        <v>202</v>
      </c>
      <c r="E1487" s="157"/>
      <c r="F1487" s="158" t="s">
        <v>530</v>
      </c>
      <c r="H1487" s="157"/>
      <c r="L1487" s="155"/>
      <c r="M1487" s="159"/>
      <c r="N1487" s="160"/>
      <c r="O1487" s="160"/>
      <c r="P1487" s="160"/>
      <c r="Q1487" s="160"/>
      <c r="R1487" s="160"/>
      <c r="S1487" s="160"/>
      <c r="T1487" s="161"/>
      <c r="AT1487" s="157" t="s">
        <v>202</v>
      </c>
      <c r="AU1487" s="157" t="s">
        <v>82</v>
      </c>
      <c r="AV1487" s="154" t="s">
        <v>80</v>
      </c>
      <c r="AW1487" s="154" t="s">
        <v>35</v>
      </c>
      <c r="AX1487" s="154" t="s">
        <v>73</v>
      </c>
      <c r="AY1487" s="157" t="s">
        <v>193</v>
      </c>
    </row>
    <row r="1488" spans="1:65" s="162" customFormat="1">
      <c r="B1488" s="163"/>
      <c r="D1488" s="156" t="s">
        <v>202</v>
      </c>
      <c r="E1488" s="164"/>
      <c r="F1488" s="165" t="s">
        <v>1648</v>
      </c>
      <c r="H1488" s="166">
        <v>2</v>
      </c>
      <c r="L1488" s="163"/>
      <c r="M1488" s="167"/>
      <c r="N1488" s="168"/>
      <c r="O1488" s="168"/>
      <c r="P1488" s="168"/>
      <c r="Q1488" s="168"/>
      <c r="R1488" s="168"/>
      <c r="S1488" s="168"/>
      <c r="T1488" s="169"/>
      <c r="AT1488" s="164" t="s">
        <v>202</v>
      </c>
      <c r="AU1488" s="164" t="s">
        <v>82</v>
      </c>
      <c r="AV1488" s="162" t="s">
        <v>82</v>
      </c>
      <c r="AW1488" s="162" t="s">
        <v>35</v>
      </c>
      <c r="AX1488" s="162" t="s">
        <v>73</v>
      </c>
      <c r="AY1488" s="164" t="s">
        <v>193</v>
      </c>
    </row>
    <row r="1489" spans="1:65" s="170" customFormat="1">
      <c r="B1489" s="171"/>
      <c r="D1489" s="156" t="s">
        <v>202</v>
      </c>
      <c r="E1489" s="172"/>
      <c r="F1489" s="173" t="s">
        <v>206</v>
      </c>
      <c r="H1489" s="174">
        <v>2</v>
      </c>
      <c r="L1489" s="171"/>
      <c r="M1489" s="175"/>
      <c r="N1489" s="176"/>
      <c r="O1489" s="176"/>
      <c r="P1489" s="176"/>
      <c r="Q1489" s="176"/>
      <c r="R1489" s="176"/>
      <c r="S1489" s="176"/>
      <c r="T1489" s="177"/>
      <c r="AT1489" s="172" t="s">
        <v>202</v>
      </c>
      <c r="AU1489" s="172" t="s">
        <v>82</v>
      </c>
      <c r="AV1489" s="170" t="s">
        <v>199</v>
      </c>
      <c r="AW1489" s="170" t="s">
        <v>35</v>
      </c>
      <c r="AX1489" s="170" t="s">
        <v>80</v>
      </c>
      <c r="AY1489" s="172" t="s">
        <v>193</v>
      </c>
    </row>
    <row r="1490" spans="1:65" s="17" customFormat="1" ht="44.25" customHeight="1">
      <c r="A1490" s="13"/>
      <c r="B1490" s="136"/>
      <c r="C1490" s="137" t="s">
        <v>1649</v>
      </c>
      <c r="D1490" s="137" t="s">
        <v>195</v>
      </c>
      <c r="E1490" s="138" t="s">
        <v>1650</v>
      </c>
      <c r="F1490" s="139" t="s">
        <v>1651</v>
      </c>
      <c r="G1490" s="140" t="s">
        <v>198</v>
      </c>
      <c r="H1490" s="141">
        <v>7.1970000000000001</v>
      </c>
      <c r="I1490" s="142">
        <v>0</v>
      </c>
      <c r="J1490" s="142">
        <f>ROUND(I1490*H1490,2)</f>
        <v>0</v>
      </c>
      <c r="K1490" s="143"/>
      <c r="L1490" s="14"/>
      <c r="M1490" s="144"/>
      <c r="N1490" s="145" t="s">
        <v>44</v>
      </c>
      <c r="O1490" s="146">
        <v>1.02</v>
      </c>
      <c r="P1490" s="146">
        <f>O1490*H1490</f>
        <v>7.3409399999999998</v>
      </c>
      <c r="Q1490" s="146">
        <v>1.3934E-2</v>
      </c>
      <c r="R1490" s="146">
        <f>Q1490*H1490</f>
        <v>0.100282998</v>
      </c>
      <c r="S1490" s="146">
        <v>0</v>
      </c>
      <c r="T1490" s="147">
        <f>S1490*H1490</f>
        <v>0</v>
      </c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R1490" s="148" t="s">
        <v>283</v>
      </c>
      <c r="AT1490" s="148" t="s">
        <v>195</v>
      </c>
      <c r="AU1490" s="148" t="s">
        <v>82</v>
      </c>
      <c r="AY1490" s="2" t="s">
        <v>193</v>
      </c>
      <c r="BE1490" s="149">
        <f>IF(N1490="základní",J1490,0)</f>
        <v>0</v>
      </c>
      <c r="BF1490" s="149">
        <f>IF(N1490="snížená",J1490,0)</f>
        <v>0</v>
      </c>
      <c r="BG1490" s="149">
        <f>IF(N1490="zákl. přenesená",J1490,0)</f>
        <v>0</v>
      </c>
      <c r="BH1490" s="149">
        <f>IF(N1490="sníž. přenesená",J1490,0)</f>
        <v>0</v>
      </c>
      <c r="BI1490" s="149">
        <f>IF(N1490="nulová",J1490,0)</f>
        <v>0</v>
      </c>
      <c r="BJ1490" s="2" t="s">
        <v>80</v>
      </c>
      <c r="BK1490" s="149">
        <f>ROUND(I1490*H1490,2)</f>
        <v>0</v>
      </c>
      <c r="BL1490" s="2" t="s">
        <v>283</v>
      </c>
      <c r="BM1490" s="148" t="s">
        <v>1652</v>
      </c>
    </row>
    <row r="1491" spans="1:65" s="17" customFormat="1">
      <c r="A1491" s="13"/>
      <c r="B1491" s="14"/>
      <c r="C1491" s="13"/>
      <c r="D1491" s="150" t="s">
        <v>200</v>
      </c>
      <c r="E1491" s="13"/>
      <c r="F1491" s="151" t="s">
        <v>1653</v>
      </c>
      <c r="G1491" s="13"/>
      <c r="H1491" s="13"/>
      <c r="I1491" s="13"/>
      <c r="J1491" s="13"/>
      <c r="K1491" s="13"/>
      <c r="L1491" s="14"/>
      <c r="M1491" s="152"/>
      <c r="N1491" s="153"/>
      <c r="O1491" s="36"/>
      <c r="P1491" s="36"/>
      <c r="Q1491" s="36"/>
      <c r="R1491" s="36"/>
      <c r="S1491" s="36"/>
      <c r="T1491" s="37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" t="s">
        <v>200</v>
      </c>
      <c r="AU1491" s="2" t="s">
        <v>82</v>
      </c>
    </row>
    <row r="1492" spans="1:65" s="154" customFormat="1">
      <c r="B1492" s="155"/>
      <c r="D1492" s="156" t="s">
        <v>202</v>
      </c>
      <c r="E1492" s="157"/>
      <c r="F1492" s="158" t="s">
        <v>645</v>
      </c>
      <c r="H1492" s="157"/>
      <c r="L1492" s="155"/>
      <c r="M1492" s="159"/>
      <c r="N1492" s="160"/>
      <c r="O1492" s="160"/>
      <c r="P1492" s="160"/>
      <c r="Q1492" s="160"/>
      <c r="R1492" s="160"/>
      <c r="S1492" s="160"/>
      <c r="T1492" s="161"/>
      <c r="AT1492" s="157" t="s">
        <v>202</v>
      </c>
      <c r="AU1492" s="157" t="s">
        <v>82</v>
      </c>
      <c r="AV1492" s="154" t="s">
        <v>80</v>
      </c>
      <c r="AW1492" s="154" t="s">
        <v>35</v>
      </c>
      <c r="AX1492" s="154" t="s">
        <v>73</v>
      </c>
      <c r="AY1492" s="157" t="s">
        <v>193</v>
      </c>
    </row>
    <row r="1493" spans="1:65" s="154" customFormat="1">
      <c r="B1493" s="155"/>
      <c r="D1493" s="156" t="s">
        <v>202</v>
      </c>
      <c r="E1493" s="157"/>
      <c r="F1493" s="158" t="s">
        <v>1654</v>
      </c>
      <c r="H1493" s="157"/>
      <c r="L1493" s="155"/>
      <c r="M1493" s="159"/>
      <c r="N1493" s="160"/>
      <c r="O1493" s="160"/>
      <c r="P1493" s="160"/>
      <c r="Q1493" s="160"/>
      <c r="R1493" s="160"/>
      <c r="S1493" s="160"/>
      <c r="T1493" s="161"/>
      <c r="AT1493" s="157" t="s">
        <v>202</v>
      </c>
      <c r="AU1493" s="157" t="s">
        <v>82</v>
      </c>
      <c r="AV1493" s="154" t="s">
        <v>80</v>
      </c>
      <c r="AW1493" s="154" t="s">
        <v>35</v>
      </c>
      <c r="AX1493" s="154" t="s">
        <v>73</v>
      </c>
      <c r="AY1493" s="157" t="s">
        <v>193</v>
      </c>
    </row>
    <row r="1494" spans="1:65" s="162" customFormat="1">
      <c r="B1494" s="163"/>
      <c r="D1494" s="156" t="s">
        <v>202</v>
      </c>
      <c r="E1494" s="164"/>
      <c r="F1494" s="165" t="s">
        <v>1655</v>
      </c>
      <c r="H1494" s="166">
        <v>2.6040000000000001</v>
      </c>
      <c r="L1494" s="163"/>
      <c r="M1494" s="167"/>
      <c r="N1494" s="168"/>
      <c r="O1494" s="168"/>
      <c r="P1494" s="168"/>
      <c r="Q1494" s="168"/>
      <c r="R1494" s="168"/>
      <c r="S1494" s="168"/>
      <c r="T1494" s="169"/>
      <c r="AT1494" s="164" t="s">
        <v>202</v>
      </c>
      <c r="AU1494" s="164" t="s">
        <v>82</v>
      </c>
      <c r="AV1494" s="162" t="s">
        <v>82</v>
      </c>
      <c r="AW1494" s="162" t="s">
        <v>35</v>
      </c>
      <c r="AX1494" s="162" t="s">
        <v>73</v>
      </c>
      <c r="AY1494" s="164" t="s">
        <v>193</v>
      </c>
    </row>
    <row r="1495" spans="1:65" s="154" customFormat="1">
      <c r="B1495" s="155"/>
      <c r="D1495" s="156" t="s">
        <v>202</v>
      </c>
      <c r="E1495" s="157"/>
      <c r="F1495" s="158" t="s">
        <v>1656</v>
      </c>
      <c r="H1495" s="157"/>
      <c r="L1495" s="155"/>
      <c r="M1495" s="159"/>
      <c r="N1495" s="160"/>
      <c r="O1495" s="160"/>
      <c r="P1495" s="160"/>
      <c r="Q1495" s="160"/>
      <c r="R1495" s="160"/>
      <c r="S1495" s="160"/>
      <c r="T1495" s="161"/>
      <c r="AT1495" s="157" t="s">
        <v>202</v>
      </c>
      <c r="AU1495" s="157" t="s">
        <v>82</v>
      </c>
      <c r="AV1495" s="154" t="s">
        <v>80</v>
      </c>
      <c r="AW1495" s="154" t="s">
        <v>35</v>
      </c>
      <c r="AX1495" s="154" t="s">
        <v>73</v>
      </c>
      <c r="AY1495" s="157" t="s">
        <v>193</v>
      </c>
    </row>
    <row r="1496" spans="1:65" s="162" customFormat="1">
      <c r="B1496" s="163"/>
      <c r="D1496" s="156" t="s">
        <v>202</v>
      </c>
      <c r="E1496" s="164"/>
      <c r="F1496" s="165" t="s">
        <v>1657</v>
      </c>
      <c r="H1496" s="166">
        <v>4.593</v>
      </c>
      <c r="L1496" s="163"/>
      <c r="M1496" s="167"/>
      <c r="N1496" s="168"/>
      <c r="O1496" s="168"/>
      <c r="P1496" s="168"/>
      <c r="Q1496" s="168"/>
      <c r="R1496" s="168"/>
      <c r="S1496" s="168"/>
      <c r="T1496" s="169"/>
      <c r="AT1496" s="164" t="s">
        <v>202</v>
      </c>
      <c r="AU1496" s="164" t="s">
        <v>82</v>
      </c>
      <c r="AV1496" s="162" t="s">
        <v>82</v>
      </c>
      <c r="AW1496" s="162" t="s">
        <v>35</v>
      </c>
      <c r="AX1496" s="162" t="s">
        <v>73</v>
      </c>
      <c r="AY1496" s="164" t="s">
        <v>193</v>
      </c>
    </row>
    <row r="1497" spans="1:65" s="170" customFormat="1">
      <c r="B1497" s="171"/>
      <c r="D1497" s="156" t="s">
        <v>202</v>
      </c>
      <c r="E1497" s="172"/>
      <c r="F1497" s="173" t="s">
        <v>206</v>
      </c>
      <c r="H1497" s="174">
        <v>7.1970000000000001</v>
      </c>
      <c r="L1497" s="171"/>
      <c r="M1497" s="175"/>
      <c r="N1497" s="176"/>
      <c r="O1497" s="176"/>
      <c r="P1497" s="176"/>
      <c r="Q1497" s="176"/>
      <c r="R1497" s="176"/>
      <c r="S1497" s="176"/>
      <c r="T1497" s="177"/>
      <c r="AT1497" s="172" t="s">
        <v>202</v>
      </c>
      <c r="AU1497" s="172" t="s">
        <v>82</v>
      </c>
      <c r="AV1497" s="170" t="s">
        <v>199</v>
      </c>
      <c r="AW1497" s="170" t="s">
        <v>35</v>
      </c>
      <c r="AX1497" s="170" t="s">
        <v>80</v>
      </c>
      <c r="AY1497" s="172" t="s">
        <v>193</v>
      </c>
    </row>
    <row r="1498" spans="1:65" s="17" customFormat="1" ht="33" customHeight="1">
      <c r="A1498" s="13"/>
      <c r="B1498" s="136"/>
      <c r="C1498" s="137" t="s">
        <v>1023</v>
      </c>
      <c r="D1498" s="137" t="s">
        <v>195</v>
      </c>
      <c r="E1498" s="138" t="s">
        <v>1658</v>
      </c>
      <c r="F1498" s="139" t="s">
        <v>1659</v>
      </c>
      <c r="G1498" s="140" t="s">
        <v>605</v>
      </c>
      <c r="H1498" s="141">
        <v>11</v>
      </c>
      <c r="I1498" s="142">
        <v>0</v>
      </c>
      <c r="J1498" s="142">
        <f>ROUND(I1498*H1498,2)</f>
        <v>0</v>
      </c>
      <c r="K1498" s="143"/>
      <c r="L1498" s="14"/>
      <c r="M1498" s="144"/>
      <c r="N1498" s="145" t="s">
        <v>44</v>
      </c>
      <c r="O1498" s="146">
        <v>1.1000000000000001</v>
      </c>
      <c r="P1498" s="146">
        <f>O1498*H1498</f>
        <v>12.100000000000001</v>
      </c>
      <c r="Q1498" s="146">
        <v>2.2000000000000001E-4</v>
      </c>
      <c r="R1498" s="146">
        <f>Q1498*H1498</f>
        <v>2.4200000000000003E-3</v>
      </c>
      <c r="S1498" s="146">
        <v>0</v>
      </c>
      <c r="T1498" s="147">
        <f>S1498*H1498</f>
        <v>0</v>
      </c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R1498" s="148" t="s">
        <v>283</v>
      </c>
      <c r="AT1498" s="148" t="s">
        <v>195</v>
      </c>
      <c r="AU1498" s="148" t="s">
        <v>82</v>
      </c>
      <c r="AY1498" s="2" t="s">
        <v>193</v>
      </c>
      <c r="BE1498" s="149">
        <f>IF(N1498="základní",J1498,0)</f>
        <v>0</v>
      </c>
      <c r="BF1498" s="149">
        <f>IF(N1498="snížená",J1498,0)</f>
        <v>0</v>
      </c>
      <c r="BG1498" s="149">
        <f>IF(N1498="zákl. přenesená",J1498,0)</f>
        <v>0</v>
      </c>
      <c r="BH1498" s="149">
        <f>IF(N1498="sníž. přenesená",J1498,0)</f>
        <v>0</v>
      </c>
      <c r="BI1498" s="149">
        <f>IF(N1498="nulová",J1498,0)</f>
        <v>0</v>
      </c>
      <c r="BJ1498" s="2" t="s">
        <v>80</v>
      </c>
      <c r="BK1498" s="149">
        <f>ROUND(I1498*H1498,2)</f>
        <v>0</v>
      </c>
      <c r="BL1498" s="2" t="s">
        <v>283</v>
      </c>
      <c r="BM1498" s="148" t="s">
        <v>1660</v>
      </c>
    </row>
    <row r="1499" spans="1:65" s="17" customFormat="1">
      <c r="A1499" s="13"/>
      <c r="B1499" s="14"/>
      <c r="C1499" s="13"/>
      <c r="D1499" s="150" t="s">
        <v>200</v>
      </c>
      <c r="E1499" s="13"/>
      <c r="F1499" s="151" t="s">
        <v>1661</v>
      </c>
      <c r="G1499" s="13"/>
      <c r="H1499" s="13"/>
      <c r="I1499" s="13"/>
      <c r="J1499" s="13"/>
      <c r="K1499" s="13"/>
      <c r="L1499" s="14"/>
      <c r="M1499" s="152"/>
      <c r="N1499" s="153"/>
      <c r="O1499" s="36"/>
      <c r="P1499" s="36"/>
      <c r="Q1499" s="36"/>
      <c r="R1499" s="36"/>
      <c r="S1499" s="36"/>
      <c r="T1499" s="37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" t="s">
        <v>200</v>
      </c>
      <c r="AU1499" s="2" t="s">
        <v>82</v>
      </c>
    </row>
    <row r="1500" spans="1:65" s="154" customFormat="1" ht="20.399999999999999">
      <c r="B1500" s="155"/>
      <c r="D1500" s="156" t="s">
        <v>202</v>
      </c>
      <c r="E1500" s="157"/>
      <c r="F1500" s="158" t="s">
        <v>995</v>
      </c>
      <c r="H1500" s="157"/>
      <c r="L1500" s="155"/>
      <c r="M1500" s="159"/>
      <c r="N1500" s="160"/>
      <c r="O1500" s="160"/>
      <c r="P1500" s="160"/>
      <c r="Q1500" s="160"/>
      <c r="R1500" s="160"/>
      <c r="S1500" s="160"/>
      <c r="T1500" s="161"/>
      <c r="AT1500" s="157" t="s">
        <v>202</v>
      </c>
      <c r="AU1500" s="157" t="s">
        <v>82</v>
      </c>
      <c r="AV1500" s="154" t="s">
        <v>80</v>
      </c>
      <c r="AW1500" s="154" t="s">
        <v>35</v>
      </c>
      <c r="AX1500" s="154" t="s">
        <v>73</v>
      </c>
      <c r="AY1500" s="157" t="s">
        <v>193</v>
      </c>
    </row>
    <row r="1501" spans="1:65" s="162" customFormat="1">
      <c r="B1501" s="163"/>
      <c r="D1501" s="156" t="s">
        <v>202</v>
      </c>
      <c r="E1501" s="164"/>
      <c r="F1501" s="165" t="s">
        <v>1662</v>
      </c>
      <c r="H1501" s="166">
        <v>3</v>
      </c>
      <c r="L1501" s="163"/>
      <c r="M1501" s="167"/>
      <c r="N1501" s="168"/>
      <c r="O1501" s="168"/>
      <c r="P1501" s="168"/>
      <c r="Q1501" s="168"/>
      <c r="R1501" s="168"/>
      <c r="S1501" s="168"/>
      <c r="T1501" s="169"/>
      <c r="AT1501" s="164" t="s">
        <v>202</v>
      </c>
      <c r="AU1501" s="164" t="s">
        <v>82</v>
      </c>
      <c r="AV1501" s="162" t="s">
        <v>82</v>
      </c>
      <c r="AW1501" s="162" t="s">
        <v>35</v>
      </c>
      <c r="AX1501" s="162" t="s">
        <v>73</v>
      </c>
      <c r="AY1501" s="164" t="s">
        <v>193</v>
      </c>
    </row>
    <row r="1502" spans="1:65" s="162" customFormat="1">
      <c r="B1502" s="163"/>
      <c r="D1502" s="156" t="s">
        <v>202</v>
      </c>
      <c r="E1502" s="164"/>
      <c r="F1502" s="165" t="s">
        <v>996</v>
      </c>
      <c r="H1502" s="166">
        <v>1</v>
      </c>
      <c r="L1502" s="163"/>
      <c r="M1502" s="167"/>
      <c r="N1502" s="168"/>
      <c r="O1502" s="168"/>
      <c r="P1502" s="168"/>
      <c r="Q1502" s="168"/>
      <c r="R1502" s="168"/>
      <c r="S1502" s="168"/>
      <c r="T1502" s="169"/>
      <c r="AT1502" s="164" t="s">
        <v>202</v>
      </c>
      <c r="AU1502" s="164" t="s">
        <v>82</v>
      </c>
      <c r="AV1502" s="162" t="s">
        <v>82</v>
      </c>
      <c r="AW1502" s="162" t="s">
        <v>35</v>
      </c>
      <c r="AX1502" s="162" t="s">
        <v>73</v>
      </c>
      <c r="AY1502" s="164" t="s">
        <v>193</v>
      </c>
    </row>
    <row r="1503" spans="1:65" s="162" customFormat="1">
      <c r="B1503" s="163"/>
      <c r="D1503" s="156" t="s">
        <v>202</v>
      </c>
      <c r="E1503" s="164"/>
      <c r="F1503" s="165" t="s">
        <v>1663</v>
      </c>
      <c r="H1503" s="166">
        <v>6</v>
      </c>
      <c r="L1503" s="163"/>
      <c r="M1503" s="167"/>
      <c r="N1503" s="168"/>
      <c r="O1503" s="168"/>
      <c r="P1503" s="168"/>
      <c r="Q1503" s="168"/>
      <c r="R1503" s="168"/>
      <c r="S1503" s="168"/>
      <c r="T1503" s="169"/>
      <c r="AT1503" s="164" t="s">
        <v>202</v>
      </c>
      <c r="AU1503" s="164" t="s">
        <v>82</v>
      </c>
      <c r="AV1503" s="162" t="s">
        <v>82</v>
      </c>
      <c r="AW1503" s="162" t="s">
        <v>35</v>
      </c>
      <c r="AX1503" s="162" t="s">
        <v>73</v>
      </c>
      <c r="AY1503" s="164" t="s">
        <v>193</v>
      </c>
    </row>
    <row r="1504" spans="1:65" s="162" customFormat="1">
      <c r="B1504" s="163"/>
      <c r="D1504" s="156" t="s">
        <v>202</v>
      </c>
      <c r="E1504" s="164"/>
      <c r="F1504" s="165" t="s">
        <v>1664</v>
      </c>
      <c r="H1504" s="166">
        <v>1</v>
      </c>
      <c r="L1504" s="163"/>
      <c r="M1504" s="167"/>
      <c r="N1504" s="168"/>
      <c r="O1504" s="168"/>
      <c r="P1504" s="168"/>
      <c r="Q1504" s="168"/>
      <c r="R1504" s="168"/>
      <c r="S1504" s="168"/>
      <c r="T1504" s="169"/>
      <c r="AT1504" s="164" t="s">
        <v>202</v>
      </c>
      <c r="AU1504" s="164" t="s">
        <v>82</v>
      </c>
      <c r="AV1504" s="162" t="s">
        <v>82</v>
      </c>
      <c r="AW1504" s="162" t="s">
        <v>35</v>
      </c>
      <c r="AX1504" s="162" t="s">
        <v>73</v>
      </c>
      <c r="AY1504" s="164" t="s">
        <v>193</v>
      </c>
    </row>
    <row r="1505" spans="1:65" s="170" customFormat="1">
      <c r="B1505" s="171"/>
      <c r="D1505" s="156" t="s">
        <v>202</v>
      </c>
      <c r="E1505" s="172"/>
      <c r="F1505" s="173" t="s">
        <v>206</v>
      </c>
      <c r="H1505" s="174">
        <v>11</v>
      </c>
      <c r="L1505" s="171"/>
      <c r="M1505" s="175"/>
      <c r="N1505" s="176"/>
      <c r="O1505" s="176"/>
      <c r="P1505" s="176"/>
      <c r="Q1505" s="176"/>
      <c r="R1505" s="176"/>
      <c r="S1505" s="176"/>
      <c r="T1505" s="177"/>
      <c r="AT1505" s="172" t="s">
        <v>202</v>
      </c>
      <c r="AU1505" s="172" t="s">
        <v>82</v>
      </c>
      <c r="AV1505" s="170" t="s">
        <v>199</v>
      </c>
      <c r="AW1505" s="170" t="s">
        <v>35</v>
      </c>
      <c r="AX1505" s="170" t="s">
        <v>80</v>
      </c>
      <c r="AY1505" s="172" t="s">
        <v>193</v>
      </c>
    </row>
    <row r="1506" spans="1:65" s="17" customFormat="1" ht="33" customHeight="1">
      <c r="A1506" s="13"/>
      <c r="B1506" s="136"/>
      <c r="C1506" s="186" t="s">
        <v>1665</v>
      </c>
      <c r="D1506" s="186" t="s">
        <v>372</v>
      </c>
      <c r="E1506" s="187" t="s">
        <v>1666</v>
      </c>
      <c r="F1506" s="188" t="s">
        <v>1667</v>
      </c>
      <c r="G1506" s="189" t="s">
        <v>605</v>
      </c>
      <c r="H1506" s="190">
        <v>3</v>
      </c>
      <c r="I1506" s="191">
        <v>0</v>
      </c>
      <c r="J1506" s="191">
        <f>ROUND(I1506*H1506,2)</f>
        <v>0</v>
      </c>
      <c r="K1506" s="192"/>
      <c r="L1506" s="193"/>
      <c r="M1506" s="194"/>
      <c r="N1506" s="195" t="s">
        <v>44</v>
      </c>
      <c r="O1506" s="146">
        <v>0</v>
      </c>
      <c r="P1506" s="146">
        <f>O1506*H1506</f>
        <v>0</v>
      </c>
      <c r="Q1506" s="146">
        <v>1.2489999999999999E-2</v>
      </c>
      <c r="R1506" s="146">
        <f>Q1506*H1506</f>
        <v>3.7469999999999996E-2</v>
      </c>
      <c r="S1506" s="146">
        <v>0</v>
      </c>
      <c r="T1506" s="147">
        <f>S1506*H1506</f>
        <v>0</v>
      </c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R1506" s="148" t="s">
        <v>336</v>
      </c>
      <c r="AT1506" s="148" t="s">
        <v>372</v>
      </c>
      <c r="AU1506" s="148" t="s">
        <v>82</v>
      </c>
      <c r="AY1506" s="2" t="s">
        <v>193</v>
      </c>
      <c r="BE1506" s="149">
        <f>IF(N1506="základní",J1506,0)</f>
        <v>0</v>
      </c>
      <c r="BF1506" s="149">
        <f>IF(N1506="snížená",J1506,0)</f>
        <v>0</v>
      </c>
      <c r="BG1506" s="149">
        <f>IF(N1506="zákl. přenesená",J1506,0)</f>
        <v>0</v>
      </c>
      <c r="BH1506" s="149">
        <f>IF(N1506="sníž. přenesená",J1506,0)</f>
        <v>0</v>
      </c>
      <c r="BI1506" s="149">
        <f>IF(N1506="nulová",J1506,0)</f>
        <v>0</v>
      </c>
      <c r="BJ1506" s="2" t="s">
        <v>80</v>
      </c>
      <c r="BK1506" s="149">
        <f>ROUND(I1506*H1506,2)</f>
        <v>0</v>
      </c>
      <c r="BL1506" s="2" t="s">
        <v>283</v>
      </c>
      <c r="BM1506" s="148" t="s">
        <v>1668</v>
      </c>
    </row>
    <row r="1507" spans="1:65" s="17" customFormat="1" ht="33" customHeight="1">
      <c r="A1507" s="13"/>
      <c r="B1507" s="136"/>
      <c r="C1507" s="186" t="s">
        <v>1028</v>
      </c>
      <c r="D1507" s="186" t="s">
        <v>372</v>
      </c>
      <c r="E1507" s="187" t="s">
        <v>1669</v>
      </c>
      <c r="F1507" s="188" t="s">
        <v>1670</v>
      </c>
      <c r="G1507" s="189" t="s">
        <v>605</v>
      </c>
      <c r="H1507" s="190">
        <v>1</v>
      </c>
      <c r="I1507" s="191">
        <v>0</v>
      </c>
      <c r="J1507" s="191">
        <f>ROUND(I1507*H1507,2)</f>
        <v>0</v>
      </c>
      <c r="K1507" s="192"/>
      <c r="L1507" s="193"/>
      <c r="M1507" s="194"/>
      <c r="N1507" s="195" t="s">
        <v>44</v>
      </c>
      <c r="O1507" s="146">
        <v>0</v>
      </c>
      <c r="P1507" s="146">
        <f>O1507*H1507</f>
        <v>0</v>
      </c>
      <c r="Q1507" s="146">
        <v>1.272E-2</v>
      </c>
      <c r="R1507" s="146">
        <f>Q1507*H1507</f>
        <v>1.272E-2</v>
      </c>
      <c r="S1507" s="146">
        <v>0</v>
      </c>
      <c r="T1507" s="147">
        <f>S1507*H1507</f>
        <v>0</v>
      </c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R1507" s="148" t="s">
        <v>336</v>
      </c>
      <c r="AT1507" s="148" t="s">
        <v>372</v>
      </c>
      <c r="AU1507" s="148" t="s">
        <v>82</v>
      </c>
      <c r="AY1507" s="2" t="s">
        <v>193</v>
      </c>
      <c r="BE1507" s="149">
        <f>IF(N1507="základní",J1507,0)</f>
        <v>0</v>
      </c>
      <c r="BF1507" s="149">
        <f>IF(N1507="snížená",J1507,0)</f>
        <v>0</v>
      </c>
      <c r="BG1507" s="149">
        <f>IF(N1507="zákl. přenesená",J1507,0)</f>
        <v>0</v>
      </c>
      <c r="BH1507" s="149">
        <f>IF(N1507="sníž. přenesená",J1507,0)</f>
        <v>0</v>
      </c>
      <c r="BI1507" s="149">
        <f>IF(N1507="nulová",J1507,0)</f>
        <v>0</v>
      </c>
      <c r="BJ1507" s="2" t="s">
        <v>80</v>
      </c>
      <c r="BK1507" s="149">
        <f>ROUND(I1507*H1507,2)</f>
        <v>0</v>
      </c>
      <c r="BL1507" s="2" t="s">
        <v>283</v>
      </c>
      <c r="BM1507" s="148" t="s">
        <v>1671</v>
      </c>
    </row>
    <row r="1508" spans="1:65" s="17" customFormat="1" ht="33" customHeight="1">
      <c r="A1508" s="13"/>
      <c r="B1508" s="136"/>
      <c r="C1508" s="186" t="s">
        <v>1672</v>
      </c>
      <c r="D1508" s="186" t="s">
        <v>372</v>
      </c>
      <c r="E1508" s="187" t="s">
        <v>1673</v>
      </c>
      <c r="F1508" s="188" t="s">
        <v>1674</v>
      </c>
      <c r="G1508" s="189" t="s">
        <v>605</v>
      </c>
      <c r="H1508" s="190">
        <v>6</v>
      </c>
      <c r="I1508" s="191">
        <v>0</v>
      </c>
      <c r="J1508" s="191">
        <f>ROUND(I1508*H1508,2)</f>
        <v>0</v>
      </c>
      <c r="K1508" s="192"/>
      <c r="L1508" s="193"/>
      <c r="M1508" s="194"/>
      <c r="N1508" s="195" t="s">
        <v>44</v>
      </c>
      <c r="O1508" s="146">
        <v>0</v>
      </c>
      <c r="P1508" s="146">
        <f>O1508*H1508</f>
        <v>0</v>
      </c>
      <c r="Q1508" s="146">
        <v>1.521E-2</v>
      </c>
      <c r="R1508" s="146">
        <f>Q1508*H1508</f>
        <v>9.1259999999999994E-2</v>
      </c>
      <c r="S1508" s="146">
        <v>0</v>
      </c>
      <c r="T1508" s="147">
        <f>S1508*H1508</f>
        <v>0</v>
      </c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R1508" s="148" t="s">
        <v>336</v>
      </c>
      <c r="AT1508" s="148" t="s">
        <v>372</v>
      </c>
      <c r="AU1508" s="148" t="s">
        <v>82</v>
      </c>
      <c r="AY1508" s="2" t="s">
        <v>193</v>
      </c>
      <c r="BE1508" s="149">
        <f>IF(N1508="základní",J1508,0)</f>
        <v>0</v>
      </c>
      <c r="BF1508" s="149">
        <f>IF(N1508="snížená",J1508,0)</f>
        <v>0</v>
      </c>
      <c r="BG1508" s="149">
        <f>IF(N1508="zákl. přenesená",J1508,0)</f>
        <v>0</v>
      </c>
      <c r="BH1508" s="149">
        <f>IF(N1508="sníž. přenesená",J1508,0)</f>
        <v>0</v>
      </c>
      <c r="BI1508" s="149">
        <f>IF(N1508="nulová",J1508,0)</f>
        <v>0</v>
      </c>
      <c r="BJ1508" s="2" t="s">
        <v>80</v>
      </c>
      <c r="BK1508" s="149">
        <f>ROUND(I1508*H1508,2)</f>
        <v>0</v>
      </c>
      <c r="BL1508" s="2" t="s">
        <v>283</v>
      </c>
      <c r="BM1508" s="148" t="s">
        <v>1675</v>
      </c>
    </row>
    <row r="1509" spans="1:65" s="17" customFormat="1" ht="33" customHeight="1">
      <c r="A1509" s="13"/>
      <c r="B1509" s="136"/>
      <c r="C1509" s="186" t="s">
        <v>1033</v>
      </c>
      <c r="D1509" s="186" t="s">
        <v>372</v>
      </c>
      <c r="E1509" s="187" t="s">
        <v>1676</v>
      </c>
      <c r="F1509" s="188" t="s">
        <v>1677</v>
      </c>
      <c r="G1509" s="189" t="s">
        <v>605</v>
      </c>
      <c r="H1509" s="190">
        <v>1</v>
      </c>
      <c r="I1509" s="191">
        <v>0</v>
      </c>
      <c r="J1509" s="191">
        <f>ROUND(I1509*H1509,2)</f>
        <v>0</v>
      </c>
      <c r="K1509" s="192"/>
      <c r="L1509" s="193"/>
      <c r="M1509" s="194"/>
      <c r="N1509" s="195" t="s">
        <v>44</v>
      </c>
      <c r="O1509" s="146">
        <v>0</v>
      </c>
      <c r="P1509" s="146">
        <f>O1509*H1509</f>
        <v>0</v>
      </c>
      <c r="Q1509" s="146">
        <v>1.553E-2</v>
      </c>
      <c r="R1509" s="146">
        <f>Q1509*H1509</f>
        <v>1.553E-2</v>
      </c>
      <c r="S1509" s="146">
        <v>0</v>
      </c>
      <c r="T1509" s="147">
        <f>S1509*H1509</f>
        <v>0</v>
      </c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R1509" s="148" t="s">
        <v>336</v>
      </c>
      <c r="AT1509" s="148" t="s">
        <v>372</v>
      </c>
      <c r="AU1509" s="148" t="s">
        <v>82</v>
      </c>
      <c r="AY1509" s="2" t="s">
        <v>193</v>
      </c>
      <c r="BE1509" s="149">
        <f>IF(N1509="základní",J1509,0)</f>
        <v>0</v>
      </c>
      <c r="BF1509" s="149">
        <f>IF(N1509="snížená",J1509,0)</f>
        <v>0</v>
      </c>
      <c r="BG1509" s="149">
        <f>IF(N1509="zákl. přenesená",J1509,0)</f>
        <v>0</v>
      </c>
      <c r="BH1509" s="149">
        <f>IF(N1509="sníž. přenesená",J1509,0)</f>
        <v>0</v>
      </c>
      <c r="BI1509" s="149">
        <f>IF(N1509="nulová",J1509,0)</f>
        <v>0</v>
      </c>
      <c r="BJ1509" s="2" t="s">
        <v>80</v>
      </c>
      <c r="BK1509" s="149">
        <f>ROUND(I1509*H1509,2)</f>
        <v>0</v>
      </c>
      <c r="BL1509" s="2" t="s">
        <v>283</v>
      </c>
      <c r="BM1509" s="148" t="s">
        <v>1678</v>
      </c>
    </row>
    <row r="1510" spans="1:65" s="17" customFormat="1" ht="33" customHeight="1">
      <c r="A1510" s="13"/>
      <c r="B1510" s="136"/>
      <c r="C1510" s="137" t="s">
        <v>1679</v>
      </c>
      <c r="D1510" s="137" t="s">
        <v>195</v>
      </c>
      <c r="E1510" s="138" t="s">
        <v>1680</v>
      </c>
      <c r="F1510" s="139" t="s">
        <v>1681</v>
      </c>
      <c r="G1510" s="140" t="s">
        <v>605</v>
      </c>
      <c r="H1510" s="141">
        <v>2</v>
      </c>
      <c r="I1510" s="142">
        <v>0</v>
      </c>
      <c r="J1510" s="142">
        <f>ROUND(I1510*H1510,2)</f>
        <v>0</v>
      </c>
      <c r="K1510" s="143"/>
      <c r="L1510" s="14"/>
      <c r="M1510" s="144"/>
      <c r="N1510" s="145" t="s">
        <v>44</v>
      </c>
      <c r="O1510" s="146">
        <v>1.35</v>
      </c>
      <c r="P1510" s="146">
        <f>O1510*H1510</f>
        <v>2.7</v>
      </c>
      <c r="Q1510" s="146">
        <v>2.2000000000000001E-4</v>
      </c>
      <c r="R1510" s="146">
        <f>Q1510*H1510</f>
        <v>4.4000000000000002E-4</v>
      </c>
      <c r="S1510" s="146">
        <v>0</v>
      </c>
      <c r="T1510" s="147">
        <f>S1510*H1510</f>
        <v>0</v>
      </c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R1510" s="148" t="s">
        <v>283</v>
      </c>
      <c r="AT1510" s="148" t="s">
        <v>195</v>
      </c>
      <c r="AU1510" s="148" t="s">
        <v>82</v>
      </c>
      <c r="AY1510" s="2" t="s">
        <v>193</v>
      </c>
      <c r="BE1510" s="149">
        <f>IF(N1510="základní",J1510,0)</f>
        <v>0</v>
      </c>
      <c r="BF1510" s="149">
        <f>IF(N1510="snížená",J1510,0)</f>
        <v>0</v>
      </c>
      <c r="BG1510" s="149">
        <f>IF(N1510="zákl. přenesená",J1510,0)</f>
        <v>0</v>
      </c>
      <c r="BH1510" s="149">
        <f>IF(N1510="sníž. přenesená",J1510,0)</f>
        <v>0</v>
      </c>
      <c r="BI1510" s="149">
        <f>IF(N1510="nulová",J1510,0)</f>
        <v>0</v>
      </c>
      <c r="BJ1510" s="2" t="s">
        <v>80</v>
      </c>
      <c r="BK1510" s="149">
        <f>ROUND(I1510*H1510,2)</f>
        <v>0</v>
      </c>
      <c r="BL1510" s="2" t="s">
        <v>283</v>
      </c>
      <c r="BM1510" s="148" t="s">
        <v>1682</v>
      </c>
    </row>
    <row r="1511" spans="1:65" s="17" customFormat="1">
      <c r="A1511" s="13"/>
      <c r="B1511" s="14"/>
      <c r="C1511" s="13"/>
      <c r="D1511" s="150" t="s">
        <v>200</v>
      </c>
      <c r="E1511" s="13"/>
      <c r="F1511" s="151" t="s">
        <v>1683</v>
      </c>
      <c r="G1511" s="13"/>
      <c r="H1511" s="13"/>
      <c r="I1511" s="13"/>
      <c r="J1511" s="13"/>
      <c r="K1511" s="13"/>
      <c r="L1511" s="14"/>
      <c r="M1511" s="152"/>
      <c r="N1511" s="153"/>
      <c r="O1511" s="36"/>
      <c r="P1511" s="36"/>
      <c r="Q1511" s="36"/>
      <c r="R1511" s="36"/>
      <c r="S1511" s="36"/>
      <c r="T1511" s="37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" t="s">
        <v>200</v>
      </c>
      <c r="AU1511" s="2" t="s">
        <v>82</v>
      </c>
    </row>
    <row r="1512" spans="1:65" s="154" customFormat="1" ht="20.399999999999999">
      <c r="B1512" s="155"/>
      <c r="D1512" s="156" t="s">
        <v>202</v>
      </c>
      <c r="E1512" s="157"/>
      <c r="F1512" s="158" t="s">
        <v>995</v>
      </c>
      <c r="H1512" s="157"/>
      <c r="L1512" s="155"/>
      <c r="M1512" s="159"/>
      <c r="N1512" s="160"/>
      <c r="O1512" s="160"/>
      <c r="P1512" s="160"/>
      <c r="Q1512" s="160"/>
      <c r="R1512" s="160"/>
      <c r="S1512" s="160"/>
      <c r="T1512" s="161"/>
      <c r="AT1512" s="157" t="s">
        <v>202</v>
      </c>
      <c r="AU1512" s="157" t="s">
        <v>82</v>
      </c>
      <c r="AV1512" s="154" t="s">
        <v>80</v>
      </c>
      <c r="AW1512" s="154" t="s">
        <v>35</v>
      </c>
      <c r="AX1512" s="154" t="s">
        <v>73</v>
      </c>
      <c r="AY1512" s="157" t="s">
        <v>193</v>
      </c>
    </row>
    <row r="1513" spans="1:65" s="162" customFormat="1">
      <c r="B1513" s="163"/>
      <c r="D1513" s="156" t="s">
        <v>202</v>
      </c>
      <c r="E1513" s="164"/>
      <c r="F1513" s="165" t="s">
        <v>1684</v>
      </c>
      <c r="H1513" s="166">
        <v>2</v>
      </c>
      <c r="L1513" s="163"/>
      <c r="M1513" s="167"/>
      <c r="N1513" s="168"/>
      <c r="O1513" s="168"/>
      <c r="P1513" s="168"/>
      <c r="Q1513" s="168"/>
      <c r="R1513" s="168"/>
      <c r="S1513" s="168"/>
      <c r="T1513" s="169"/>
      <c r="AT1513" s="164" t="s">
        <v>202</v>
      </c>
      <c r="AU1513" s="164" t="s">
        <v>82</v>
      </c>
      <c r="AV1513" s="162" t="s">
        <v>82</v>
      </c>
      <c r="AW1513" s="162" t="s">
        <v>35</v>
      </c>
      <c r="AX1513" s="162" t="s">
        <v>73</v>
      </c>
      <c r="AY1513" s="164" t="s">
        <v>193</v>
      </c>
    </row>
    <row r="1514" spans="1:65" s="170" customFormat="1">
      <c r="B1514" s="171"/>
      <c r="D1514" s="156" t="s">
        <v>202</v>
      </c>
      <c r="E1514" s="172"/>
      <c r="F1514" s="173" t="s">
        <v>206</v>
      </c>
      <c r="H1514" s="174">
        <v>2</v>
      </c>
      <c r="L1514" s="171"/>
      <c r="M1514" s="175"/>
      <c r="N1514" s="176"/>
      <c r="O1514" s="176"/>
      <c r="P1514" s="176"/>
      <c r="Q1514" s="176"/>
      <c r="R1514" s="176"/>
      <c r="S1514" s="176"/>
      <c r="T1514" s="177"/>
      <c r="AT1514" s="172" t="s">
        <v>202</v>
      </c>
      <c r="AU1514" s="172" t="s">
        <v>82</v>
      </c>
      <c r="AV1514" s="170" t="s">
        <v>199</v>
      </c>
      <c r="AW1514" s="170" t="s">
        <v>35</v>
      </c>
      <c r="AX1514" s="170" t="s">
        <v>80</v>
      </c>
      <c r="AY1514" s="172" t="s">
        <v>193</v>
      </c>
    </row>
    <row r="1515" spans="1:65" s="17" customFormat="1" ht="33" customHeight="1">
      <c r="A1515" s="13"/>
      <c r="B1515" s="136"/>
      <c r="C1515" s="186" t="s">
        <v>1038</v>
      </c>
      <c r="D1515" s="186" t="s">
        <v>372</v>
      </c>
      <c r="E1515" s="187" t="s">
        <v>1685</v>
      </c>
      <c r="F1515" s="188" t="s">
        <v>1686</v>
      </c>
      <c r="G1515" s="189" t="s">
        <v>605</v>
      </c>
      <c r="H1515" s="190">
        <v>2</v>
      </c>
      <c r="I1515" s="191">
        <v>0</v>
      </c>
      <c r="J1515" s="191">
        <f>ROUND(I1515*H1515,2)</f>
        <v>0</v>
      </c>
      <c r="K1515" s="192"/>
      <c r="L1515" s="193"/>
      <c r="M1515" s="194"/>
      <c r="N1515" s="195" t="s">
        <v>44</v>
      </c>
      <c r="O1515" s="146">
        <v>0</v>
      </c>
      <c r="P1515" s="146">
        <f>O1515*H1515</f>
        <v>0</v>
      </c>
      <c r="Q1515" s="146">
        <v>0</v>
      </c>
      <c r="R1515" s="146">
        <f>Q1515*H1515</f>
        <v>0</v>
      </c>
      <c r="S1515" s="146">
        <v>0</v>
      </c>
      <c r="T1515" s="147">
        <f>S1515*H1515</f>
        <v>0</v>
      </c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R1515" s="148" t="s">
        <v>336</v>
      </c>
      <c r="AT1515" s="148" t="s">
        <v>372</v>
      </c>
      <c r="AU1515" s="148" t="s">
        <v>82</v>
      </c>
      <c r="AY1515" s="2" t="s">
        <v>193</v>
      </c>
      <c r="BE1515" s="149">
        <f>IF(N1515="základní",J1515,0)</f>
        <v>0</v>
      </c>
      <c r="BF1515" s="149">
        <f>IF(N1515="snížená",J1515,0)</f>
        <v>0</v>
      </c>
      <c r="BG1515" s="149">
        <f>IF(N1515="zákl. přenesená",J1515,0)</f>
        <v>0</v>
      </c>
      <c r="BH1515" s="149">
        <f>IF(N1515="sníž. přenesená",J1515,0)</f>
        <v>0</v>
      </c>
      <c r="BI1515" s="149">
        <f>IF(N1515="nulová",J1515,0)</f>
        <v>0</v>
      </c>
      <c r="BJ1515" s="2" t="s">
        <v>80</v>
      </c>
      <c r="BK1515" s="149">
        <f>ROUND(I1515*H1515,2)</f>
        <v>0</v>
      </c>
      <c r="BL1515" s="2" t="s">
        <v>283</v>
      </c>
      <c r="BM1515" s="148" t="s">
        <v>1687</v>
      </c>
    </row>
    <row r="1516" spans="1:65" s="17" customFormat="1" ht="49.05" customHeight="1">
      <c r="A1516" s="13"/>
      <c r="B1516" s="136"/>
      <c r="C1516" s="137" t="s">
        <v>1688</v>
      </c>
      <c r="D1516" s="137" t="s">
        <v>195</v>
      </c>
      <c r="E1516" s="138" t="s">
        <v>1689</v>
      </c>
      <c r="F1516" s="139" t="s">
        <v>1690</v>
      </c>
      <c r="G1516" s="140" t="s">
        <v>353</v>
      </c>
      <c r="H1516" s="141">
        <v>1.2</v>
      </c>
      <c r="I1516" s="142">
        <v>0</v>
      </c>
      <c r="J1516" s="142">
        <f>ROUND(I1516*H1516,2)</f>
        <v>0</v>
      </c>
      <c r="K1516" s="143"/>
      <c r="L1516" s="14"/>
      <c r="M1516" s="144"/>
      <c r="N1516" s="145" t="s">
        <v>44</v>
      </c>
      <c r="O1516" s="146">
        <v>0</v>
      </c>
      <c r="P1516" s="146">
        <f>O1516*H1516</f>
        <v>0</v>
      </c>
      <c r="Q1516" s="146">
        <v>0</v>
      </c>
      <c r="R1516" s="146">
        <f>Q1516*H1516</f>
        <v>0</v>
      </c>
      <c r="S1516" s="146">
        <v>0</v>
      </c>
      <c r="T1516" s="147">
        <f>S1516*H1516</f>
        <v>0</v>
      </c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R1516" s="148" t="s">
        <v>283</v>
      </c>
      <c r="AT1516" s="148" t="s">
        <v>195</v>
      </c>
      <c r="AU1516" s="148" t="s">
        <v>82</v>
      </c>
      <c r="AY1516" s="2" t="s">
        <v>193</v>
      </c>
      <c r="BE1516" s="149">
        <f>IF(N1516="základní",J1516,0)</f>
        <v>0</v>
      </c>
      <c r="BF1516" s="149">
        <f>IF(N1516="snížená",J1516,0)</f>
        <v>0</v>
      </c>
      <c r="BG1516" s="149">
        <f>IF(N1516="zákl. přenesená",J1516,0)</f>
        <v>0</v>
      </c>
      <c r="BH1516" s="149">
        <f>IF(N1516="sníž. přenesená",J1516,0)</f>
        <v>0</v>
      </c>
      <c r="BI1516" s="149">
        <f>IF(N1516="nulová",J1516,0)</f>
        <v>0</v>
      </c>
      <c r="BJ1516" s="2" t="s">
        <v>80</v>
      </c>
      <c r="BK1516" s="149">
        <f>ROUND(I1516*H1516,2)</f>
        <v>0</v>
      </c>
      <c r="BL1516" s="2" t="s">
        <v>283</v>
      </c>
      <c r="BM1516" s="148" t="s">
        <v>1691</v>
      </c>
    </row>
    <row r="1517" spans="1:65" s="154" customFormat="1">
      <c r="B1517" s="155"/>
      <c r="D1517" s="156" t="s">
        <v>202</v>
      </c>
      <c r="E1517" s="157"/>
      <c r="F1517" s="158" t="s">
        <v>557</v>
      </c>
      <c r="H1517" s="157"/>
      <c r="L1517" s="155"/>
      <c r="M1517" s="159"/>
      <c r="N1517" s="160"/>
      <c r="O1517" s="160"/>
      <c r="P1517" s="160"/>
      <c r="Q1517" s="160"/>
      <c r="R1517" s="160"/>
      <c r="S1517" s="160"/>
      <c r="T1517" s="161"/>
      <c r="AT1517" s="157" t="s">
        <v>202</v>
      </c>
      <c r="AU1517" s="157" t="s">
        <v>82</v>
      </c>
      <c r="AV1517" s="154" t="s">
        <v>80</v>
      </c>
      <c r="AW1517" s="154" t="s">
        <v>35</v>
      </c>
      <c r="AX1517" s="154" t="s">
        <v>73</v>
      </c>
      <c r="AY1517" s="157" t="s">
        <v>193</v>
      </c>
    </row>
    <row r="1518" spans="1:65" s="154" customFormat="1">
      <c r="B1518" s="155"/>
      <c r="D1518" s="156" t="s">
        <v>202</v>
      </c>
      <c r="E1518" s="157"/>
      <c r="F1518" s="158" t="s">
        <v>1692</v>
      </c>
      <c r="H1518" s="157"/>
      <c r="L1518" s="155"/>
      <c r="M1518" s="159"/>
      <c r="N1518" s="160"/>
      <c r="O1518" s="160"/>
      <c r="P1518" s="160"/>
      <c r="Q1518" s="160"/>
      <c r="R1518" s="160"/>
      <c r="S1518" s="160"/>
      <c r="T1518" s="161"/>
      <c r="AT1518" s="157" t="s">
        <v>202</v>
      </c>
      <c r="AU1518" s="157" t="s">
        <v>82</v>
      </c>
      <c r="AV1518" s="154" t="s">
        <v>80</v>
      </c>
      <c r="AW1518" s="154" t="s">
        <v>35</v>
      </c>
      <c r="AX1518" s="154" t="s">
        <v>73</v>
      </c>
      <c r="AY1518" s="157" t="s">
        <v>193</v>
      </c>
    </row>
    <row r="1519" spans="1:65" s="162" customFormat="1">
      <c r="B1519" s="163"/>
      <c r="D1519" s="156" t="s">
        <v>202</v>
      </c>
      <c r="E1519" s="164"/>
      <c r="F1519" s="165" t="s">
        <v>1693</v>
      </c>
      <c r="H1519" s="166">
        <v>1.2</v>
      </c>
      <c r="L1519" s="163"/>
      <c r="M1519" s="167"/>
      <c r="N1519" s="168"/>
      <c r="O1519" s="168"/>
      <c r="P1519" s="168"/>
      <c r="Q1519" s="168"/>
      <c r="R1519" s="168"/>
      <c r="S1519" s="168"/>
      <c r="T1519" s="169"/>
      <c r="AT1519" s="164" t="s">
        <v>202</v>
      </c>
      <c r="AU1519" s="164" t="s">
        <v>82</v>
      </c>
      <c r="AV1519" s="162" t="s">
        <v>82</v>
      </c>
      <c r="AW1519" s="162" t="s">
        <v>35</v>
      </c>
      <c r="AX1519" s="162" t="s">
        <v>73</v>
      </c>
      <c r="AY1519" s="164" t="s">
        <v>193</v>
      </c>
    </row>
    <row r="1520" spans="1:65" s="170" customFormat="1">
      <c r="B1520" s="171"/>
      <c r="D1520" s="156" t="s">
        <v>202</v>
      </c>
      <c r="E1520" s="172"/>
      <c r="F1520" s="173" t="s">
        <v>206</v>
      </c>
      <c r="H1520" s="174">
        <v>1.2</v>
      </c>
      <c r="L1520" s="171"/>
      <c r="M1520" s="175"/>
      <c r="N1520" s="176"/>
      <c r="O1520" s="176"/>
      <c r="P1520" s="176"/>
      <c r="Q1520" s="176"/>
      <c r="R1520" s="176"/>
      <c r="S1520" s="176"/>
      <c r="T1520" s="177"/>
      <c r="AT1520" s="172" t="s">
        <v>202</v>
      </c>
      <c r="AU1520" s="172" t="s">
        <v>82</v>
      </c>
      <c r="AV1520" s="170" t="s">
        <v>199</v>
      </c>
      <c r="AW1520" s="170" t="s">
        <v>35</v>
      </c>
      <c r="AX1520" s="170" t="s">
        <v>80</v>
      </c>
      <c r="AY1520" s="172" t="s">
        <v>193</v>
      </c>
    </row>
    <row r="1521" spans="1:65" s="17" customFormat="1" ht="55.5" customHeight="1">
      <c r="A1521" s="13"/>
      <c r="B1521" s="136"/>
      <c r="C1521" s="137" t="s">
        <v>1044</v>
      </c>
      <c r="D1521" s="137" t="s">
        <v>195</v>
      </c>
      <c r="E1521" s="138" t="s">
        <v>1694</v>
      </c>
      <c r="F1521" s="139" t="s">
        <v>1695</v>
      </c>
      <c r="G1521" s="140" t="s">
        <v>198</v>
      </c>
      <c r="H1521" s="141">
        <v>83</v>
      </c>
      <c r="I1521" s="142">
        <v>0</v>
      </c>
      <c r="J1521" s="142">
        <f>ROUND(I1521*H1521,2)</f>
        <v>0</v>
      </c>
      <c r="K1521" s="143"/>
      <c r="L1521" s="14"/>
      <c r="M1521" s="144"/>
      <c r="N1521" s="145" t="s">
        <v>44</v>
      </c>
      <c r="O1521" s="146">
        <v>0</v>
      </c>
      <c r="P1521" s="146">
        <f>O1521*H1521</f>
        <v>0</v>
      </c>
      <c r="Q1521" s="146">
        <v>0</v>
      </c>
      <c r="R1521" s="146">
        <f>Q1521*H1521</f>
        <v>0</v>
      </c>
      <c r="S1521" s="146">
        <v>0</v>
      </c>
      <c r="T1521" s="147">
        <f>S1521*H1521</f>
        <v>0</v>
      </c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R1521" s="148" t="s">
        <v>283</v>
      </c>
      <c r="AT1521" s="148" t="s">
        <v>195</v>
      </c>
      <c r="AU1521" s="148" t="s">
        <v>82</v>
      </c>
      <c r="AY1521" s="2" t="s">
        <v>193</v>
      </c>
      <c r="BE1521" s="149">
        <f>IF(N1521="základní",J1521,0)</f>
        <v>0</v>
      </c>
      <c r="BF1521" s="149">
        <f>IF(N1521="snížená",J1521,0)</f>
        <v>0</v>
      </c>
      <c r="BG1521" s="149">
        <f>IF(N1521="zákl. přenesená",J1521,0)</f>
        <v>0</v>
      </c>
      <c r="BH1521" s="149">
        <f>IF(N1521="sníž. přenesená",J1521,0)</f>
        <v>0</v>
      </c>
      <c r="BI1521" s="149">
        <f>IF(N1521="nulová",J1521,0)</f>
        <v>0</v>
      </c>
      <c r="BJ1521" s="2" t="s">
        <v>80</v>
      </c>
      <c r="BK1521" s="149">
        <f>ROUND(I1521*H1521,2)</f>
        <v>0</v>
      </c>
      <c r="BL1521" s="2" t="s">
        <v>283</v>
      </c>
      <c r="BM1521" s="148" t="s">
        <v>1696</v>
      </c>
    </row>
    <row r="1522" spans="1:65" s="154" customFormat="1">
      <c r="B1522" s="155"/>
      <c r="D1522" s="156" t="s">
        <v>202</v>
      </c>
      <c r="E1522" s="157"/>
      <c r="F1522" s="158" t="s">
        <v>645</v>
      </c>
      <c r="H1522" s="157"/>
      <c r="L1522" s="155"/>
      <c r="M1522" s="159"/>
      <c r="N1522" s="160"/>
      <c r="O1522" s="160"/>
      <c r="P1522" s="160"/>
      <c r="Q1522" s="160"/>
      <c r="R1522" s="160"/>
      <c r="S1522" s="160"/>
      <c r="T1522" s="161"/>
      <c r="AT1522" s="157" t="s">
        <v>202</v>
      </c>
      <c r="AU1522" s="157" t="s">
        <v>82</v>
      </c>
      <c r="AV1522" s="154" t="s">
        <v>80</v>
      </c>
      <c r="AW1522" s="154" t="s">
        <v>35</v>
      </c>
      <c r="AX1522" s="154" t="s">
        <v>73</v>
      </c>
      <c r="AY1522" s="157" t="s">
        <v>193</v>
      </c>
    </row>
    <row r="1523" spans="1:65" s="154" customFormat="1" ht="20.399999999999999">
      <c r="B1523" s="155"/>
      <c r="D1523" s="156" t="s">
        <v>202</v>
      </c>
      <c r="E1523" s="157"/>
      <c r="F1523" s="158" t="s">
        <v>1697</v>
      </c>
      <c r="H1523" s="157"/>
      <c r="L1523" s="155"/>
      <c r="M1523" s="159"/>
      <c r="N1523" s="160"/>
      <c r="O1523" s="160"/>
      <c r="P1523" s="160"/>
      <c r="Q1523" s="160"/>
      <c r="R1523" s="160"/>
      <c r="S1523" s="160"/>
      <c r="T1523" s="161"/>
      <c r="AT1523" s="157" t="s">
        <v>202</v>
      </c>
      <c r="AU1523" s="157" t="s">
        <v>82</v>
      </c>
      <c r="AV1523" s="154" t="s">
        <v>80</v>
      </c>
      <c r="AW1523" s="154" t="s">
        <v>35</v>
      </c>
      <c r="AX1523" s="154" t="s">
        <v>73</v>
      </c>
      <c r="AY1523" s="157" t="s">
        <v>193</v>
      </c>
    </row>
    <row r="1524" spans="1:65" s="162" customFormat="1">
      <c r="B1524" s="163"/>
      <c r="D1524" s="156" t="s">
        <v>202</v>
      </c>
      <c r="E1524" s="164"/>
      <c r="F1524" s="165" t="s">
        <v>1698</v>
      </c>
      <c r="H1524" s="166">
        <v>83</v>
      </c>
      <c r="L1524" s="163"/>
      <c r="M1524" s="167"/>
      <c r="N1524" s="168"/>
      <c r="O1524" s="168"/>
      <c r="P1524" s="168"/>
      <c r="Q1524" s="168"/>
      <c r="R1524" s="168"/>
      <c r="S1524" s="168"/>
      <c r="T1524" s="169"/>
      <c r="AT1524" s="164" t="s">
        <v>202</v>
      </c>
      <c r="AU1524" s="164" t="s">
        <v>82</v>
      </c>
      <c r="AV1524" s="162" t="s">
        <v>82</v>
      </c>
      <c r="AW1524" s="162" t="s">
        <v>35</v>
      </c>
      <c r="AX1524" s="162" t="s">
        <v>73</v>
      </c>
      <c r="AY1524" s="164" t="s">
        <v>193</v>
      </c>
    </row>
    <row r="1525" spans="1:65" s="170" customFormat="1">
      <c r="B1525" s="171"/>
      <c r="D1525" s="156" t="s">
        <v>202</v>
      </c>
      <c r="E1525" s="172"/>
      <c r="F1525" s="173" t="s">
        <v>206</v>
      </c>
      <c r="H1525" s="174">
        <v>83</v>
      </c>
      <c r="L1525" s="171"/>
      <c r="M1525" s="175"/>
      <c r="N1525" s="176"/>
      <c r="O1525" s="176"/>
      <c r="P1525" s="176"/>
      <c r="Q1525" s="176"/>
      <c r="R1525" s="176"/>
      <c r="S1525" s="176"/>
      <c r="T1525" s="177"/>
      <c r="AT1525" s="172" t="s">
        <v>202</v>
      </c>
      <c r="AU1525" s="172" t="s">
        <v>82</v>
      </c>
      <c r="AV1525" s="170" t="s">
        <v>199</v>
      </c>
      <c r="AW1525" s="170" t="s">
        <v>35</v>
      </c>
      <c r="AX1525" s="170" t="s">
        <v>80</v>
      </c>
      <c r="AY1525" s="172" t="s">
        <v>193</v>
      </c>
    </row>
    <row r="1526" spans="1:65" s="17" customFormat="1" ht="66.75" customHeight="1">
      <c r="A1526" s="13"/>
      <c r="B1526" s="136"/>
      <c r="C1526" s="137" t="s">
        <v>1699</v>
      </c>
      <c r="D1526" s="137" t="s">
        <v>195</v>
      </c>
      <c r="E1526" s="138" t="s">
        <v>1700</v>
      </c>
      <c r="F1526" s="139" t="s">
        <v>1701</v>
      </c>
      <c r="G1526" s="140" t="s">
        <v>198</v>
      </c>
      <c r="H1526" s="141">
        <v>39.159999999999997</v>
      </c>
      <c r="I1526" s="142">
        <v>0</v>
      </c>
      <c r="J1526" s="142">
        <f>ROUND(I1526*H1526,2)</f>
        <v>0</v>
      </c>
      <c r="K1526" s="143"/>
      <c r="L1526" s="14"/>
      <c r="M1526" s="144"/>
      <c r="N1526" s="145" t="s">
        <v>44</v>
      </c>
      <c r="O1526" s="146">
        <v>0</v>
      </c>
      <c r="P1526" s="146">
        <f>O1526*H1526</f>
        <v>0</v>
      </c>
      <c r="Q1526" s="146">
        <v>0</v>
      </c>
      <c r="R1526" s="146">
        <f>Q1526*H1526</f>
        <v>0</v>
      </c>
      <c r="S1526" s="146">
        <v>0</v>
      </c>
      <c r="T1526" s="147">
        <f>S1526*H1526</f>
        <v>0</v>
      </c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R1526" s="148" t="s">
        <v>283</v>
      </c>
      <c r="AT1526" s="148" t="s">
        <v>195</v>
      </c>
      <c r="AU1526" s="148" t="s">
        <v>82</v>
      </c>
      <c r="AY1526" s="2" t="s">
        <v>193</v>
      </c>
      <c r="BE1526" s="149">
        <f>IF(N1526="základní",J1526,0)</f>
        <v>0</v>
      </c>
      <c r="BF1526" s="149">
        <f>IF(N1526="snížená",J1526,0)</f>
        <v>0</v>
      </c>
      <c r="BG1526" s="149">
        <f>IF(N1526="zákl. přenesená",J1526,0)</f>
        <v>0</v>
      </c>
      <c r="BH1526" s="149">
        <f>IF(N1526="sníž. přenesená",J1526,0)</f>
        <v>0</v>
      </c>
      <c r="BI1526" s="149">
        <f>IF(N1526="nulová",J1526,0)</f>
        <v>0</v>
      </c>
      <c r="BJ1526" s="2" t="s">
        <v>80</v>
      </c>
      <c r="BK1526" s="149">
        <f>ROUND(I1526*H1526,2)</f>
        <v>0</v>
      </c>
      <c r="BL1526" s="2" t="s">
        <v>283</v>
      </c>
      <c r="BM1526" s="148" t="s">
        <v>1702</v>
      </c>
    </row>
    <row r="1527" spans="1:65" s="154" customFormat="1">
      <c r="B1527" s="155"/>
      <c r="D1527" s="156" t="s">
        <v>202</v>
      </c>
      <c r="E1527" s="157"/>
      <c r="F1527" s="158" t="s">
        <v>645</v>
      </c>
      <c r="H1527" s="157"/>
      <c r="L1527" s="155"/>
      <c r="M1527" s="159"/>
      <c r="N1527" s="160"/>
      <c r="O1527" s="160"/>
      <c r="P1527" s="160"/>
      <c r="Q1527" s="160"/>
      <c r="R1527" s="160"/>
      <c r="S1527" s="160"/>
      <c r="T1527" s="161"/>
      <c r="AT1527" s="157" t="s">
        <v>202</v>
      </c>
      <c r="AU1527" s="157" t="s">
        <v>82</v>
      </c>
      <c r="AV1527" s="154" t="s">
        <v>80</v>
      </c>
      <c r="AW1527" s="154" t="s">
        <v>35</v>
      </c>
      <c r="AX1527" s="154" t="s">
        <v>73</v>
      </c>
      <c r="AY1527" s="157" t="s">
        <v>193</v>
      </c>
    </row>
    <row r="1528" spans="1:65" s="154" customFormat="1" ht="20.399999999999999">
      <c r="B1528" s="155"/>
      <c r="D1528" s="156" t="s">
        <v>202</v>
      </c>
      <c r="E1528" s="157"/>
      <c r="F1528" s="158" t="s">
        <v>1703</v>
      </c>
      <c r="H1528" s="157"/>
      <c r="L1528" s="155"/>
      <c r="M1528" s="159"/>
      <c r="N1528" s="160"/>
      <c r="O1528" s="160"/>
      <c r="P1528" s="160"/>
      <c r="Q1528" s="160"/>
      <c r="R1528" s="160"/>
      <c r="S1528" s="160"/>
      <c r="T1528" s="161"/>
      <c r="AT1528" s="157" t="s">
        <v>202</v>
      </c>
      <c r="AU1528" s="157" t="s">
        <v>82</v>
      </c>
      <c r="AV1528" s="154" t="s">
        <v>80</v>
      </c>
      <c r="AW1528" s="154" t="s">
        <v>35</v>
      </c>
      <c r="AX1528" s="154" t="s">
        <v>73</v>
      </c>
      <c r="AY1528" s="157" t="s">
        <v>193</v>
      </c>
    </row>
    <row r="1529" spans="1:65" s="162" customFormat="1">
      <c r="B1529" s="163"/>
      <c r="D1529" s="156" t="s">
        <v>202</v>
      </c>
      <c r="E1529" s="164"/>
      <c r="F1529" s="165" t="s">
        <v>954</v>
      </c>
      <c r="H1529" s="166">
        <v>39.159999999999997</v>
      </c>
      <c r="L1529" s="163"/>
      <c r="M1529" s="167"/>
      <c r="N1529" s="168"/>
      <c r="O1529" s="168"/>
      <c r="P1529" s="168"/>
      <c r="Q1529" s="168"/>
      <c r="R1529" s="168"/>
      <c r="S1529" s="168"/>
      <c r="T1529" s="169"/>
      <c r="AT1529" s="164" t="s">
        <v>202</v>
      </c>
      <c r="AU1529" s="164" t="s">
        <v>82</v>
      </c>
      <c r="AV1529" s="162" t="s">
        <v>82</v>
      </c>
      <c r="AW1529" s="162" t="s">
        <v>35</v>
      </c>
      <c r="AX1529" s="162" t="s">
        <v>73</v>
      </c>
      <c r="AY1529" s="164" t="s">
        <v>193</v>
      </c>
    </row>
    <row r="1530" spans="1:65" s="170" customFormat="1">
      <c r="B1530" s="171"/>
      <c r="D1530" s="156" t="s">
        <v>202</v>
      </c>
      <c r="E1530" s="172"/>
      <c r="F1530" s="173" t="s">
        <v>206</v>
      </c>
      <c r="H1530" s="174">
        <v>39.159999999999997</v>
      </c>
      <c r="L1530" s="171"/>
      <c r="M1530" s="175"/>
      <c r="N1530" s="176"/>
      <c r="O1530" s="176"/>
      <c r="P1530" s="176"/>
      <c r="Q1530" s="176"/>
      <c r="R1530" s="176"/>
      <c r="S1530" s="176"/>
      <c r="T1530" s="177"/>
      <c r="AT1530" s="172" t="s">
        <v>202</v>
      </c>
      <c r="AU1530" s="172" t="s">
        <v>82</v>
      </c>
      <c r="AV1530" s="170" t="s">
        <v>199</v>
      </c>
      <c r="AW1530" s="170" t="s">
        <v>35</v>
      </c>
      <c r="AX1530" s="170" t="s">
        <v>80</v>
      </c>
      <c r="AY1530" s="172" t="s">
        <v>193</v>
      </c>
    </row>
    <row r="1531" spans="1:65" s="17" customFormat="1" ht="66.75" customHeight="1">
      <c r="A1531" s="13"/>
      <c r="B1531" s="136"/>
      <c r="C1531" s="137" t="s">
        <v>1048</v>
      </c>
      <c r="D1531" s="137" t="s">
        <v>195</v>
      </c>
      <c r="E1531" s="138" t="s">
        <v>1704</v>
      </c>
      <c r="F1531" s="139" t="s">
        <v>1705</v>
      </c>
      <c r="G1531" s="140" t="s">
        <v>198</v>
      </c>
      <c r="H1531" s="141">
        <v>286.8</v>
      </c>
      <c r="I1531" s="142">
        <v>0</v>
      </c>
      <c r="J1531" s="142">
        <f>ROUND(I1531*H1531,2)</f>
        <v>0</v>
      </c>
      <c r="K1531" s="143"/>
      <c r="L1531" s="14"/>
      <c r="M1531" s="144"/>
      <c r="N1531" s="145" t="s">
        <v>44</v>
      </c>
      <c r="O1531" s="146">
        <v>0</v>
      </c>
      <c r="P1531" s="146">
        <f>O1531*H1531</f>
        <v>0</v>
      </c>
      <c r="Q1531" s="146">
        <v>0</v>
      </c>
      <c r="R1531" s="146">
        <f>Q1531*H1531</f>
        <v>0</v>
      </c>
      <c r="S1531" s="146">
        <v>0</v>
      </c>
      <c r="T1531" s="147">
        <f>S1531*H1531</f>
        <v>0</v>
      </c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R1531" s="148" t="s">
        <v>283</v>
      </c>
      <c r="AT1531" s="148" t="s">
        <v>195</v>
      </c>
      <c r="AU1531" s="148" t="s">
        <v>82</v>
      </c>
      <c r="AY1531" s="2" t="s">
        <v>193</v>
      </c>
      <c r="BE1531" s="149">
        <f>IF(N1531="základní",J1531,0)</f>
        <v>0</v>
      </c>
      <c r="BF1531" s="149">
        <f>IF(N1531="snížená",J1531,0)</f>
        <v>0</v>
      </c>
      <c r="BG1531" s="149">
        <f>IF(N1531="zákl. přenesená",J1531,0)</f>
        <v>0</v>
      </c>
      <c r="BH1531" s="149">
        <f>IF(N1531="sníž. přenesená",J1531,0)</f>
        <v>0</v>
      </c>
      <c r="BI1531" s="149">
        <f>IF(N1531="nulová",J1531,0)</f>
        <v>0</v>
      </c>
      <c r="BJ1531" s="2" t="s">
        <v>80</v>
      </c>
      <c r="BK1531" s="149">
        <f>ROUND(I1531*H1531,2)</f>
        <v>0</v>
      </c>
      <c r="BL1531" s="2" t="s">
        <v>283</v>
      </c>
      <c r="BM1531" s="148" t="s">
        <v>1706</v>
      </c>
    </row>
    <row r="1532" spans="1:65" s="154" customFormat="1">
      <c r="B1532" s="155"/>
      <c r="D1532" s="156" t="s">
        <v>202</v>
      </c>
      <c r="E1532" s="157"/>
      <c r="F1532" s="158" t="s">
        <v>645</v>
      </c>
      <c r="H1532" s="157"/>
      <c r="L1532" s="155"/>
      <c r="M1532" s="159"/>
      <c r="N1532" s="160"/>
      <c r="O1532" s="160"/>
      <c r="P1532" s="160"/>
      <c r="Q1532" s="160"/>
      <c r="R1532" s="160"/>
      <c r="S1532" s="160"/>
      <c r="T1532" s="161"/>
      <c r="AT1532" s="157" t="s">
        <v>202</v>
      </c>
      <c r="AU1532" s="157" t="s">
        <v>82</v>
      </c>
      <c r="AV1532" s="154" t="s">
        <v>80</v>
      </c>
      <c r="AW1532" s="154" t="s">
        <v>35</v>
      </c>
      <c r="AX1532" s="154" t="s">
        <v>73</v>
      </c>
      <c r="AY1532" s="157" t="s">
        <v>193</v>
      </c>
    </row>
    <row r="1533" spans="1:65" s="154" customFormat="1" ht="20.399999999999999">
      <c r="B1533" s="155"/>
      <c r="D1533" s="156" t="s">
        <v>202</v>
      </c>
      <c r="E1533" s="157"/>
      <c r="F1533" s="158" t="s">
        <v>1707</v>
      </c>
      <c r="H1533" s="157"/>
      <c r="L1533" s="155"/>
      <c r="M1533" s="159"/>
      <c r="N1533" s="160"/>
      <c r="O1533" s="160"/>
      <c r="P1533" s="160"/>
      <c r="Q1533" s="160"/>
      <c r="R1533" s="160"/>
      <c r="S1533" s="160"/>
      <c r="T1533" s="161"/>
      <c r="AT1533" s="157" t="s">
        <v>202</v>
      </c>
      <c r="AU1533" s="157" t="s">
        <v>82</v>
      </c>
      <c r="AV1533" s="154" t="s">
        <v>80</v>
      </c>
      <c r="AW1533" s="154" t="s">
        <v>35</v>
      </c>
      <c r="AX1533" s="154" t="s">
        <v>73</v>
      </c>
      <c r="AY1533" s="157" t="s">
        <v>193</v>
      </c>
    </row>
    <row r="1534" spans="1:65" s="162" customFormat="1">
      <c r="B1534" s="163"/>
      <c r="D1534" s="156" t="s">
        <v>202</v>
      </c>
      <c r="E1534" s="164"/>
      <c r="F1534" s="165" t="s">
        <v>1084</v>
      </c>
      <c r="H1534" s="166">
        <v>286.8</v>
      </c>
      <c r="L1534" s="163"/>
      <c r="M1534" s="167"/>
      <c r="N1534" s="168"/>
      <c r="O1534" s="168"/>
      <c r="P1534" s="168"/>
      <c r="Q1534" s="168"/>
      <c r="R1534" s="168"/>
      <c r="S1534" s="168"/>
      <c r="T1534" s="169"/>
      <c r="AT1534" s="164" t="s">
        <v>202</v>
      </c>
      <c r="AU1534" s="164" t="s">
        <v>82</v>
      </c>
      <c r="AV1534" s="162" t="s">
        <v>82</v>
      </c>
      <c r="AW1534" s="162" t="s">
        <v>35</v>
      </c>
      <c r="AX1534" s="162" t="s">
        <v>73</v>
      </c>
      <c r="AY1534" s="164" t="s">
        <v>193</v>
      </c>
    </row>
    <row r="1535" spans="1:65" s="170" customFormat="1">
      <c r="B1535" s="171"/>
      <c r="D1535" s="156" t="s">
        <v>202</v>
      </c>
      <c r="E1535" s="172"/>
      <c r="F1535" s="173" t="s">
        <v>206</v>
      </c>
      <c r="H1535" s="174">
        <v>286.8</v>
      </c>
      <c r="L1535" s="171"/>
      <c r="M1535" s="175"/>
      <c r="N1535" s="176"/>
      <c r="O1535" s="176"/>
      <c r="P1535" s="176"/>
      <c r="Q1535" s="176"/>
      <c r="R1535" s="176"/>
      <c r="S1535" s="176"/>
      <c r="T1535" s="177"/>
      <c r="AT1535" s="172" t="s">
        <v>202</v>
      </c>
      <c r="AU1535" s="172" t="s">
        <v>82</v>
      </c>
      <c r="AV1535" s="170" t="s">
        <v>199</v>
      </c>
      <c r="AW1535" s="170" t="s">
        <v>35</v>
      </c>
      <c r="AX1535" s="170" t="s">
        <v>80</v>
      </c>
      <c r="AY1535" s="172" t="s">
        <v>193</v>
      </c>
    </row>
    <row r="1536" spans="1:65" s="17" customFormat="1" ht="49.05" customHeight="1">
      <c r="A1536" s="13"/>
      <c r="B1536" s="136"/>
      <c r="C1536" s="137" t="s">
        <v>1708</v>
      </c>
      <c r="D1536" s="137" t="s">
        <v>195</v>
      </c>
      <c r="E1536" s="138" t="s">
        <v>1709</v>
      </c>
      <c r="F1536" s="139" t="s">
        <v>1710</v>
      </c>
      <c r="G1536" s="140" t="s">
        <v>1318</v>
      </c>
      <c r="H1536" s="141">
        <v>13967.290999999999</v>
      </c>
      <c r="I1536" s="142">
        <v>0</v>
      </c>
      <c r="J1536" s="142">
        <f>ROUND(I1536*H1536,2)</f>
        <v>0</v>
      </c>
      <c r="K1536" s="143"/>
      <c r="L1536" s="14"/>
      <c r="M1536" s="144"/>
      <c r="N1536" s="145" t="s">
        <v>44</v>
      </c>
      <c r="O1536" s="146">
        <v>0</v>
      </c>
      <c r="P1536" s="146">
        <f>O1536*H1536</f>
        <v>0</v>
      </c>
      <c r="Q1536" s="146">
        <v>0</v>
      </c>
      <c r="R1536" s="146">
        <f>Q1536*H1536</f>
        <v>0</v>
      </c>
      <c r="S1536" s="146">
        <v>0</v>
      </c>
      <c r="T1536" s="147">
        <f>S1536*H1536</f>
        <v>0</v>
      </c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R1536" s="148" t="s">
        <v>283</v>
      </c>
      <c r="AT1536" s="148" t="s">
        <v>195</v>
      </c>
      <c r="AU1536" s="148" t="s">
        <v>82</v>
      </c>
      <c r="AY1536" s="2" t="s">
        <v>193</v>
      </c>
      <c r="BE1536" s="149">
        <f>IF(N1536="základní",J1536,0)</f>
        <v>0</v>
      </c>
      <c r="BF1536" s="149">
        <f>IF(N1536="snížená",J1536,0)</f>
        <v>0</v>
      </c>
      <c r="BG1536" s="149">
        <f>IF(N1536="zákl. přenesená",J1536,0)</f>
        <v>0</v>
      </c>
      <c r="BH1536" s="149">
        <f>IF(N1536="sníž. přenesená",J1536,0)</f>
        <v>0</v>
      </c>
      <c r="BI1536" s="149">
        <f>IF(N1536="nulová",J1536,0)</f>
        <v>0</v>
      </c>
      <c r="BJ1536" s="2" t="s">
        <v>80</v>
      </c>
      <c r="BK1536" s="149">
        <f>ROUND(I1536*H1536,2)</f>
        <v>0</v>
      </c>
      <c r="BL1536" s="2" t="s">
        <v>283</v>
      </c>
      <c r="BM1536" s="148" t="s">
        <v>1711</v>
      </c>
    </row>
    <row r="1537" spans="1:65" s="17" customFormat="1">
      <c r="A1537" s="13"/>
      <c r="B1537" s="14"/>
      <c r="C1537" s="13"/>
      <c r="D1537" s="150" t="s">
        <v>200</v>
      </c>
      <c r="E1537" s="13"/>
      <c r="F1537" s="151" t="s">
        <v>1712</v>
      </c>
      <c r="G1537" s="13"/>
      <c r="H1537" s="13"/>
      <c r="I1537" s="13"/>
      <c r="J1537" s="13"/>
      <c r="K1537" s="13"/>
      <c r="L1537" s="14"/>
      <c r="M1537" s="152"/>
      <c r="N1537" s="153"/>
      <c r="O1537" s="36"/>
      <c r="P1537" s="36"/>
      <c r="Q1537" s="36"/>
      <c r="R1537" s="36"/>
      <c r="S1537" s="36"/>
      <c r="T1537" s="37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" t="s">
        <v>200</v>
      </c>
      <c r="AU1537" s="2" t="s">
        <v>82</v>
      </c>
    </row>
    <row r="1538" spans="1:65" s="123" customFormat="1" ht="22.8" customHeight="1">
      <c r="B1538" s="124"/>
      <c r="D1538" s="125" t="s">
        <v>72</v>
      </c>
      <c r="E1538" s="134" t="s">
        <v>1713</v>
      </c>
      <c r="F1538" s="134" t="s">
        <v>1714</v>
      </c>
      <c r="J1538" s="135">
        <f>BK1538</f>
        <v>0</v>
      </c>
      <c r="L1538" s="124"/>
      <c r="M1538" s="128"/>
      <c r="N1538" s="129"/>
      <c r="O1538" s="129"/>
      <c r="P1538" s="130">
        <f>SUM(P1539:P1590)</f>
        <v>48.182209999999998</v>
      </c>
      <c r="Q1538" s="129"/>
      <c r="R1538" s="130">
        <f>SUM(R1539:R1590)</f>
        <v>0.43794653549999996</v>
      </c>
      <c r="S1538" s="129"/>
      <c r="T1538" s="131">
        <f>SUM(T1539:T1590)</f>
        <v>6.9305000000000009E-3</v>
      </c>
      <c r="AR1538" s="125" t="s">
        <v>82</v>
      </c>
      <c r="AT1538" s="132" t="s">
        <v>72</v>
      </c>
      <c r="AU1538" s="132" t="s">
        <v>80</v>
      </c>
      <c r="AY1538" s="125" t="s">
        <v>193</v>
      </c>
      <c r="BK1538" s="133">
        <f>SUM(BK1539:BK1590)</f>
        <v>0</v>
      </c>
    </row>
    <row r="1539" spans="1:65" s="17" customFormat="1" ht="24.15" customHeight="1">
      <c r="A1539" s="13"/>
      <c r="B1539" s="136"/>
      <c r="C1539" s="137" t="s">
        <v>1055</v>
      </c>
      <c r="D1539" s="137" t="s">
        <v>195</v>
      </c>
      <c r="E1539" s="138" t="s">
        <v>1715</v>
      </c>
      <c r="F1539" s="139" t="s">
        <v>1716</v>
      </c>
      <c r="G1539" s="140" t="s">
        <v>353</v>
      </c>
      <c r="H1539" s="141">
        <v>4.1500000000000004</v>
      </c>
      <c r="I1539" s="142">
        <v>0</v>
      </c>
      <c r="J1539" s="142">
        <f>ROUND(I1539*H1539,2)</f>
        <v>0</v>
      </c>
      <c r="K1539" s="143"/>
      <c r="L1539" s="14"/>
      <c r="M1539" s="144"/>
      <c r="N1539" s="145" t="s">
        <v>44</v>
      </c>
      <c r="O1539" s="146">
        <v>0.19500000000000001</v>
      </c>
      <c r="P1539" s="146">
        <f>O1539*H1539</f>
        <v>0.80925000000000014</v>
      </c>
      <c r="Q1539" s="146">
        <v>0</v>
      </c>
      <c r="R1539" s="146">
        <f>Q1539*H1539</f>
        <v>0</v>
      </c>
      <c r="S1539" s="146">
        <v>1.67E-3</v>
      </c>
      <c r="T1539" s="147">
        <f>S1539*H1539</f>
        <v>6.9305000000000009E-3</v>
      </c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R1539" s="148" t="s">
        <v>283</v>
      </c>
      <c r="AT1539" s="148" t="s">
        <v>195</v>
      </c>
      <c r="AU1539" s="148" t="s">
        <v>82</v>
      </c>
      <c r="AY1539" s="2" t="s">
        <v>193</v>
      </c>
      <c r="BE1539" s="149">
        <f>IF(N1539="základní",J1539,0)</f>
        <v>0</v>
      </c>
      <c r="BF1539" s="149">
        <f>IF(N1539="snížená",J1539,0)</f>
        <v>0</v>
      </c>
      <c r="BG1539" s="149">
        <f>IF(N1539="zákl. přenesená",J1539,0)</f>
        <v>0</v>
      </c>
      <c r="BH1539" s="149">
        <f>IF(N1539="sníž. přenesená",J1539,0)</f>
        <v>0</v>
      </c>
      <c r="BI1539" s="149">
        <f>IF(N1539="nulová",J1539,0)</f>
        <v>0</v>
      </c>
      <c r="BJ1539" s="2" t="s">
        <v>80</v>
      </c>
      <c r="BK1539" s="149">
        <f>ROUND(I1539*H1539,2)</f>
        <v>0</v>
      </c>
      <c r="BL1539" s="2" t="s">
        <v>283</v>
      </c>
      <c r="BM1539" s="148" t="s">
        <v>1717</v>
      </c>
    </row>
    <row r="1540" spans="1:65" s="17" customFormat="1">
      <c r="A1540" s="13"/>
      <c r="B1540" s="14"/>
      <c r="C1540" s="13"/>
      <c r="D1540" s="150" t="s">
        <v>200</v>
      </c>
      <c r="E1540" s="13"/>
      <c r="F1540" s="151" t="s">
        <v>1718</v>
      </c>
      <c r="G1540" s="13"/>
      <c r="H1540" s="13"/>
      <c r="I1540" s="13"/>
      <c r="J1540" s="13"/>
      <c r="K1540" s="13"/>
      <c r="L1540" s="14"/>
      <c r="M1540" s="152"/>
      <c r="N1540" s="153"/>
      <c r="O1540" s="36"/>
      <c r="P1540" s="36"/>
      <c r="Q1540" s="36"/>
      <c r="R1540" s="36"/>
      <c r="S1540" s="36"/>
      <c r="T1540" s="37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" t="s">
        <v>200</v>
      </c>
      <c r="AU1540" s="2" t="s">
        <v>82</v>
      </c>
    </row>
    <row r="1541" spans="1:65" s="154" customFormat="1">
      <c r="B1541" s="155"/>
      <c r="D1541" s="156" t="s">
        <v>202</v>
      </c>
      <c r="E1541" s="157"/>
      <c r="F1541" s="158" t="s">
        <v>1160</v>
      </c>
      <c r="H1541" s="157"/>
      <c r="L1541" s="155"/>
      <c r="M1541" s="159"/>
      <c r="N1541" s="160"/>
      <c r="O1541" s="160"/>
      <c r="P1541" s="160"/>
      <c r="Q1541" s="160"/>
      <c r="R1541" s="160"/>
      <c r="S1541" s="160"/>
      <c r="T1541" s="161"/>
      <c r="AT1541" s="157" t="s">
        <v>202</v>
      </c>
      <c r="AU1541" s="157" t="s">
        <v>82</v>
      </c>
      <c r="AV1541" s="154" t="s">
        <v>80</v>
      </c>
      <c r="AW1541" s="154" t="s">
        <v>35</v>
      </c>
      <c r="AX1541" s="154" t="s">
        <v>73</v>
      </c>
      <c r="AY1541" s="157" t="s">
        <v>193</v>
      </c>
    </row>
    <row r="1542" spans="1:65" s="162" customFormat="1">
      <c r="B1542" s="163"/>
      <c r="D1542" s="156" t="s">
        <v>202</v>
      </c>
      <c r="E1542" s="164"/>
      <c r="F1542" s="165" t="s">
        <v>1719</v>
      </c>
      <c r="H1542" s="166">
        <v>1.2</v>
      </c>
      <c r="L1542" s="163"/>
      <c r="M1542" s="167"/>
      <c r="N1542" s="168"/>
      <c r="O1542" s="168"/>
      <c r="P1542" s="168"/>
      <c r="Q1542" s="168"/>
      <c r="R1542" s="168"/>
      <c r="S1542" s="168"/>
      <c r="T1542" s="169"/>
      <c r="AT1542" s="164" t="s">
        <v>202</v>
      </c>
      <c r="AU1542" s="164" t="s">
        <v>82</v>
      </c>
      <c r="AV1542" s="162" t="s">
        <v>82</v>
      </c>
      <c r="AW1542" s="162" t="s">
        <v>35</v>
      </c>
      <c r="AX1542" s="162" t="s">
        <v>73</v>
      </c>
      <c r="AY1542" s="164" t="s">
        <v>193</v>
      </c>
    </row>
    <row r="1543" spans="1:65" s="162" customFormat="1" ht="20.399999999999999">
      <c r="B1543" s="163"/>
      <c r="D1543" s="156" t="s">
        <v>202</v>
      </c>
      <c r="E1543" s="164"/>
      <c r="F1543" s="165" t="s">
        <v>1720</v>
      </c>
      <c r="H1543" s="166">
        <v>2.95</v>
      </c>
      <c r="L1543" s="163"/>
      <c r="M1543" s="167"/>
      <c r="N1543" s="168"/>
      <c r="O1543" s="168"/>
      <c r="P1543" s="168"/>
      <c r="Q1543" s="168"/>
      <c r="R1543" s="168"/>
      <c r="S1543" s="168"/>
      <c r="T1543" s="169"/>
      <c r="AT1543" s="164" t="s">
        <v>202</v>
      </c>
      <c r="AU1543" s="164" t="s">
        <v>82</v>
      </c>
      <c r="AV1543" s="162" t="s">
        <v>82</v>
      </c>
      <c r="AW1543" s="162" t="s">
        <v>35</v>
      </c>
      <c r="AX1543" s="162" t="s">
        <v>73</v>
      </c>
      <c r="AY1543" s="164" t="s">
        <v>193</v>
      </c>
    </row>
    <row r="1544" spans="1:65" s="170" customFormat="1">
      <c r="B1544" s="171"/>
      <c r="D1544" s="156" t="s">
        <v>202</v>
      </c>
      <c r="E1544" s="172"/>
      <c r="F1544" s="173" t="s">
        <v>206</v>
      </c>
      <c r="H1544" s="174">
        <v>4.1500000000000004</v>
      </c>
      <c r="L1544" s="171"/>
      <c r="M1544" s="175"/>
      <c r="N1544" s="176"/>
      <c r="O1544" s="176"/>
      <c r="P1544" s="176"/>
      <c r="Q1544" s="176"/>
      <c r="R1544" s="176"/>
      <c r="S1544" s="176"/>
      <c r="T1544" s="177"/>
      <c r="AT1544" s="172" t="s">
        <v>202</v>
      </c>
      <c r="AU1544" s="172" t="s">
        <v>82</v>
      </c>
      <c r="AV1544" s="170" t="s">
        <v>199</v>
      </c>
      <c r="AW1544" s="170" t="s">
        <v>35</v>
      </c>
      <c r="AX1544" s="170" t="s">
        <v>80</v>
      </c>
      <c r="AY1544" s="172" t="s">
        <v>193</v>
      </c>
    </row>
    <row r="1545" spans="1:65" s="17" customFormat="1" ht="24.15" customHeight="1">
      <c r="A1545" s="13"/>
      <c r="B1545" s="136"/>
      <c r="C1545" s="137" t="s">
        <v>1721</v>
      </c>
      <c r="D1545" s="137" t="s">
        <v>195</v>
      </c>
      <c r="E1545" s="138" t="s">
        <v>1722</v>
      </c>
      <c r="F1545" s="139" t="s">
        <v>1723</v>
      </c>
      <c r="G1545" s="140" t="s">
        <v>353</v>
      </c>
      <c r="H1545" s="141">
        <v>42.92</v>
      </c>
      <c r="I1545" s="142">
        <v>0</v>
      </c>
      <c r="J1545" s="142">
        <f>ROUND(I1545*H1545,2)</f>
        <v>0</v>
      </c>
      <c r="K1545" s="143"/>
      <c r="L1545" s="14"/>
      <c r="M1545" s="144"/>
      <c r="N1545" s="145" t="s">
        <v>44</v>
      </c>
      <c r="O1545" s="146">
        <v>0.35</v>
      </c>
      <c r="P1545" s="146">
        <f>O1545*H1545</f>
        <v>15.022</v>
      </c>
      <c r="Q1545" s="146">
        <v>2.8319999999999999E-3</v>
      </c>
      <c r="R1545" s="146">
        <f>Q1545*H1545</f>
        <v>0.12154943999999999</v>
      </c>
      <c r="S1545" s="146">
        <v>0</v>
      </c>
      <c r="T1545" s="147">
        <f>S1545*H1545</f>
        <v>0</v>
      </c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R1545" s="148" t="s">
        <v>283</v>
      </c>
      <c r="AT1545" s="148" t="s">
        <v>195</v>
      </c>
      <c r="AU1545" s="148" t="s">
        <v>82</v>
      </c>
      <c r="AY1545" s="2" t="s">
        <v>193</v>
      </c>
      <c r="BE1545" s="149">
        <f>IF(N1545="základní",J1545,0)</f>
        <v>0</v>
      </c>
      <c r="BF1545" s="149">
        <f>IF(N1545="snížená",J1545,0)</f>
        <v>0</v>
      </c>
      <c r="BG1545" s="149">
        <f>IF(N1545="zákl. přenesená",J1545,0)</f>
        <v>0</v>
      </c>
      <c r="BH1545" s="149">
        <f>IF(N1545="sníž. přenesená",J1545,0)</f>
        <v>0</v>
      </c>
      <c r="BI1545" s="149">
        <f>IF(N1545="nulová",J1545,0)</f>
        <v>0</v>
      </c>
      <c r="BJ1545" s="2" t="s">
        <v>80</v>
      </c>
      <c r="BK1545" s="149">
        <f>ROUND(I1545*H1545,2)</f>
        <v>0</v>
      </c>
      <c r="BL1545" s="2" t="s">
        <v>283</v>
      </c>
      <c r="BM1545" s="148" t="s">
        <v>1724</v>
      </c>
    </row>
    <row r="1546" spans="1:65" s="17" customFormat="1">
      <c r="A1546" s="13"/>
      <c r="B1546" s="14"/>
      <c r="C1546" s="13"/>
      <c r="D1546" s="150" t="s">
        <v>200</v>
      </c>
      <c r="E1546" s="13"/>
      <c r="F1546" s="151" t="s">
        <v>1725</v>
      </c>
      <c r="G1546" s="13"/>
      <c r="H1546" s="13"/>
      <c r="I1546" s="13"/>
      <c r="J1546" s="13"/>
      <c r="K1546" s="13"/>
      <c r="L1546" s="14"/>
      <c r="M1546" s="152"/>
      <c r="N1546" s="153"/>
      <c r="O1546" s="36"/>
      <c r="P1546" s="36"/>
      <c r="Q1546" s="36"/>
      <c r="R1546" s="36"/>
      <c r="S1546" s="36"/>
      <c r="T1546" s="37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" t="s">
        <v>200</v>
      </c>
      <c r="AU1546" s="2" t="s">
        <v>82</v>
      </c>
    </row>
    <row r="1547" spans="1:65" s="154" customFormat="1">
      <c r="B1547" s="155"/>
      <c r="D1547" s="156" t="s">
        <v>202</v>
      </c>
      <c r="E1547" s="157"/>
      <c r="F1547" s="158" t="s">
        <v>1726</v>
      </c>
      <c r="H1547" s="157"/>
      <c r="L1547" s="155"/>
      <c r="M1547" s="159"/>
      <c r="N1547" s="160"/>
      <c r="O1547" s="160"/>
      <c r="P1547" s="160"/>
      <c r="Q1547" s="160"/>
      <c r="R1547" s="160"/>
      <c r="S1547" s="160"/>
      <c r="T1547" s="161"/>
      <c r="AT1547" s="157" t="s">
        <v>202</v>
      </c>
      <c r="AU1547" s="157" t="s">
        <v>82</v>
      </c>
      <c r="AV1547" s="154" t="s">
        <v>80</v>
      </c>
      <c r="AW1547" s="154" t="s">
        <v>35</v>
      </c>
      <c r="AX1547" s="154" t="s">
        <v>73</v>
      </c>
      <c r="AY1547" s="157" t="s">
        <v>193</v>
      </c>
    </row>
    <row r="1548" spans="1:65" s="154" customFormat="1">
      <c r="B1548" s="155"/>
      <c r="D1548" s="156" t="s">
        <v>202</v>
      </c>
      <c r="E1548" s="157"/>
      <c r="F1548" s="158" t="s">
        <v>1727</v>
      </c>
      <c r="H1548" s="157"/>
      <c r="L1548" s="155"/>
      <c r="M1548" s="159"/>
      <c r="N1548" s="160"/>
      <c r="O1548" s="160"/>
      <c r="P1548" s="160"/>
      <c r="Q1548" s="160"/>
      <c r="R1548" s="160"/>
      <c r="S1548" s="160"/>
      <c r="T1548" s="161"/>
      <c r="AT1548" s="157" t="s">
        <v>202</v>
      </c>
      <c r="AU1548" s="157" t="s">
        <v>82</v>
      </c>
      <c r="AV1548" s="154" t="s">
        <v>80</v>
      </c>
      <c r="AW1548" s="154" t="s">
        <v>35</v>
      </c>
      <c r="AX1548" s="154" t="s">
        <v>73</v>
      </c>
      <c r="AY1548" s="157" t="s">
        <v>193</v>
      </c>
    </row>
    <row r="1549" spans="1:65" s="162" customFormat="1">
      <c r="B1549" s="163"/>
      <c r="D1549" s="156" t="s">
        <v>202</v>
      </c>
      <c r="E1549" s="164"/>
      <c r="F1549" s="165" t="s">
        <v>1410</v>
      </c>
      <c r="H1549" s="166">
        <v>32.9</v>
      </c>
      <c r="L1549" s="163"/>
      <c r="M1549" s="167"/>
      <c r="N1549" s="168"/>
      <c r="O1549" s="168"/>
      <c r="P1549" s="168"/>
      <c r="Q1549" s="168"/>
      <c r="R1549" s="168"/>
      <c r="S1549" s="168"/>
      <c r="T1549" s="169"/>
      <c r="AT1549" s="164" t="s">
        <v>202</v>
      </c>
      <c r="AU1549" s="164" t="s">
        <v>82</v>
      </c>
      <c r="AV1549" s="162" t="s">
        <v>82</v>
      </c>
      <c r="AW1549" s="162" t="s">
        <v>35</v>
      </c>
      <c r="AX1549" s="162" t="s">
        <v>73</v>
      </c>
      <c r="AY1549" s="164" t="s">
        <v>193</v>
      </c>
    </row>
    <row r="1550" spans="1:65" s="154" customFormat="1">
      <c r="B1550" s="155"/>
      <c r="D1550" s="156" t="s">
        <v>202</v>
      </c>
      <c r="E1550" s="157"/>
      <c r="F1550" s="158" t="s">
        <v>1728</v>
      </c>
      <c r="H1550" s="157"/>
      <c r="L1550" s="155"/>
      <c r="M1550" s="159"/>
      <c r="N1550" s="160"/>
      <c r="O1550" s="160"/>
      <c r="P1550" s="160"/>
      <c r="Q1550" s="160"/>
      <c r="R1550" s="160"/>
      <c r="S1550" s="160"/>
      <c r="T1550" s="161"/>
      <c r="AT1550" s="157" t="s">
        <v>202</v>
      </c>
      <c r="AU1550" s="157" t="s">
        <v>82</v>
      </c>
      <c r="AV1550" s="154" t="s">
        <v>80</v>
      </c>
      <c r="AW1550" s="154" t="s">
        <v>35</v>
      </c>
      <c r="AX1550" s="154" t="s">
        <v>73</v>
      </c>
      <c r="AY1550" s="157" t="s">
        <v>193</v>
      </c>
    </row>
    <row r="1551" spans="1:65" s="162" customFormat="1">
      <c r="B1551" s="163"/>
      <c r="D1551" s="156" t="s">
        <v>202</v>
      </c>
      <c r="E1551" s="164"/>
      <c r="F1551" s="165" t="s">
        <v>1729</v>
      </c>
      <c r="H1551" s="166">
        <v>10.02</v>
      </c>
      <c r="L1551" s="163"/>
      <c r="M1551" s="167"/>
      <c r="N1551" s="168"/>
      <c r="O1551" s="168"/>
      <c r="P1551" s="168"/>
      <c r="Q1551" s="168"/>
      <c r="R1551" s="168"/>
      <c r="S1551" s="168"/>
      <c r="T1551" s="169"/>
      <c r="AT1551" s="164" t="s">
        <v>202</v>
      </c>
      <c r="AU1551" s="164" t="s">
        <v>82</v>
      </c>
      <c r="AV1551" s="162" t="s">
        <v>82</v>
      </c>
      <c r="AW1551" s="162" t="s">
        <v>35</v>
      </c>
      <c r="AX1551" s="162" t="s">
        <v>73</v>
      </c>
      <c r="AY1551" s="164" t="s">
        <v>193</v>
      </c>
    </row>
    <row r="1552" spans="1:65" s="170" customFormat="1">
      <c r="B1552" s="171"/>
      <c r="D1552" s="156" t="s">
        <v>202</v>
      </c>
      <c r="E1552" s="172"/>
      <c r="F1552" s="173" t="s">
        <v>206</v>
      </c>
      <c r="H1552" s="174">
        <v>42.92</v>
      </c>
      <c r="L1552" s="171"/>
      <c r="M1552" s="175"/>
      <c r="N1552" s="176"/>
      <c r="O1552" s="176"/>
      <c r="P1552" s="176"/>
      <c r="Q1552" s="176"/>
      <c r="R1552" s="176"/>
      <c r="S1552" s="176"/>
      <c r="T1552" s="177"/>
      <c r="AT1552" s="172" t="s">
        <v>202</v>
      </c>
      <c r="AU1552" s="172" t="s">
        <v>82</v>
      </c>
      <c r="AV1552" s="170" t="s">
        <v>199</v>
      </c>
      <c r="AW1552" s="170" t="s">
        <v>35</v>
      </c>
      <c r="AX1552" s="170" t="s">
        <v>80</v>
      </c>
      <c r="AY1552" s="172" t="s">
        <v>193</v>
      </c>
    </row>
    <row r="1553" spans="1:65" s="17" customFormat="1" ht="24.15" customHeight="1">
      <c r="A1553" s="13"/>
      <c r="B1553" s="136"/>
      <c r="C1553" s="137" t="s">
        <v>1060</v>
      </c>
      <c r="D1553" s="137" t="s">
        <v>195</v>
      </c>
      <c r="E1553" s="138" t="s">
        <v>1730</v>
      </c>
      <c r="F1553" s="139" t="s">
        <v>1731</v>
      </c>
      <c r="G1553" s="140" t="s">
        <v>353</v>
      </c>
      <c r="H1553" s="141">
        <v>2.37</v>
      </c>
      <c r="I1553" s="142">
        <v>0</v>
      </c>
      <c r="J1553" s="142">
        <f>ROUND(I1553*H1553,2)</f>
        <v>0</v>
      </c>
      <c r="K1553" s="143"/>
      <c r="L1553" s="14"/>
      <c r="M1553" s="144"/>
      <c r="N1553" s="145" t="s">
        <v>44</v>
      </c>
      <c r="O1553" s="146">
        <v>0.22800000000000001</v>
      </c>
      <c r="P1553" s="146">
        <f>O1553*H1553</f>
        <v>0.54036000000000006</v>
      </c>
      <c r="Q1553" s="146">
        <v>2.5971499999999999E-3</v>
      </c>
      <c r="R1553" s="146">
        <f>Q1553*H1553</f>
        <v>6.1552454999999999E-3</v>
      </c>
      <c r="S1553" s="146">
        <v>0</v>
      </c>
      <c r="T1553" s="147">
        <f>S1553*H1553</f>
        <v>0</v>
      </c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R1553" s="148" t="s">
        <v>283</v>
      </c>
      <c r="AT1553" s="148" t="s">
        <v>195</v>
      </c>
      <c r="AU1553" s="148" t="s">
        <v>82</v>
      </c>
      <c r="AY1553" s="2" t="s">
        <v>193</v>
      </c>
      <c r="BE1553" s="149">
        <f>IF(N1553="základní",J1553,0)</f>
        <v>0</v>
      </c>
      <c r="BF1553" s="149">
        <f>IF(N1553="snížená",J1553,0)</f>
        <v>0</v>
      </c>
      <c r="BG1553" s="149">
        <f>IF(N1553="zákl. přenesená",J1553,0)</f>
        <v>0</v>
      </c>
      <c r="BH1553" s="149">
        <f>IF(N1553="sníž. přenesená",J1553,0)</f>
        <v>0</v>
      </c>
      <c r="BI1553" s="149">
        <f>IF(N1553="nulová",J1553,0)</f>
        <v>0</v>
      </c>
      <c r="BJ1553" s="2" t="s">
        <v>80</v>
      </c>
      <c r="BK1553" s="149">
        <f>ROUND(I1553*H1553,2)</f>
        <v>0</v>
      </c>
      <c r="BL1553" s="2" t="s">
        <v>283</v>
      </c>
      <c r="BM1553" s="148" t="s">
        <v>1732</v>
      </c>
    </row>
    <row r="1554" spans="1:65" s="17" customFormat="1">
      <c r="A1554" s="13"/>
      <c r="B1554" s="14"/>
      <c r="C1554" s="13"/>
      <c r="D1554" s="150" t="s">
        <v>200</v>
      </c>
      <c r="E1554" s="13"/>
      <c r="F1554" s="151" t="s">
        <v>1733</v>
      </c>
      <c r="G1554" s="13"/>
      <c r="H1554" s="13"/>
      <c r="I1554" s="13"/>
      <c r="J1554" s="13"/>
      <c r="K1554" s="13"/>
      <c r="L1554" s="14"/>
      <c r="M1554" s="152"/>
      <c r="N1554" s="153"/>
      <c r="O1554" s="36"/>
      <c r="P1554" s="36"/>
      <c r="Q1554" s="36"/>
      <c r="R1554" s="36"/>
      <c r="S1554" s="36"/>
      <c r="T1554" s="37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" t="s">
        <v>200</v>
      </c>
      <c r="AU1554" s="2" t="s">
        <v>82</v>
      </c>
    </row>
    <row r="1555" spans="1:65" s="154" customFormat="1" ht="20.399999999999999">
      <c r="B1555" s="155"/>
      <c r="D1555" s="156" t="s">
        <v>202</v>
      </c>
      <c r="E1555" s="157"/>
      <c r="F1555" s="158" t="s">
        <v>1398</v>
      </c>
      <c r="H1555" s="157"/>
      <c r="L1555" s="155"/>
      <c r="M1555" s="159"/>
      <c r="N1555" s="160"/>
      <c r="O1555" s="160"/>
      <c r="P1555" s="160"/>
      <c r="Q1555" s="160"/>
      <c r="R1555" s="160"/>
      <c r="S1555" s="160"/>
      <c r="T1555" s="161"/>
      <c r="AT1555" s="157" t="s">
        <v>202</v>
      </c>
      <c r="AU1555" s="157" t="s">
        <v>82</v>
      </c>
      <c r="AV1555" s="154" t="s">
        <v>80</v>
      </c>
      <c r="AW1555" s="154" t="s">
        <v>35</v>
      </c>
      <c r="AX1555" s="154" t="s">
        <v>73</v>
      </c>
      <c r="AY1555" s="157" t="s">
        <v>193</v>
      </c>
    </row>
    <row r="1556" spans="1:65" s="154" customFormat="1">
      <c r="B1556" s="155"/>
      <c r="D1556" s="156" t="s">
        <v>202</v>
      </c>
      <c r="E1556" s="157"/>
      <c r="F1556" s="158" t="s">
        <v>1734</v>
      </c>
      <c r="H1556" s="157"/>
      <c r="L1556" s="155"/>
      <c r="M1556" s="159"/>
      <c r="N1556" s="160"/>
      <c r="O1556" s="160"/>
      <c r="P1556" s="160"/>
      <c r="Q1556" s="160"/>
      <c r="R1556" s="160"/>
      <c r="S1556" s="160"/>
      <c r="T1556" s="161"/>
      <c r="AT1556" s="157" t="s">
        <v>202</v>
      </c>
      <c r="AU1556" s="157" t="s">
        <v>82</v>
      </c>
      <c r="AV1556" s="154" t="s">
        <v>80</v>
      </c>
      <c r="AW1556" s="154" t="s">
        <v>35</v>
      </c>
      <c r="AX1556" s="154" t="s">
        <v>73</v>
      </c>
      <c r="AY1556" s="157" t="s">
        <v>193</v>
      </c>
    </row>
    <row r="1557" spans="1:65" s="162" customFormat="1">
      <c r="B1557" s="163"/>
      <c r="D1557" s="156" t="s">
        <v>202</v>
      </c>
      <c r="E1557" s="164"/>
      <c r="F1557" s="165" t="s">
        <v>1735</v>
      </c>
      <c r="H1557" s="166">
        <v>2.37</v>
      </c>
      <c r="L1557" s="163"/>
      <c r="M1557" s="167"/>
      <c r="N1557" s="168"/>
      <c r="O1557" s="168"/>
      <c r="P1557" s="168"/>
      <c r="Q1557" s="168"/>
      <c r="R1557" s="168"/>
      <c r="S1557" s="168"/>
      <c r="T1557" s="169"/>
      <c r="AT1557" s="164" t="s">
        <v>202</v>
      </c>
      <c r="AU1557" s="164" t="s">
        <v>82</v>
      </c>
      <c r="AV1557" s="162" t="s">
        <v>82</v>
      </c>
      <c r="AW1557" s="162" t="s">
        <v>35</v>
      </c>
      <c r="AX1557" s="162" t="s">
        <v>73</v>
      </c>
      <c r="AY1557" s="164" t="s">
        <v>193</v>
      </c>
    </row>
    <row r="1558" spans="1:65" s="170" customFormat="1">
      <c r="B1558" s="171"/>
      <c r="D1558" s="156" t="s">
        <v>202</v>
      </c>
      <c r="E1558" s="172"/>
      <c r="F1558" s="173" t="s">
        <v>206</v>
      </c>
      <c r="H1558" s="174">
        <v>2.37</v>
      </c>
      <c r="L1558" s="171"/>
      <c r="M1558" s="175"/>
      <c r="N1558" s="176"/>
      <c r="O1558" s="176"/>
      <c r="P1558" s="176"/>
      <c r="Q1558" s="176"/>
      <c r="R1558" s="176"/>
      <c r="S1558" s="176"/>
      <c r="T1558" s="177"/>
      <c r="AT1558" s="172" t="s">
        <v>202</v>
      </c>
      <c r="AU1558" s="172" t="s">
        <v>82</v>
      </c>
      <c r="AV1558" s="170" t="s">
        <v>199</v>
      </c>
      <c r="AW1558" s="170" t="s">
        <v>35</v>
      </c>
      <c r="AX1558" s="170" t="s">
        <v>80</v>
      </c>
      <c r="AY1558" s="172" t="s">
        <v>193</v>
      </c>
    </row>
    <row r="1559" spans="1:65" s="17" customFormat="1" ht="24.15" customHeight="1">
      <c r="A1559" s="13"/>
      <c r="B1559" s="136"/>
      <c r="C1559" s="137" t="s">
        <v>1736</v>
      </c>
      <c r="D1559" s="137" t="s">
        <v>195</v>
      </c>
      <c r="E1559" s="138" t="s">
        <v>1737</v>
      </c>
      <c r="F1559" s="139" t="s">
        <v>1738</v>
      </c>
      <c r="G1559" s="140" t="s">
        <v>353</v>
      </c>
      <c r="H1559" s="141">
        <v>42.92</v>
      </c>
      <c r="I1559" s="142">
        <v>0</v>
      </c>
      <c r="J1559" s="142">
        <f>ROUND(I1559*H1559,2)</f>
        <v>0</v>
      </c>
      <c r="K1559" s="143"/>
      <c r="L1559" s="14"/>
      <c r="M1559" s="144"/>
      <c r="N1559" s="145" t="s">
        <v>44</v>
      </c>
      <c r="O1559" s="146">
        <v>0.26500000000000001</v>
      </c>
      <c r="P1559" s="146">
        <f>O1559*H1559</f>
        <v>11.373800000000001</v>
      </c>
      <c r="Q1559" s="146">
        <v>3.2212500000000002E-3</v>
      </c>
      <c r="R1559" s="146">
        <f>Q1559*H1559</f>
        <v>0.13825605000000002</v>
      </c>
      <c r="S1559" s="146">
        <v>0</v>
      </c>
      <c r="T1559" s="147">
        <f>S1559*H1559</f>
        <v>0</v>
      </c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R1559" s="148" t="s">
        <v>283</v>
      </c>
      <c r="AT1559" s="148" t="s">
        <v>195</v>
      </c>
      <c r="AU1559" s="148" t="s">
        <v>82</v>
      </c>
      <c r="AY1559" s="2" t="s">
        <v>193</v>
      </c>
      <c r="BE1559" s="149">
        <f>IF(N1559="základní",J1559,0)</f>
        <v>0</v>
      </c>
      <c r="BF1559" s="149">
        <f>IF(N1559="snížená",J1559,0)</f>
        <v>0</v>
      </c>
      <c r="BG1559" s="149">
        <f>IF(N1559="zákl. přenesená",J1559,0)</f>
        <v>0</v>
      </c>
      <c r="BH1559" s="149">
        <f>IF(N1559="sníž. přenesená",J1559,0)</f>
        <v>0</v>
      </c>
      <c r="BI1559" s="149">
        <f>IF(N1559="nulová",J1559,0)</f>
        <v>0</v>
      </c>
      <c r="BJ1559" s="2" t="s">
        <v>80</v>
      </c>
      <c r="BK1559" s="149">
        <f>ROUND(I1559*H1559,2)</f>
        <v>0</v>
      </c>
      <c r="BL1559" s="2" t="s">
        <v>283</v>
      </c>
      <c r="BM1559" s="148" t="s">
        <v>1739</v>
      </c>
    </row>
    <row r="1560" spans="1:65" s="17" customFormat="1">
      <c r="A1560" s="13"/>
      <c r="B1560" s="14"/>
      <c r="C1560" s="13"/>
      <c r="D1560" s="150" t="s">
        <v>200</v>
      </c>
      <c r="E1560" s="13"/>
      <c r="F1560" s="151" t="s">
        <v>1740</v>
      </c>
      <c r="G1560" s="13"/>
      <c r="H1560" s="13"/>
      <c r="I1560" s="13"/>
      <c r="J1560" s="13"/>
      <c r="K1560" s="13"/>
      <c r="L1560" s="14"/>
      <c r="M1560" s="152"/>
      <c r="N1560" s="153"/>
      <c r="O1560" s="36"/>
      <c r="P1560" s="36"/>
      <c r="Q1560" s="36"/>
      <c r="R1560" s="36"/>
      <c r="S1560" s="36"/>
      <c r="T1560" s="37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" t="s">
        <v>200</v>
      </c>
      <c r="AU1560" s="2" t="s">
        <v>82</v>
      </c>
    </row>
    <row r="1561" spans="1:65" s="154" customFormat="1" ht="20.399999999999999">
      <c r="B1561" s="155"/>
      <c r="D1561" s="156" t="s">
        <v>202</v>
      </c>
      <c r="E1561" s="157"/>
      <c r="F1561" s="158" t="s">
        <v>1398</v>
      </c>
      <c r="H1561" s="157"/>
      <c r="L1561" s="155"/>
      <c r="M1561" s="159"/>
      <c r="N1561" s="160"/>
      <c r="O1561" s="160"/>
      <c r="P1561" s="160"/>
      <c r="Q1561" s="160"/>
      <c r="R1561" s="160"/>
      <c r="S1561" s="160"/>
      <c r="T1561" s="161"/>
      <c r="AT1561" s="157" t="s">
        <v>202</v>
      </c>
      <c r="AU1561" s="157" t="s">
        <v>82</v>
      </c>
      <c r="AV1561" s="154" t="s">
        <v>80</v>
      </c>
      <c r="AW1561" s="154" t="s">
        <v>35</v>
      </c>
      <c r="AX1561" s="154" t="s">
        <v>73</v>
      </c>
      <c r="AY1561" s="157" t="s">
        <v>193</v>
      </c>
    </row>
    <row r="1562" spans="1:65" s="154" customFormat="1">
      <c r="B1562" s="155"/>
      <c r="D1562" s="156" t="s">
        <v>202</v>
      </c>
      <c r="E1562" s="157"/>
      <c r="F1562" s="158" t="s">
        <v>1334</v>
      </c>
      <c r="H1562" s="157"/>
      <c r="L1562" s="155"/>
      <c r="M1562" s="159"/>
      <c r="N1562" s="160"/>
      <c r="O1562" s="160"/>
      <c r="P1562" s="160"/>
      <c r="Q1562" s="160"/>
      <c r="R1562" s="160"/>
      <c r="S1562" s="160"/>
      <c r="T1562" s="161"/>
      <c r="AT1562" s="157" t="s">
        <v>202</v>
      </c>
      <c r="AU1562" s="157" t="s">
        <v>82</v>
      </c>
      <c r="AV1562" s="154" t="s">
        <v>80</v>
      </c>
      <c r="AW1562" s="154" t="s">
        <v>35</v>
      </c>
      <c r="AX1562" s="154" t="s">
        <v>73</v>
      </c>
      <c r="AY1562" s="157" t="s">
        <v>193</v>
      </c>
    </row>
    <row r="1563" spans="1:65" s="162" customFormat="1">
      <c r="B1563" s="163"/>
      <c r="D1563" s="156" t="s">
        <v>202</v>
      </c>
      <c r="E1563" s="164"/>
      <c r="F1563" s="165" t="s">
        <v>1741</v>
      </c>
      <c r="H1563" s="166">
        <v>32.9</v>
      </c>
      <c r="L1563" s="163"/>
      <c r="M1563" s="167"/>
      <c r="N1563" s="168"/>
      <c r="O1563" s="168"/>
      <c r="P1563" s="168"/>
      <c r="Q1563" s="168"/>
      <c r="R1563" s="168"/>
      <c r="S1563" s="168"/>
      <c r="T1563" s="169"/>
      <c r="AT1563" s="164" t="s">
        <v>202</v>
      </c>
      <c r="AU1563" s="164" t="s">
        <v>82</v>
      </c>
      <c r="AV1563" s="162" t="s">
        <v>82</v>
      </c>
      <c r="AW1563" s="162" t="s">
        <v>35</v>
      </c>
      <c r="AX1563" s="162" t="s">
        <v>73</v>
      </c>
      <c r="AY1563" s="164" t="s">
        <v>193</v>
      </c>
    </row>
    <row r="1564" spans="1:65" s="154" customFormat="1">
      <c r="B1564" s="155"/>
      <c r="D1564" s="156" t="s">
        <v>202</v>
      </c>
      <c r="E1564" s="157"/>
      <c r="F1564" s="158" t="s">
        <v>1336</v>
      </c>
      <c r="H1564" s="157"/>
      <c r="L1564" s="155"/>
      <c r="M1564" s="159"/>
      <c r="N1564" s="160"/>
      <c r="O1564" s="160"/>
      <c r="P1564" s="160"/>
      <c r="Q1564" s="160"/>
      <c r="R1564" s="160"/>
      <c r="S1564" s="160"/>
      <c r="T1564" s="161"/>
      <c r="AT1564" s="157" t="s">
        <v>202</v>
      </c>
      <c r="AU1564" s="157" t="s">
        <v>82</v>
      </c>
      <c r="AV1564" s="154" t="s">
        <v>80</v>
      </c>
      <c r="AW1564" s="154" t="s">
        <v>35</v>
      </c>
      <c r="AX1564" s="154" t="s">
        <v>73</v>
      </c>
      <c r="AY1564" s="157" t="s">
        <v>193</v>
      </c>
    </row>
    <row r="1565" spans="1:65" s="162" customFormat="1">
      <c r="B1565" s="163"/>
      <c r="D1565" s="156" t="s">
        <v>202</v>
      </c>
      <c r="E1565" s="164"/>
      <c r="F1565" s="165" t="s">
        <v>1742</v>
      </c>
      <c r="H1565" s="166">
        <v>10.02</v>
      </c>
      <c r="L1565" s="163"/>
      <c r="M1565" s="167"/>
      <c r="N1565" s="168"/>
      <c r="O1565" s="168"/>
      <c r="P1565" s="168"/>
      <c r="Q1565" s="168"/>
      <c r="R1565" s="168"/>
      <c r="S1565" s="168"/>
      <c r="T1565" s="169"/>
      <c r="AT1565" s="164" t="s">
        <v>202</v>
      </c>
      <c r="AU1565" s="164" t="s">
        <v>82</v>
      </c>
      <c r="AV1565" s="162" t="s">
        <v>82</v>
      </c>
      <c r="AW1565" s="162" t="s">
        <v>35</v>
      </c>
      <c r="AX1565" s="162" t="s">
        <v>73</v>
      </c>
      <c r="AY1565" s="164" t="s">
        <v>193</v>
      </c>
    </row>
    <row r="1566" spans="1:65" s="170" customFormat="1">
      <c r="B1566" s="171"/>
      <c r="D1566" s="156" t="s">
        <v>202</v>
      </c>
      <c r="E1566" s="172"/>
      <c r="F1566" s="173" t="s">
        <v>206</v>
      </c>
      <c r="H1566" s="174">
        <v>42.92</v>
      </c>
      <c r="L1566" s="171"/>
      <c r="M1566" s="175"/>
      <c r="N1566" s="176"/>
      <c r="O1566" s="176"/>
      <c r="P1566" s="176"/>
      <c r="Q1566" s="176"/>
      <c r="R1566" s="176"/>
      <c r="S1566" s="176"/>
      <c r="T1566" s="177"/>
      <c r="AT1566" s="172" t="s">
        <v>202</v>
      </c>
      <c r="AU1566" s="172" t="s">
        <v>82</v>
      </c>
      <c r="AV1566" s="170" t="s">
        <v>199</v>
      </c>
      <c r="AW1566" s="170" t="s">
        <v>35</v>
      </c>
      <c r="AX1566" s="170" t="s">
        <v>80</v>
      </c>
      <c r="AY1566" s="172" t="s">
        <v>193</v>
      </c>
    </row>
    <row r="1567" spans="1:65" s="17" customFormat="1" ht="37.799999999999997" customHeight="1">
      <c r="A1567" s="13"/>
      <c r="B1567" s="136"/>
      <c r="C1567" s="137" t="s">
        <v>1065</v>
      </c>
      <c r="D1567" s="137" t="s">
        <v>195</v>
      </c>
      <c r="E1567" s="138" t="s">
        <v>1743</v>
      </c>
      <c r="F1567" s="139" t="s">
        <v>1744</v>
      </c>
      <c r="G1567" s="140" t="s">
        <v>605</v>
      </c>
      <c r="H1567" s="141">
        <v>5</v>
      </c>
      <c r="I1567" s="142">
        <v>0</v>
      </c>
      <c r="J1567" s="142">
        <f>ROUND(I1567*H1567,2)</f>
        <v>0</v>
      </c>
      <c r="K1567" s="143"/>
      <c r="L1567" s="14"/>
      <c r="M1567" s="144"/>
      <c r="N1567" s="145" t="s">
        <v>44</v>
      </c>
      <c r="O1567" s="146">
        <v>0.4</v>
      </c>
      <c r="P1567" s="146">
        <f>O1567*H1567</f>
        <v>2</v>
      </c>
      <c r="Q1567" s="146">
        <v>3.1199999999999999E-3</v>
      </c>
      <c r="R1567" s="146">
        <f>Q1567*H1567</f>
        <v>1.5599999999999999E-2</v>
      </c>
      <c r="S1567" s="146">
        <v>0</v>
      </c>
      <c r="T1567" s="147">
        <f>S1567*H1567</f>
        <v>0</v>
      </c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R1567" s="148" t="s">
        <v>283</v>
      </c>
      <c r="AT1567" s="148" t="s">
        <v>195</v>
      </c>
      <c r="AU1567" s="148" t="s">
        <v>82</v>
      </c>
      <c r="AY1567" s="2" t="s">
        <v>193</v>
      </c>
      <c r="BE1567" s="149">
        <f>IF(N1567="základní",J1567,0)</f>
        <v>0</v>
      </c>
      <c r="BF1567" s="149">
        <f>IF(N1567="snížená",J1567,0)</f>
        <v>0</v>
      </c>
      <c r="BG1567" s="149">
        <f>IF(N1567="zákl. přenesená",J1567,0)</f>
        <v>0</v>
      </c>
      <c r="BH1567" s="149">
        <f>IF(N1567="sníž. přenesená",J1567,0)</f>
        <v>0</v>
      </c>
      <c r="BI1567" s="149">
        <f>IF(N1567="nulová",J1567,0)</f>
        <v>0</v>
      </c>
      <c r="BJ1567" s="2" t="s">
        <v>80</v>
      </c>
      <c r="BK1567" s="149">
        <f>ROUND(I1567*H1567,2)</f>
        <v>0</v>
      </c>
      <c r="BL1567" s="2" t="s">
        <v>283</v>
      </c>
      <c r="BM1567" s="148" t="s">
        <v>1745</v>
      </c>
    </row>
    <row r="1568" spans="1:65" s="17" customFormat="1">
      <c r="A1568" s="13"/>
      <c r="B1568" s="14"/>
      <c r="C1568" s="13"/>
      <c r="D1568" s="150" t="s">
        <v>200</v>
      </c>
      <c r="E1568" s="13"/>
      <c r="F1568" s="151" t="s">
        <v>1746</v>
      </c>
      <c r="G1568" s="13"/>
      <c r="H1568" s="13"/>
      <c r="I1568" s="13"/>
      <c r="J1568" s="13"/>
      <c r="K1568" s="13"/>
      <c r="L1568" s="14"/>
      <c r="M1568" s="152"/>
      <c r="N1568" s="153"/>
      <c r="O1568" s="36"/>
      <c r="P1568" s="36"/>
      <c r="Q1568" s="36"/>
      <c r="R1568" s="36"/>
      <c r="S1568" s="36"/>
      <c r="T1568" s="37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" t="s">
        <v>200</v>
      </c>
      <c r="AU1568" s="2" t="s">
        <v>82</v>
      </c>
    </row>
    <row r="1569" spans="1:65" s="17" customFormat="1" ht="24.15" customHeight="1">
      <c r="A1569" s="13"/>
      <c r="B1569" s="136"/>
      <c r="C1569" s="137" t="s">
        <v>1747</v>
      </c>
      <c r="D1569" s="137" t="s">
        <v>195</v>
      </c>
      <c r="E1569" s="138" t="s">
        <v>1748</v>
      </c>
      <c r="F1569" s="139" t="s">
        <v>1749</v>
      </c>
      <c r="G1569" s="140" t="s">
        <v>353</v>
      </c>
      <c r="H1569" s="141">
        <v>5.2</v>
      </c>
      <c r="I1569" s="142">
        <v>0</v>
      </c>
      <c r="J1569" s="142">
        <f>ROUND(I1569*H1569,2)</f>
        <v>0</v>
      </c>
      <c r="K1569" s="143"/>
      <c r="L1569" s="14"/>
      <c r="M1569" s="144"/>
      <c r="N1569" s="145" t="s">
        <v>44</v>
      </c>
      <c r="O1569" s="146">
        <v>0.33400000000000002</v>
      </c>
      <c r="P1569" s="146">
        <f>O1569*H1569</f>
        <v>1.7368000000000001</v>
      </c>
      <c r="Q1569" s="146">
        <v>2.8915E-3</v>
      </c>
      <c r="R1569" s="146">
        <f>Q1569*H1569</f>
        <v>1.50358E-2</v>
      </c>
      <c r="S1569" s="146">
        <v>0</v>
      </c>
      <c r="T1569" s="147">
        <f>S1569*H1569</f>
        <v>0</v>
      </c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R1569" s="148" t="s">
        <v>283</v>
      </c>
      <c r="AT1569" s="148" t="s">
        <v>195</v>
      </c>
      <c r="AU1569" s="148" t="s">
        <v>82</v>
      </c>
      <c r="AY1569" s="2" t="s">
        <v>193</v>
      </c>
      <c r="BE1569" s="149">
        <f>IF(N1569="základní",J1569,0)</f>
        <v>0</v>
      </c>
      <c r="BF1569" s="149">
        <f>IF(N1569="snížená",J1569,0)</f>
        <v>0</v>
      </c>
      <c r="BG1569" s="149">
        <f>IF(N1569="zákl. přenesená",J1569,0)</f>
        <v>0</v>
      </c>
      <c r="BH1569" s="149">
        <f>IF(N1569="sníž. přenesená",J1569,0)</f>
        <v>0</v>
      </c>
      <c r="BI1569" s="149">
        <f>IF(N1569="nulová",J1569,0)</f>
        <v>0</v>
      </c>
      <c r="BJ1569" s="2" t="s">
        <v>80</v>
      </c>
      <c r="BK1569" s="149">
        <f>ROUND(I1569*H1569,2)</f>
        <v>0</v>
      </c>
      <c r="BL1569" s="2" t="s">
        <v>283</v>
      </c>
      <c r="BM1569" s="148" t="s">
        <v>1750</v>
      </c>
    </row>
    <row r="1570" spans="1:65" s="17" customFormat="1">
      <c r="A1570" s="13"/>
      <c r="B1570" s="14"/>
      <c r="C1570" s="13"/>
      <c r="D1570" s="150" t="s">
        <v>200</v>
      </c>
      <c r="E1570" s="13"/>
      <c r="F1570" s="151" t="s">
        <v>1751</v>
      </c>
      <c r="G1570" s="13"/>
      <c r="H1570" s="13"/>
      <c r="I1570" s="13"/>
      <c r="J1570" s="13"/>
      <c r="K1570" s="13"/>
      <c r="L1570" s="14"/>
      <c r="M1570" s="152"/>
      <c r="N1570" s="153"/>
      <c r="O1570" s="36"/>
      <c r="P1570" s="36"/>
      <c r="Q1570" s="36"/>
      <c r="R1570" s="36"/>
      <c r="S1570" s="36"/>
      <c r="T1570" s="37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" t="s">
        <v>200</v>
      </c>
      <c r="AU1570" s="2" t="s">
        <v>82</v>
      </c>
    </row>
    <row r="1571" spans="1:65" s="154" customFormat="1">
      <c r="B1571" s="155"/>
      <c r="D1571" s="156" t="s">
        <v>202</v>
      </c>
      <c r="E1571" s="157"/>
      <c r="F1571" s="158" t="s">
        <v>1752</v>
      </c>
      <c r="H1571" s="157"/>
      <c r="L1571" s="155"/>
      <c r="M1571" s="159"/>
      <c r="N1571" s="160"/>
      <c r="O1571" s="160"/>
      <c r="P1571" s="160"/>
      <c r="Q1571" s="160"/>
      <c r="R1571" s="160"/>
      <c r="S1571" s="160"/>
      <c r="T1571" s="161"/>
      <c r="AT1571" s="157" t="s">
        <v>202</v>
      </c>
      <c r="AU1571" s="157" t="s">
        <v>82</v>
      </c>
      <c r="AV1571" s="154" t="s">
        <v>80</v>
      </c>
      <c r="AW1571" s="154" t="s">
        <v>35</v>
      </c>
      <c r="AX1571" s="154" t="s">
        <v>73</v>
      </c>
      <c r="AY1571" s="157" t="s">
        <v>193</v>
      </c>
    </row>
    <row r="1572" spans="1:65" s="154" customFormat="1">
      <c r="B1572" s="155"/>
      <c r="D1572" s="156" t="s">
        <v>202</v>
      </c>
      <c r="E1572" s="157"/>
      <c r="F1572" s="158" t="s">
        <v>1753</v>
      </c>
      <c r="H1572" s="157"/>
      <c r="L1572" s="155"/>
      <c r="M1572" s="159"/>
      <c r="N1572" s="160"/>
      <c r="O1572" s="160"/>
      <c r="P1572" s="160"/>
      <c r="Q1572" s="160"/>
      <c r="R1572" s="160"/>
      <c r="S1572" s="160"/>
      <c r="T1572" s="161"/>
      <c r="AT1572" s="157" t="s">
        <v>202</v>
      </c>
      <c r="AU1572" s="157" t="s">
        <v>82</v>
      </c>
      <c r="AV1572" s="154" t="s">
        <v>80</v>
      </c>
      <c r="AW1572" s="154" t="s">
        <v>35</v>
      </c>
      <c r="AX1572" s="154" t="s">
        <v>73</v>
      </c>
      <c r="AY1572" s="157" t="s">
        <v>193</v>
      </c>
    </row>
    <row r="1573" spans="1:65" s="162" customFormat="1">
      <c r="B1573" s="163"/>
      <c r="D1573" s="156" t="s">
        <v>202</v>
      </c>
      <c r="E1573" s="164"/>
      <c r="F1573" s="165" t="s">
        <v>1754</v>
      </c>
      <c r="H1573" s="166">
        <v>5.2</v>
      </c>
      <c r="L1573" s="163"/>
      <c r="M1573" s="167"/>
      <c r="N1573" s="168"/>
      <c r="O1573" s="168"/>
      <c r="P1573" s="168"/>
      <c r="Q1573" s="168"/>
      <c r="R1573" s="168"/>
      <c r="S1573" s="168"/>
      <c r="T1573" s="169"/>
      <c r="AT1573" s="164" t="s">
        <v>202</v>
      </c>
      <c r="AU1573" s="164" t="s">
        <v>82</v>
      </c>
      <c r="AV1573" s="162" t="s">
        <v>82</v>
      </c>
      <c r="AW1573" s="162" t="s">
        <v>35</v>
      </c>
      <c r="AX1573" s="162" t="s">
        <v>73</v>
      </c>
      <c r="AY1573" s="164" t="s">
        <v>193</v>
      </c>
    </row>
    <row r="1574" spans="1:65" s="170" customFormat="1">
      <c r="B1574" s="171"/>
      <c r="D1574" s="156" t="s">
        <v>202</v>
      </c>
      <c r="E1574" s="172"/>
      <c r="F1574" s="173" t="s">
        <v>206</v>
      </c>
      <c r="H1574" s="174">
        <v>5.2</v>
      </c>
      <c r="L1574" s="171"/>
      <c r="M1574" s="175"/>
      <c r="N1574" s="176"/>
      <c r="O1574" s="176"/>
      <c r="P1574" s="176"/>
      <c r="Q1574" s="176"/>
      <c r="R1574" s="176"/>
      <c r="S1574" s="176"/>
      <c r="T1574" s="177"/>
      <c r="AT1574" s="172" t="s">
        <v>202</v>
      </c>
      <c r="AU1574" s="172" t="s">
        <v>82</v>
      </c>
      <c r="AV1574" s="170" t="s">
        <v>199</v>
      </c>
      <c r="AW1574" s="170" t="s">
        <v>35</v>
      </c>
      <c r="AX1574" s="170" t="s">
        <v>80</v>
      </c>
      <c r="AY1574" s="172" t="s">
        <v>193</v>
      </c>
    </row>
    <row r="1575" spans="1:65" s="17" customFormat="1" ht="24.15" customHeight="1">
      <c r="A1575" s="13"/>
      <c r="B1575" s="136"/>
      <c r="C1575" s="137" t="s">
        <v>1069</v>
      </c>
      <c r="D1575" s="137" t="s">
        <v>195</v>
      </c>
      <c r="E1575" s="138" t="s">
        <v>1755</v>
      </c>
      <c r="F1575" s="139" t="s">
        <v>1756</v>
      </c>
      <c r="G1575" s="140" t="s">
        <v>353</v>
      </c>
      <c r="H1575" s="141">
        <v>50</v>
      </c>
      <c r="I1575" s="142">
        <v>0</v>
      </c>
      <c r="J1575" s="142">
        <f>ROUND(I1575*H1575,2)</f>
        <v>0</v>
      </c>
      <c r="K1575" s="143"/>
      <c r="L1575" s="14"/>
      <c r="M1575" s="144"/>
      <c r="N1575" s="145" t="s">
        <v>44</v>
      </c>
      <c r="O1575" s="146">
        <v>0.33400000000000002</v>
      </c>
      <c r="P1575" s="146">
        <f>O1575*H1575</f>
        <v>16.7</v>
      </c>
      <c r="Q1575" s="146">
        <v>2.8270000000000001E-3</v>
      </c>
      <c r="R1575" s="146">
        <f>Q1575*H1575</f>
        <v>0.14135</v>
      </c>
      <c r="S1575" s="146">
        <v>0</v>
      </c>
      <c r="T1575" s="147">
        <f>S1575*H1575</f>
        <v>0</v>
      </c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R1575" s="148" t="s">
        <v>283</v>
      </c>
      <c r="AT1575" s="148" t="s">
        <v>195</v>
      </c>
      <c r="AU1575" s="148" t="s">
        <v>82</v>
      </c>
      <c r="AY1575" s="2" t="s">
        <v>193</v>
      </c>
      <c r="BE1575" s="149">
        <f>IF(N1575="základní",J1575,0)</f>
        <v>0</v>
      </c>
      <c r="BF1575" s="149">
        <f>IF(N1575="snížená",J1575,0)</f>
        <v>0</v>
      </c>
      <c r="BG1575" s="149">
        <f>IF(N1575="zákl. přenesená",J1575,0)</f>
        <v>0</v>
      </c>
      <c r="BH1575" s="149">
        <f>IF(N1575="sníž. přenesená",J1575,0)</f>
        <v>0</v>
      </c>
      <c r="BI1575" s="149">
        <f>IF(N1575="nulová",J1575,0)</f>
        <v>0</v>
      </c>
      <c r="BJ1575" s="2" t="s">
        <v>80</v>
      </c>
      <c r="BK1575" s="149">
        <f>ROUND(I1575*H1575,2)</f>
        <v>0</v>
      </c>
      <c r="BL1575" s="2" t="s">
        <v>283</v>
      </c>
      <c r="BM1575" s="148" t="s">
        <v>1757</v>
      </c>
    </row>
    <row r="1576" spans="1:65" s="17" customFormat="1">
      <c r="A1576" s="13"/>
      <c r="B1576" s="14"/>
      <c r="C1576" s="13"/>
      <c r="D1576" s="150" t="s">
        <v>200</v>
      </c>
      <c r="E1576" s="13"/>
      <c r="F1576" s="151" t="s">
        <v>1758</v>
      </c>
      <c r="G1576" s="13"/>
      <c r="H1576" s="13"/>
      <c r="I1576" s="13"/>
      <c r="J1576" s="13"/>
      <c r="K1576" s="13"/>
      <c r="L1576" s="14"/>
      <c r="M1576" s="152"/>
      <c r="N1576" s="153"/>
      <c r="O1576" s="36"/>
      <c r="P1576" s="36"/>
      <c r="Q1576" s="36"/>
      <c r="R1576" s="36"/>
      <c r="S1576" s="36"/>
      <c r="T1576" s="37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" t="s">
        <v>200</v>
      </c>
      <c r="AU1576" s="2" t="s">
        <v>82</v>
      </c>
    </row>
    <row r="1577" spans="1:65" s="154" customFormat="1" ht="20.399999999999999">
      <c r="B1577" s="155"/>
      <c r="D1577" s="156" t="s">
        <v>202</v>
      </c>
      <c r="E1577" s="157"/>
      <c r="F1577" s="158" t="s">
        <v>1398</v>
      </c>
      <c r="H1577" s="157"/>
      <c r="L1577" s="155"/>
      <c r="M1577" s="159"/>
      <c r="N1577" s="160"/>
      <c r="O1577" s="160"/>
      <c r="P1577" s="160"/>
      <c r="Q1577" s="160"/>
      <c r="R1577" s="160"/>
      <c r="S1577" s="160"/>
      <c r="T1577" s="161"/>
      <c r="AT1577" s="157" t="s">
        <v>202</v>
      </c>
      <c r="AU1577" s="157" t="s">
        <v>82</v>
      </c>
      <c r="AV1577" s="154" t="s">
        <v>80</v>
      </c>
      <c r="AW1577" s="154" t="s">
        <v>35</v>
      </c>
      <c r="AX1577" s="154" t="s">
        <v>73</v>
      </c>
      <c r="AY1577" s="157" t="s">
        <v>193</v>
      </c>
    </row>
    <row r="1578" spans="1:65" s="154" customFormat="1">
      <c r="B1578" s="155"/>
      <c r="D1578" s="156" t="s">
        <v>202</v>
      </c>
      <c r="E1578" s="157"/>
      <c r="F1578" s="158" t="s">
        <v>1334</v>
      </c>
      <c r="H1578" s="157"/>
      <c r="L1578" s="155"/>
      <c r="M1578" s="159"/>
      <c r="N1578" s="160"/>
      <c r="O1578" s="160"/>
      <c r="P1578" s="160"/>
      <c r="Q1578" s="160"/>
      <c r="R1578" s="160"/>
      <c r="S1578" s="160"/>
      <c r="T1578" s="161"/>
      <c r="AT1578" s="157" t="s">
        <v>202</v>
      </c>
      <c r="AU1578" s="157" t="s">
        <v>82</v>
      </c>
      <c r="AV1578" s="154" t="s">
        <v>80</v>
      </c>
      <c r="AW1578" s="154" t="s">
        <v>35</v>
      </c>
      <c r="AX1578" s="154" t="s">
        <v>73</v>
      </c>
      <c r="AY1578" s="157" t="s">
        <v>193</v>
      </c>
    </row>
    <row r="1579" spans="1:65" s="162" customFormat="1">
      <c r="B1579" s="163"/>
      <c r="D1579" s="156" t="s">
        <v>202</v>
      </c>
      <c r="E1579" s="164"/>
      <c r="F1579" s="165" t="s">
        <v>1759</v>
      </c>
      <c r="H1579" s="166">
        <v>36</v>
      </c>
      <c r="L1579" s="163"/>
      <c r="M1579" s="167"/>
      <c r="N1579" s="168"/>
      <c r="O1579" s="168"/>
      <c r="P1579" s="168"/>
      <c r="Q1579" s="168"/>
      <c r="R1579" s="168"/>
      <c r="S1579" s="168"/>
      <c r="T1579" s="169"/>
      <c r="AT1579" s="164" t="s">
        <v>202</v>
      </c>
      <c r="AU1579" s="164" t="s">
        <v>82</v>
      </c>
      <c r="AV1579" s="162" t="s">
        <v>82</v>
      </c>
      <c r="AW1579" s="162" t="s">
        <v>35</v>
      </c>
      <c r="AX1579" s="162" t="s">
        <v>73</v>
      </c>
      <c r="AY1579" s="164" t="s">
        <v>193</v>
      </c>
    </row>
    <row r="1580" spans="1:65" s="154" customFormat="1">
      <c r="B1580" s="155"/>
      <c r="D1580" s="156" t="s">
        <v>202</v>
      </c>
      <c r="E1580" s="157"/>
      <c r="F1580" s="158" t="s">
        <v>1336</v>
      </c>
      <c r="H1580" s="157"/>
      <c r="L1580" s="155"/>
      <c r="M1580" s="159"/>
      <c r="N1580" s="160"/>
      <c r="O1580" s="160"/>
      <c r="P1580" s="160"/>
      <c r="Q1580" s="160"/>
      <c r="R1580" s="160"/>
      <c r="S1580" s="160"/>
      <c r="T1580" s="161"/>
      <c r="AT1580" s="157" t="s">
        <v>202</v>
      </c>
      <c r="AU1580" s="157" t="s">
        <v>82</v>
      </c>
      <c r="AV1580" s="154" t="s">
        <v>80</v>
      </c>
      <c r="AW1580" s="154" t="s">
        <v>35</v>
      </c>
      <c r="AX1580" s="154" t="s">
        <v>73</v>
      </c>
      <c r="AY1580" s="157" t="s">
        <v>193</v>
      </c>
    </row>
    <row r="1581" spans="1:65" s="162" customFormat="1">
      <c r="B1581" s="163"/>
      <c r="D1581" s="156" t="s">
        <v>202</v>
      </c>
      <c r="E1581" s="164"/>
      <c r="F1581" s="165" t="s">
        <v>1760</v>
      </c>
      <c r="H1581" s="166">
        <v>14</v>
      </c>
      <c r="L1581" s="163"/>
      <c r="M1581" s="167"/>
      <c r="N1581" s="168"/>
      <c r="O1581" s="168"/>
      <c r="P1581" s="168"/>
      <c r="Q1581" s="168"/>
      <c r="R1581" s="168"/>
      <c r="S1581" s="168"/>
      <c r="T1581" s="169"/>
      <c r="AT1581" s="164" t="s">
        <v>202</v>
      </c>
      <c r="AU1581" s="164" t="s">
        <v>82</v>
      </c>
      <c r="AV1581" s="162" t="s">
        <v>82</v>
      </c>
      <c r="AW1581" s="162" t="s">
        <v>35</v>
      </c>
      <c r="AX1581" s="162" t="s">
        <v>73</v>
      </c>
      <c r="AY1581" s="164" t="s">
        <v>193</v>
      </c>
    </row>
    <row r="1582" spans="1:65" s="170" customFormat="1">
      <c r="B1582" s="171"/>
      <c r="D1582" s="156" t="s">
        <v>202</v>
      </c>
      <c r="E1582" s="172"/>
      <c r="F1582" s="173" t="s">
        <v>206</v>
      </c>
      <c r="H1582" s="174">
        <v>50</v>
      </c>
      <c r="L1582" s="171"/>
      <c r="M1582" s="175"/>
      <c r="N1582" s="176"/>
      <c r="O1582" s="176"/>
      <c r="P1582" s="176"/>
      <c r="Q1582" s="176"/>
      <c r="R1582" s="176"/>
      <c r="S1582" s="176"/>
      <c r="T1582" s="177"/>
      <c r="AT1582" s="172" t="s">
        <v>202</v>
      </c>
      <c r="AU1582" s="172" t="s">
        <v>82</v>
      </c>
      <c r="AV1582" s="170" t="s">
        <v>199</v>
      </c>
      <c r="AW1582" s="170" t="s">
        <v>35</v>
      </c>
      <c r="AX1582" s="170" t="s">
        <v>80</v>
      </c>
      <c r="AY1582" s="172" t="s">
        <v>193</v>
      </c>
    </row>
    <row r="1583" spans="1:65" s="17" customFormat="1" ht="33" customHeight="1">
      <c r="A1583" s="13"/>
      <c r="B1583" s="136"/>
      <c r="C1583" s="137" t="s">
        <v>1761</v>
      </c>
      <c r="D1583" s="137" t="s">
        <v>195</v>
      </c>
      <c r="E1583" s="138" t="s">
        <v>1762</v>
      </c>
      <c r="F1583" s="139" t="s">
        <v>1763</v>
      </c>
      <c r="G1583" s="140" t="s">
        <v>353</v>
      </c>
      <c r="H1583" s="141">
        <v>56.585000000000001</v>
      </c>
      <c r="I1583" s="142">
        <v>0</v>
      </c>
      <c r="J1583" s="142">
        <f>ROUND(I1583*H1583,2)</f>
        <v>0</v>
      </c>
      <c r="K1583" s="143"/>
      <c r="L1583" s="14"/>
      <c r="M1583" s="144"/>
      <c r="N1583" s="145" t="s">
        <v>44</v>
      </c>
      <c r="O1583" s="146">
        <v>0</v>
      </c>
      <c r="P1583" s="146">
        <f>O1583*H1583</f>
        <v>0</v>
      </c>
      <c r="Q1583" s="146">
        <v>0</v>
      </c>
      <c r="R1583" s="146">
        <f>Q1583*H1583</f>
        <v>0</v>
      </c>
      <c r="S1583" s="146">
        <v>0</v>
      </c>
      <c r="T1583" s="147">
        <f>S1583*H1583</f>
        <v>0</v>
      </c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R1583" s="148" t="s">
        <v>283</v>
      </c>
      <c r="AT1583" s="148" t="s">
        <v>195</v>
      </c>
      <c r="AU1583" s="148" t="s">
        <v>82</v>
      </c>
      <c r="AY1583" s="2" t="s">
        <v>193</v>
      </c>
      <c r="BE1583" s="149">
        <f>IF(N1583="základní",J1583,0)</f>
        <v>0</v>
      </c>
      <c r="BF1583" s="149">
        <f>IF(N1583="snížená",J1583,0)</f>
        <v>0</v>
      </c>
      <c r="BG1583" s="149">
        <f>IF(N1583="zákl. přenesená",J1583,0)</f>
        <v>0</v>
      </c>
      <c r="BH1583" s="149">
        <f>IF(N1583="sníž. přenesená",J1583,0)</f>
        <v>0</v>
      </c>
      <c r="BI1583" s="149">
        <f>IF(N1583="nulová",J1583,0)</f>
        <v>0</v>
      </c>
      <c r="BJ1583" s="2" t="s">
        <v>80</v>
      </c>
      <c r="BK1583" s="149">
        <f>ROUND(I1583*H1583,2)</f>
        <v>0</v>
      </c>
      <c r="BL1583" s="2" t="s">
        <v>283</v>
      </c>
      <c r="BM1583" s="148" t="s">
        <v>1764</v>
      </c>
    </row>
    <row r="1584" spans="1:65" s="154" customFormat="1" ht="20.399999999999999">
      <c r="B1584" s="155"/>
      <c r="D1584" s="156" t="s">
        <v>202</v>
      </c>
      <c r="E1584" s="157"/>
      <c r="F1584" s="158" t="s">
        <v>1765</v>
      </c>
      <c r="H1584" s="157"/>
      <c r="L1584" s="155"/>
      <c r="M1584" s="159"/>
      <c r="N1584" s="160"/>
      <c r="O1584" s="160"/>
      <c r="P1584" s="160"/>
      <c r="Q1584" s="160"/>
      <c r="R1584" s="160"/>
      <c r="S1584" s="160"/>
      <c r="T1584" s="161"/>
      <c r="AT1584" s="157" t="s">
        <v>202</v>
      </c>
      <c r="AU1584" s="157" t="s">
        <v>82</v>
      </c>
      <c r="AV1584" s="154" t="s">
        <v>80</v>
      </c>
      <c r="AW1584" s="154" t="s">
        <v>35</v>
      </c>
      <c r="AX1584" s="154" t="s">
        <v>73</v>
      </c>
      <c r="AY1584" s="157" t="s">
        <v>193</v>
      </c>
    </row>
    <row r="1585" spans="1:65" s="162" customFormat="1">
      <c r="B1585" s="163"/>
      <c r="D1585" s="156" t="s">
        <v>202</v>
      </c>
      <c r="E1585" s="164"/>
      <c r="F1585" s="165" t="s">
        <v>1766</v>
      </c>
      <c r="H1585" s="166">
        <v>45</v>
      </c>
      <c r="L1585" s="163"/>
      <c r="M1585" s="167"/>
      <c r="N1585" s="168"/>
      <c r="O1585" s="168"/>
      <c r="P1585" s="168"/>
      <c r="Q1585" s="168"/>
      <c r="R1585" s="168"/>
      <c r="S1585" s="168"/>
      <c r="T1585" s="169"/>
      <c r="AT1585" s="164" t="s">
        <v>202</v>
      </c>
      <c r="AU1585" s="164" t="s">
        <v>82</v>
      </c>
      <c r="AV1585" s="162" t="s">
        <v>82</v>
      </c>
      <c r="AW1585" s="162" t="s">
        <v>35</v>
      </c>
      <c r="AX1585" s="162" t="s">
        <v>73</v>
      </c>
      <c r="AY1585" s="164" t="s">
        <v>193</v>
      </c>
    </row>
    <row r="1586" spans="1:65" s="162" customFormat="1">
      <c r="B1586" s="163"/>
      <c r="D1586" s="156" t="s">
        <v>202</v>
      </c>
      <c r="E1586" s="164"/>
      <c r="F1586" s="165" t="s">
        <v>1767</v>
      </c>
      <c r="H1586" s="166">
        <v>7.5</v>
      </c>
      <c r="L1586" s="163"/>
      <c r="M1586" s="167"/>
      <c r="N1586" s="168"/>
      <c r="O1586" s="168"/>
      <c r="P1586" s="168"/>
      <c r="Q1586" s="168"/>
      <c r="R1586" s="168"/>
      <c r="S1586" s="168"/>
      <c r="T1586" s="169"/>
      <c r="AT1586" s="164" t="s">
        <v>202</v>
      </c>
      <c r="AU1586" s="164" t="s">
        <v>82</v>
      </c>
      <c r="AV1586" s="162" t="s">
        <v>82</v>
      </c>
      <c r="AW1586" s="162" t="s">
        <v>35</v>
      </c>
      <c r="AX1586" s="162" t="s">
        <v>73</v>
      </c>
      <c r="AY1586" s="164" t="s">
        <v>193</v>
      </c>
    </row>
    <row r="1587" spans="1:65" s="162" customFormat="1">
      <c r="B1587" s="163"/>
      <c r="D1587" s="156" t="s">
        <v>202</v>
      </c>
      <c r="E1587" s="164"/>
      <c r="F1587" s="165" t="s">
        <v>1768</v>
      </c>
      <c r="H1587" s="166">
        <v>4.085</v>
      </c>
      <c r="L1587" s="163"/>
      <c r="M1587" s="167"/>
      <c r="N1587" s="168"/>
      <c r="O1587" s="168"/>
      <c r="P1587" s="168"/>
      <c r="Q1587" s="168"/>
      <c r="R1587" s="168"/>
      <c r="S1587" s="168"/>
      <c r="T1587" s="169"/>
      <c r="AT1587" s="164" t="s">
        <v>202</v>
      </c>
      <c r="AU1587" s="164" t="s">
        <v>82</v>
      </c>
      <c r="AV1587" s="162" t="s">
        <v>82</v>
      </c>
      <c r="AW1587" s="162" t="s">
        <v>35</v>
      </c>
      <c r="AX1587" s="162" t="s">
        <v>73</v>
      </c>
      <c r="AY1587" s="164" t="s">
        <v>193</v>
      </c>
    </row>
    <row r="1588" spans="1:65" s="170" customFormat="1">
      <c r="B1588" s="171"/>
      <c r="D1588" s="156" t="s">
        <v>202</v>
      </c>
      <c r="E1588" s="172"/>
      <c r="F1588" s="173" t="s">
        <v>206</v>
      </c>
      <c r="H1588" s="174">
        <v>56.585000000000001</v>
      </c>
      <c r="L1588" s="171"/>
      <c r="M1588" s="175"/>
      <c r="N1588" s="176"/>
      <c r="O1588" s="176"/>
      <c r="P1588" s="176"/>
      <c r="Q1588" s="176"/>
      <c r="R1588" s="176"/>
      <c r="S1588" s="176"/>
      <c r="T1588" s="177"/>
      <c r="AT1588" s="172" t="s">
        <v>202</v>
      </c>
      <c r="AU1588" s="172" t="s">
        <v>82</v>
      </c>
      <c r="AV1588" s="170" t="s">
        <v>199</v>
      </c>
      <c r="AW1588" s="170" t="s">
        <v>35</v>
      </c>
      <c r="AX1588" s="170" t="s">
        <v>80</v>
      </c>
      <c r="AY1588" s="172" t="s">
        <v>193</v>
      </c>
    </row>
    <row r="1589" spans="1:65" s="17" customFormat="1" ht="44.25" customHeight="1">
      <c r="A1589" s="13"/>
      <c r="B1589" s="136"/>
      <c r="C1589" s="137" t="s">
        <v>1080</v>
      </c>
      <c r="D1589" s="137" t="s">
        <v>195</v>
      </c>
      <c r="E1589" s="138" t="s">
        <v>1769</v>
      </c>
      <c r="F1589" s="139" t="s">
        <v>1770</v>
      </c>
      <c r="G1589" s="140" t="s">
        <v>1318</v>
      </c>
      <c r="H1589" s="141">
        <v>1318.1030000000001</v>
      </c>
      <c r="I1589" s="142">
        <v>0</v>
      </c>
      <c r="J1589" s="142">
        <f>ROUND(I1589*H1589,2)</f>
        <v>0</v>
      </c>
      <c r="K1589" s="143"/>
      <c r="L1589" s="14"/>
      <c r="M1589" s="144"/>
      <c r="N1589" s="145" t="s">
        <v>44</v>
      </c>
      <c r="O1589" s="146">
        <v>0</v>
      </c>
      <c r="P1589" s="146">
        <f>O1589*H1589</f>
        <v>0</v>
      </c>
      <c r="Q1589" s="146">
        <v>0</v>
      </c>
      <c r="R1589" s="146">
        <f>Q1589*H1589</f>
        <v>0</v>
      </c>
      <c r="S1589" s="146">
        <v>0</v>
      </c>
      <c r="T1589" s="147">
        <f>S1589*H1589</f>
        <v>0</v>
      </c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R1589" s="148" t="s">
        <v>283</v>
      </c>
      <c r="AT1589" s="148" t="s">
        <v>195</v>
      </c>
      <c r="AU1589" s="148" t="s">
        <v>82</v>
      </c>
      <c r="AY1589" s="2" t="s">
        <v>193</v>
      </c>
      <c r="BE1589" s="149">
        <f>IF(N1589="základní",J1589,0)</f>
        <v>0</v>
      </c>
      <c r="BF1589" s="149">
        <f>IF(N1589="snížená",J1589,0)</f>
        <v>0</v>
      </c>
      <c r="BG1589" s="149">
        <f>IF(N1589="zákl. přenesená",J1589,0)</f>
        <v>0</v>
      </c>
      <c r="BH1589" s="149">
        <f>IF(N1589="sníž. přenesená",J1589,0)</f>
        <v>0</v>
      </c>
      <c r="BI1589" s="149">
        <f>IF(N1589="nulová",J1589,0)</f>
        <v>0</v>
      </c>
      <c r="BJ1589" s="2" t="s">
        <v>80</v>
      </c>
      <c r="BK1589" s="149">
        <f>ROUND(I1589*H1589,2)</f>
        <v>0</v>
      </c>
      <c r="BL1589" s="2" t="s">
        <v>283</v>
      </c>
      <c r="BM1589" s="148" t="s">
        <v>1771</v>
      </c>
    </row>
    <row r="1590" spans="1:65" s="17" customFormat="1">
      <c r="A1590" s="13"/>
      <c r="B1590" s="14"/>
      <c r="C1590" s="13"/>
      <c r="D1590" s="150" t="s">
        <v>200</v>
      </c>
      <c r="E1590" s="13"/>
      <c r="F1590" s="151" t="s">
        <v>1772</v>
      </c>
      <c r="G1590" s="13"/>
      <c r="H1590" s="13"/>
      <c r="I1590" s="13"/>
      <c r="J1590" s="13"/>
      <c r="K1590" s="13"/>
      <c r="L1590" s="14"/>
      <c r="M1590" s="152"/>
      <c r="N1590" s="153"/>
      <c r="O1590" s="36"/>
      <c r="P1590" s="36"/>
      <c r="Q1590" s="36"/>
      <c r="R1590" s="36"/>
      <c r="S1590" s="36"/>
      <c r="T1590" s="37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" t="s">
        <v>200</v>
      </c>
      <c r="AU1590" s="2" t="s">
        <v>82</v>
      </c>
    </row>
    <row r="1591" spans="1:65" s="123" customFormat="1" ht="22.8" customHeight="1">
      <c r="B1591" s="124"/>
      <c r="D1591" s="125" t="s">
        <v>72</v>
      </c>
      <c r="E1591" s="134" t="s">
        <v>1773</v>
      </c>
      <c r="F1591" s="134" t="s">
        <v>1774</v>
      </c>
      <c r="J1591" s="135">
        <f>BK1591</f>
        <v>0</v>
      </c>
      <c r="L1591" s="124"/>
      <c r="M1591" s="128"/>
      <c r="N1591" s="129"/>
      <c r="O1591" s="129"/>
      <c r="P1591" s="130">
        <f>SUM(P1592:P1698)</f>
        <v>53.085999999999991</v>
      </c>
      <c r="Q1591" s="129"/>
      <c r="R1591" s="130">
        <f>SUM(R1592:R1698)</f>
        <v>0.28726500000000005</v>
      </c>
      <c r="S1591" s="129"/>
      <c r="T1591" s="131">
        <f>SUM(T1592:T1698)</f>
        <v>2.4E-2</v>
      </c>
      <c r="AR1591" s="125" t="s">
        <v>82</v>
      </c>
      <c r="AT1591" s="132" t="s">
        <v>72</v>
      </c>
      <c r="AU1591" s="132" t="s">
        <v>80</v>
      </c>
      <c r="AY1591" s="125" t="s">
        <v>193</v>
      </c>
      <c r="BK1591" s="133">
        <f>SUM(BK1592:BK1698)</f>
        <v>0</v>
      </c>
    </row>
    <row r="1592" spans="1:65" s="17" customFormat="1" ht="24.15" customHeight="1">
      <c r="A1592" s="13"/>
      <c r="B1592" s="136"/>
      <c r="C1592" s="137" t="s">
        <v>1775</v>
      </c>
      <c r="D1592" s="137" t="s">
        <v>195</v>
      </c>
      <c r="E1592" s="138" t="s">
        <v>1776</v>
      </c>
      <c r="F1592" s="139" t="s">
        <v>1777</v>
      </c>
      <c r="G1592" s="140" t="s">
        <v>605</v>
      </c>
      <c r="H1592" s="141">
        <v>4</v>
      </c>
      <c r="I1592" s="142">
        <v>0</v>
      </c>
      <c r="J1592" s="142">
        <f>ROUND(I1592*H1592,2)</f>
        <v>0</v>
      </c>
      <c r="K1592" s="143"/>
      <c r="L1592" s="14"/>
      <c r="M1592" s="144"/>
      <c r="N1592" s="145" t="s">
        <v>44</v>
      </c>
      <c r="O1592" s="146">
        <v>0</v>
      </c>
      <c r="P1592" s="146">
        <f>O1592*H1592</f>
        <v>0</v>
      </c>
      <c r="Q1592" s="146">
        <v>0</v>
      </c>
      <c r="R1592" s="146">
        <f>Q1592*H1592</f>
        <v>0</v>
      </c>
      <c r="S1592" s="146">
        <v>0</v>
      </c>
      <c r="T1592" s="147">
        <f>S1592*H1592</f>
        <v>0</v>
      </c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R1592" s="148" t="s">
        <v>283</v>
      </c>
      <c r="AT1592" s="148" t="s">
        <v>195</v>
      </c>
      <c r="AU1592" s="148" t="s">
        <v>82</v>
      </c>
      <c r="AY1592" s="2" t="s">
        <v>193</v>
      </c>
      <c r="BE1592" s="149">
        <f>IF(N1592="základní",J1592,0)</f>
        <v>0</v>
      </c>
      <c r="BF1592" s="149">
        <f>IF(N1592="snížená",J1592,0)</f>
        <v>0</v>
      </c>
      <c r="BG1592" s="149">
        <f>IF(N1592="zákl. přenesená",J1592,0)</f>
        <v>0</v>
      </c>
      <c r="BH1592" s="149">
        <f>IF(N1592="sníž. přenesená",J1592,0)</f>
        <v>0</v>
      </c>
      <c r="BI1592" s="149">
        <f>IF(N1592="nulová",J1592,0)</f>
        <v>0</v>
      </c>
      <c r="BJ1592" s="2" t="s">
        <v>80</v>
      </c>
      <c r="BK1592" s="149">
        <f>ROUND(I1592*H1592,2)</f>
        <v>0</v>
      </c>
      <c r="BL1592" s="2" t="s">
        <v>283</v>
      </c>
      <c r="BM1592" s="148" t="s">
        <v>1778</v>
      </c>
    </row>
    <row r="1593" spans="1:65" s="154" customFormat="1">
      <c r="B1593" s="155"/>
      <c r="D1593" s="156" t="s">
        <v>202</v>
      </c>
      <c r="E1593" s="157"/>
      <c r="F1593" s="158" t="s">
        <v>1779</v>
      </c>
      <c r="H1593" s="157"/>
      <c r="L1593" s="155"/>
      <c r="M1593" s="159"/>
      <c r="N1593" s="160"/>
      <c r="O1593" s="160"/>
      <c r="P1593" s="160"/>
      <c r="Q1593" s="160"/>
      <c r="R1593" s="160"/>
      <c r="S1593" s="160"/>
      <c r="T1593" s="161"/>
      <c r="AT1593" s="157" t="s">
        <v>202</v>
      </c>
      <c r="AU1593" s="157" t="s">
        <v>82</v>
      </c>
      <c r="AV1593" s="154" t="s">
        <v>80</v>
      </c>
      <c r="AW1593" s="154" t="s">
        <v>35</v>
      </c>
      <c r="AX1593" s="154" t="s">
        <v>73</v>
      </c>
      <c r="AY1593" s="157" t="s">
        <v>193</v>
      </c>
    </row>
    <row r="1594" spans="1:65" s="154" customFormat="1" ht="20.399999999999999">
      <c r="B1594" s="155"/>
      <c r="D1594" s="156" t="s">
        <v>202</v>
      </c>
      <c r="E1594" s="157"/>
      <c r="F1594" s="158" t="s">
        <v>1780</v>
      </c>
      <c r="H1594" s="157"/>
      <c r="L1594" s="155"/>
      <c r="M1594" s="159"/>
      <c r="N1594" s="160"/>
      <c r="O1594" s="160"/>
      <c r="P1594" s="160"/>
      <c r="Q1594" s="160"/>
      <c r="R1594" s="160"/>
      <c r="S1594" s="160"/>
      <c r="T1594" s="161"/>
      <c r="AT1594" s="157" t="s">
        <v>202</v>
      </c>
      <c r="AU1594" s="157" t="s">
        <v>82</v>
      </c>
      <c r="AV1594" s="154" t="s">
        <v>80</v>
      </c>
      <c r="AW1594" s="154" t="s">
        <v>35</v>
      </c>
      <c r="AX1594" s="154" t="s">
        <v>73</v>
      </c>
      <c r="AY1594" s="157" t="s">
        <v>193</v>
      </c>
    </row>
    <row r="1595" spans="1:65" s="154" customFormat="1" ht="30.6">
      <c r="B1595" s="155"/>
      <c r="D1595" s="156" t="s">
        <v>202</v>
      </c>
      <c r="E1595" s="157"/>
      <c r="F1595" s="158" t="s">
        <v>1781</v>
      </c>
      <c r="H1595" s="157"/>
      <c r="L1595" s="155"/>
      <c r="M1595" s="159"/>
      <c r="N1595" s="160"/>
      <c r="O1595" s="160"/>
      <c r="P1595" s="160"/>
      <c r="Q1595" s="160"/>
      <c r="R1595" s="160"/>
      <c r="S1595" s="160"/>
      <c r="T1595" s="161"/>
      <c r="AT1595" s="157" t="s">
        <v>202</v>
      </c>
      <c r="AU1595" s="157" t="s">
        <v>82</v>
      </c>
      <c r="AV1595" s="154" t="s">
        <v>80</v>
      </c>
      <c r="AW1595" s="154" t="s">
        <v>35</v>
      </c>
      <c r="AX1595" s="154" t="s">
        <v>73</v>
      </c>
      <c r="AY1595" s="157" t="s">
        <v>193</v>
      </c>
    </row>
    <row r="1596" spans="1:65" s="154" customFormat="1" ht="20.399999999999999">
      <c r="B1596" s="155"/>
      <c r="D1596" s="156" t="s">
        <v>202</v>
      </c>
      <c r="E1596" s="157"/>
      <c r="F1596" s="158" t="s">
        <v>573</v>
      </c>
      <c r="H1596" s="157"/>
      <c r="L1596" s="155"/>
      <c r="M1596" s="159"/>
      <c r="N1596" s="160"/>
      <c r="O1596" s="160"/>
      <c r="P1596" s="160"/>
      <c r="Q1596" s="160"/>
      <c r="R1596" s="160"/>
      <c r="S1596" s="160"/>
      <c r="T1596" s="161"/>
      <c r="AT1596" s="157" t="s">
        <v>202</v>
      </c>
      <c r="AU1596" s="157" t="s">
        <v>82</v>
      </c>
      <c r="AV1596" s="154" t="s">
        <v>80</v>
      </c>
      <c r="AW1596" s="154" t="s">
        <v>35</v>
      </c>
      <c r="AX1596" s="154" t="s">
        <v>73</v>
      </c>
      <c r="AY1596" s="157" t="s">
        <v>193</v>
      </c>
    </row>
    <row r="1597" spans="1:65" s="162" customFormat="1">
      <c r="B1597" s="163"/>
      <c r="D1597" s="156" t="s">
        <v>202</v>
      </c>
      <c r="E1597" s="164"/>
      <c r="F1597" s="165" t="s">
        <v>1782</v>
      </c>
      <c r="H1597" s="166">
        <v>4</v>
      </c>
      <c r="L1597" s="163"/>
      <c r="M1597" s="167"/>
      <c r="N1597" s="168"/>
      <c r="O1597" s="168"/>
      <c r="P1597" s="168"/>
      <c r="Q1597" s="168"/>
      <c r="R1597" s="168"/>
      <c r="S1597" s="168"/>
      <c r="T1597" s="169"/>
      <c r="AT1597" s="164" t="s">
        <v>202</v>
      </c>
      <c r="AU1597" s="164" t="s">
        <v>82</v>
      </c>
      <c r="AV1597" s="162" t="s">
        <v>82</v>
      </c>
      <c r="AW1597" s="162" t="s">
        <v>35</v>
      </c>
      <c r="AX1597" s="162" t="s">
        <v>73</v>
      </c>
      <c r="AY1597" s="164" t="s">
        <v>193</v>
      </c>
    </row>
    <row r="1598" spans="1:65" s="170" customFormat="1">
      <c r="B1598" s="171"/>
      <c r="D1598" s="156" t="s">
        <v>202</v>
      </c>
      <c r="E1598" s="172"/>
      <c r="F1598" s="173" t="s">
        <v>206</v>
      </c>
      <c r="H1598" s="174">
        <v>4</v>
      </c>
      <c r="L1598" s="171"/>
      <c r="M1598" s="175"/>
      <c r="N1598" s="176"/>
      <c r="O1598" s="176"/>
      <c r="P1598" s="176"/>
      <c r="Q1598" s="176"/>
      <c r="R1598" s="176"/>
      <c r="S1598" s="176"/>
      <c r="T1598" s="177"/>
      <c r="AT1598" s="172" t="s">
        <v>202</v>
      </c>
      <c r="AU1598" s="172" t="s">
        <v>82</v>
      </c>
      <c r="AV1598" s="170" t="s">
        <v>199</v>
      </c>
      <c r="AW1598" s="170" t="s">
        <v>35</v>
      </c>
      <c r="AX1598" s="170" t="s">
        <v>80</v>
      </c>
      <c r="AY1598" s="172" t="s">
        <v>193</v>
      </c>
    </row>
    <row r="1599" spans="1:65" s="17" customFormat="1" ht="24.15" customHeight="1">
      <c r="A1599" s="13"/>
      <c r="B1599" s="136"/>
      <c r="C1599" s="137" t="s">
        <v>1087</v>
      </c>
      <c r="D1599" s="137" t="s">
        <v>195</v>
      </c>
      <c r="E1599" s="138" t="s">
        <v>1783</v>
      </c>
      <c r="F1599" s="139" t="s">
        <v>1784</v>
      </c>
      <c r="G1599" s="140" t="s">
        <v>605</v>
      </c>
      <c r="H1599" s="141">
        <v>2</v>
      </c>
      <c r="I1599" s="142">
        <v>0</v>
      </c>
      <c r="J1599" s="142">
        <f>ROUND(I1599*H1599,2)</f>
        <v>0</v>
      </c>
      <c r="K1599" s="143"/>
      <c r="L1599" s="14"/>
      <c r="M1599" s="144"/>
      <c r="N1599" s="145" t="s">
        <v>44</v>
      </c>
      <c r="O1599" s="146">
        <v>0</v>
      </c>
      <c r="P1599" s="146">
        <f>O1599*H1599</f>
        <v>0</v>
      </c>
      <c r="Q1599" s="146">
        <v>0</v>
      </c>
      <c r="R1599" s="146">
        <f>Q1599*H1599</f>
        <v>0</v>
      </c>
      <c r="S1599" s="146">
        <v>0</v>
      </c>
      <c r="T1599" s="147">
        <f>S1599*H1599</f>
        <v>0</v>
      </c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R1599" s="148" t="s">
        <v>283</v>
      </c>
      <c r="AT1599" s="148" t="s">
        <v>195</v>
      </c>
      <c r="AU1599" s="148" t="s">
        <v>82</v>
      </c>
      <c r="AY1599" s="2" t="s">
        <v>193</v>
      </c>
      <c r="BE1599" s="149">
        <f>IF(N1599="základní",J1599,0)</f>
        <v>0</v>
      </c>
      <c r="BF1599" s="149">
        <f>IF(N1599="snížená",J1599,0)</f>
        <v>0</v>
      </c>
      <c r="BG1599" s="149">
        <f>IF(N1599="zákl. přenesená",J1599,0)</f>
        <v>0</v>
      </c>
      <c r="BH1599" s="149">
        <f>IF(N1599="sníž. přenesená",J1599,0)</f>
        <v>0</v>
      </c>
      <c r="BI1599" s="149">
        <f>IF(N1599="nulová",J1599,0)</f>
        <v>0</v>
      </c>
      <c r="BJ1599" s="2" t="s">
        <v>80</v>
      </c>
      <c r="BK1599" s="149">
        <f>ROUND(I1599*H1599,2)</f>
        <v>0</v>
      </c>
      <c r="BL1599" s="2" t="s">
        <v>283</v>
      </c>
      <c r="BM1599" s="148" t="s">
        <v>1785</v>
      </c>
    </row>
    <row r="1600" spans="1:65" s="154" customFormat="1">
      <c r="B1600" s="155"/>
      <c r="D1600" s="156" t="s">
        <v>202</v>
      </c>
      <c r="E1600" s="157"/>
      <c r="F1600" s="158" t="s">
        <v>1779</v>
      </c>
      <c r="H1600" s="157"/>
      <c r="L1600" s="155"/>
      <c r="M1600" s="159"/>
      <c r="N1600" s="160"/>
      <c r="O1600" s="160"/>
      <c r="P1600" s="160"/>
      <c r="Q1600" s="160"/>
      <c r="R1600" s="160"/>
      <c r="S1600" s="160"/>
      <c r="T1600" s="161"/>
      <c r="AT1600" s="157" t="s">
        <v>202</v>
      </c>
      <c r="AU1600" s="157" t="s">
        <v>82</v>
      </c>
      <c r="AV1600" s="154" t="s">
        <v>80</v>
      </c>
      <c r="AW1600" s="154" t="s">
        <v>35</v>
      </c>
      <c r="AX1600" s="154" t="s">
        <v>73</v>
      </c>
      <c r="AY1600" s="157" t="s">
        <v>193</v>
      </c>
    </row>
    <row r="1601" spans="1:65" s="154" customFormat="1">
      <c r="B1601" s="155"/>
      <c r="D1601" s="156" t="s">
        <v>202</v>
      </c>
      <c r="E1601" s="157"/>
      <c r="F1601" s="158" t="s">
        <v>1786</v>
      </c>
      <c r="H1601" s="157"/>
      <c r="L1601" s="155"/>
      <c r="M1601" s="159"/>
      <c r="N1601" s="160"/>
      <c r="O1601" s="160"/>
      <c r="P1601" s="160"/>
      <c r="Q1601" s="160"/>
      <c r="R1601" s="160"/>
      <c r="S1601" s="160"/>
      <c r="T1601" s="161"/>
      <c r="AT1601" s="157" t="s">
        <v>202</v>
      </c>
      <c r="AU1601" s="157" t="s">
        <v>82</v>
      </c>
      <c r="AV1601" s="154" t="s">
        <v>80</v>
      </c>
      <c r="AW1601" s="154" t="s">
        <v>35</v>
      </c>
      <c r="AX1601" s="154" t="s">
        <v>73</v>
      </c>
      <c r="AY1601" s="157" t="s">
        <v>193</v>
      </c>
    </row>
    <row r="1602" spans="1:65" s="154" customFormat="1" ht="30.6">
      <c r="B1602" s="155"/>
      <c r="D1602" s="156" t="s">
        <v>202</v>
      </c>
      <c r="E1602" s="157"/>
      <c r="F1602" s="158" t="s">
        <v>1781</v>
      </c>
      <c r="H1602" s="157"/>
      <c r="L1602" s="155"/>
      <c r="M1602" s="159"/>
      <c r="N1602" s="160"/>
      <c r="O1602" s="160"/>
      <c r="P1602" s="160"/>
      <c r="Q1602" s="160"/>
      <c r="R1602" s="160"/>
      <c r="S1602" s="160"/>
      <c r="T1602" s="161"/>
      <c r="AT1602" s="157" t="s">
        <v>202</v>
      </c>
      <c r="AU1602" s="157" t="s">
        <v>82</v>
      </c>
      <c r="AV1602" s="154" t="s">
        <v>80</v>
      </c>
      <c r="AW1602" s="154" t="s">
        <v>35</v>
      </c>
      <c r="AX1602" s="154" t="s">
        <v>73</v>
      </c>
      <c r="AY1602" s="157" t="s">
        <v>193</v>
      </c>
    </row>
    <row r="1603" spans="1:65" s="154" customFormat="1" ht="20.399999999999999">
      <c r="B1603" s="155"/>
      <c r="D1603" s="156" t="s">
        <v>202</v>
      </c>
      <c r="E1603" s="157"/>
      <c r="F1603" s="158" t="s">
        <v>573</v>
      </c>
      <c r="H1603" s="157"/>
      <c r="L1603" s="155"/>
      <c r="M1603" s="159"/>
      <c r="N1603" s="160"/>
      <c r="O1603" s="160"/>
      <c r="P1603" s="160"/>
      <c r="Q1603" s="160"/>
      <c r="R1603" s="160"/>
      <c r="S1603" s="160"/>
      <c r="T1603" s="161"/>
      <c r="AT1603" s="157" t="s">
        <v>202</v>
      </c>
      <c r="AU1603" s="157" t="s">
        <v>82</v>
      </c>
      <c r="AV1603" s="154" t="s">
        <v>80</v>
      </c>
      <c r="AW1603" s="154" t="s">
        <v>35</v>
      </c>
      <c r="AX1603" s="154" t="s">
        <v>73</v>
      </c>
      <c r="AY1603" s="157" t="s">
        <v>193</v>
      </c>
    </row>
    <row r="1604" spans="1:65" s="162" customFormat="1">
      <c r="B1604" s="163"/>
      <c r="D1604" s="156" t="s">
        <v>202</v>
      </c>
      <c r="E1604" s="164"/>
      <c r="F1604" s="165" t="s">
        <v>1787</v>
      </c>
      <c r="H1604" s="166">
        <v>2</v>
      </c>
      <c r="L1604" s="163"/>
      <c r="M1604" s="167"/>
      <c r="N1604" s="168"/>
      <c r="O1604" s="168"/>
      <c r="P1604" s="168"/>
      <c r="Q1604" s="168"/>
      <c r="R1604" s="168"/>
      <c r="S1604" s="168"/>
      <c r="T1604" s="169"/>
      <c r="AT1604" s="164" t="s">
        <v>202</v>
      </c>
      <c r="AU1604" s="164" t="s">
        <v>82</v>
      </c>
      <c r="AV1604" s="162" t="s">
        <v>82</v>
      </c>
      <c r="AW1604" s="162" t="s">
        <v>35</v>
      </c>
      <c r="AX1604" s="162" t="s">
        <v>73</v>
      </c>
      <c r="AY1604" s="164" t="s">
        <v>193</v>
      </c>
    </row>
    <row r="1605" spans="1:65" s="170" customFormat="1">
      <c r="B1605" s="171"/>
      <c r="D1605" s="156" t="s">
        <v>202</v>
      </c>
      <c r="E1605" s="172"/>
      <c r="F1605" s="173" t="s">
        <v>206</v>
      </c>
      <c r="H1605" s="174">
        <v>2</v>
      </c>
      <c r="L1605" s="171"/>
      <c r="M1605" s="175"/>
      <c r="N1605" s="176"/>
      <c r="O1605" s="176"/>
      <c r="P1605" s="176"/>
      <c r="Q1605" s="176"/>
      <c r="R1605" s="176"/>
      <c r="S1605" s="176"/>
      <c r="T1605" s="177"/>
      <c r="AT1605" s="172" t="s">
        <v>202</v>
      </c>
      <c r="AU1605" s="172" t="s">
        <v>82</v>
      </c>
      <c r="AV1605" s="170" t="s">
        <v>199</v>
      </c>
      <c r="AW1605" s="170" t="s">
        <v>35</v>
      </c>
      <c r="AX1605" s="170" t="s">
        <v>80</v>
      </c>
      <c r="AY1605" s="172" t="s">
        <v>193</v>
      </c>
    </row>
    <row r="1606" spans="1:65" s="17" customFormat="1" ht="24.15" customHeight="1">
      <c r="A1606" s="13"/>
      <c r="B1606" s="136"/>
      <c r="C1606" s="137" t="s">
        <v>1788</v>
      </c>
      <c r="D1606" s="137" t="s">
        <v>195</v>
      </c>
      <c r="E1606" s="138" t="s">
        <v>1789</v>
      </c>
      <c r="F1606" s="139" t="s">
        <v>1790</v>
      </c>
      <c r="G1606" s="140" t="s">
        <v>605</v>
      </c>
      <c r="H1606" s="141">
        <v>3</v>
      </c>
      <c r="I1606" s="142">
        <v>0</v>
      </c>
      <c r="J1606" s="142">
        <f>ROUND(I1606*H1606,2)</f>
        <v>0</v>
      </c>
      <c r="K1606" s="143"/>
      <c r="L1606" s="14"/>
      <c r="M1606" s="144"/>
      <c r="N1606" s="145" t="s">
        <v>44</v>
      </c>
      <c r="O1606" s="146">
        <v>0</v>
      </c>
      <c r="P1606" s="146">
        <f>O1606*H1606</f>
        <v>0</v>
      </c>
      <c r="Q1606" s="146">
        <v>0</v>
      </c>
      <c r="R1606" s="146">
        <f>Q1606*H1606</f>
        <v>0</v>
      </c>
      <c r="S1606" s="146">
        <v>0</v>
      </c>
      <c r="T1606" s="147">
        <f>S1606*H1606</f>
        <v>0</v>
      </c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R1606" s="148" t="s">
        <v>283</v>
      </c>
      <c r="AT1606" s="148" t="s">
        <v>195</v>
      </c>
      <c r="AU1606" s="148" t="s">
        <v>82</v>
      </c>
      <c r="AY1606" s="2" t="s">
        <v>193</v>
      </c>
      <c r="BE1606" s="149">
        <f>IF(N1606="základní",J1606,0)</f>
        <v>0</v>
      </c>
      <c r="BF1606" s="149">
        <f>IF(N1606="snížená",J1606,0)</f>
        <v>0</v>
      </c>
      <c r="BG1606" s="149">
        <f>IF(N1606="zákl. přenesená",J1606,0)</f>
        <v>0</v>
      </c>
      <c r="BH1606" s="149">
        <f>IF(N1606="sníž. přenesená",J1606,0)</f>
        <v>0</v>
      </c>
      <c r="BI1606" s="149">
        <f>IF(N1606="nulová",J1606,0)</f>
        <v>0</v>
      </c>
      <c r="BJ1606" s="2" t="s">
        <v>80</v>
      </c>
      <c r="BK1606" s="149">
        <f>ROUND(I1606*H1606,2)</f>
        <v>0</v>
      </c>
      <c r="BL1606" s="2" t="s">
        <v>283</v>
      </c>
      <c r="BM1606" s="148" t="s">
        <v>1791</v>
      </c>
    </row>
    <row r="1607" spans="1:65" s="154" customFormat="1">
      <c r="B1607" s="155"/>
      <c r="D1607" s="156" t="s">
        <v>202</v>
      </c>
      <c r="E1607" s="157"/>
      <c r="F1607" s="158" t="s">
        <v>1779</v>
      </c>
      <c r="H1607" s="157"/>
      <c r="L1607" s="155"/>
      <c r="M1607" s="159"/>
      <c r="N1607" s="160"/>
      <c r="O1607" s="160"/>
      <c r="P1607" s="160"/>
      <c r="Q1607" s="160"/>
      <c r="R1607" s="160"/>
      <c r="S1607" s="160"/>
      <c r="T1607" s="161"/>
      <c r="AT1607" s="157" t="s">
        <v>202</v>
      </c>
      <c r="AU1607" s="157" t="s">
        <v>82</v>
      </c>
      <c r="AV1607" s="154" t="s">
        <v>80</v>
      </c>
      <c r="AW1607" s="154" t="s">
        <v>35</v>
      </c>
      <c r="AX1607" s="154" t="s">
        <v>73</v>
      </c>
      <c r="AY1607" s="157" t="s">
        <v>193</v>
      </c>
    </row>
    <row r="1608" spans="1:65" s="154" customFormat="1">
      <c r="B1608" s="155"/>
      <c r="D1608" s="156" t="s">
        <v>202</v>
      </c>
      <c r="E1608" s="157"/>
      <c r="F1608" s="158" t="s">
        <v>1786</v>
      </c>
      <c r="H1608" s="157"/>
      <c r="L1608" s="155"/>
      <c r="M1608" s="159"/>
      <c r="N1608" s="160"/>
      <c r="O1608" s="160"/>
      <c r="P1608" s="160"/>
      <c r="Q1608" s="160"/>
      <c r="R1608" s="160"/>
      <c r="S1608" s="160"/>
      <c r="T1608" s="161"/>
      <c r="AT1608" s="157" t="s">
        <v>202</v>
      </c>
      <c r="AU1608" s="157" t="s">
        <v>82</v>
      </c>
      <c r="AV1608" s="154" t="s">
        <v>80</v>
      </c>
      <c r="AW1608" s="154" t="s">
        <v>35</v>
      </c>
      <c r="AX1608" s="154" t="s">
        <v>73</v>
      </c>
      <c r="AY1608" s="157" t="s">
        <v>193</v>
      </c>
    </row>
    <row r="1609" spans="1:65" s="154" customFormat="1" ht="30.6">
      <c r="B1609" s="155"/>
      <c r="D1609" s="156" t="s">
        <v>202</v>
      </c>
      <c r="E1609" s="157"/>
      <c r="F1609" s="158" t="s">
        <v>1781</v>
      </c>
      <c r="H1609" s="157"/>
      <c r="L1609" s="155"/>
      <c r="M1609" s="159"/>
      <c r="N1609" s="160"/>
      <c r="O1609" s="160"/>
      <c r="P1609" s="160"/>
      <c r="Q1609" s="160"/>
      <c r="R1609" s="160"/>
      <c r="S1609" s="160"/>
      <c r="T1609" s="161"/>
      <c r="AT1609" s="157" t="s">
        <v>202</v>
      </c>
      <c r="AU1609" s="157" t="s">
        <v>82</v>
      </c>
      <c r="AV1609" s="154" t="s">
        <v>80</v>
      </c>
      <c r="AW1609" s="154" t="s">
        <v>35</v>
      </c>
      <c r="AX1609" s="154" t="s">
        <v>73</v>
      </c>
      <c r="AY1609" s="157" t="s">
        <v>193</v>
      </c>
    </row>
    <row r="1610" spans="1:65" s="154" customFormat="1" ht="20.399999999999999">
      <c r="B1610" s="155"/>
      <c r="D1610" s="156" t="s">
        <v>202</v>
      </c>
      <c r="E1610" s="157"/>
      <c r="F1610" s="158" t="s">
        <v>573</v>
      </c>
      <c r="H1610" s="157"/>
      <c r="L1610" s="155"/>
      <c r="M1610" s="159"/>
      <c r="N1610" s="160"/>
      <c r="O1610" s="160"/>
      <c r="P1610" s="160"/>
      <c r="Q1610" s="160"/>
      <c r="R1610" s="160"/>
      <c r="S1610" s="160"/>
      <c r="T1610" s="161"/>
      <c r="AT1610" s="157" t="s">
        <v>202</v>
      </c>
      <c r="AU1610" s="157" t="s">
        <v>82</v>
      </c>
      <c r="AV1610" s="154" t="s">
        <v>80</v>
      </c>
      <c r="AW1610" s="154" t="s">
        <v>35</v>
      </c>
      <c r="AX1610" s="154" t="s">
        <v>73</v>
      </c>
      <c r="AY1610" s="157" t="s">
        <v>193</v>
      </c>
    </row>
    <row r="1611" spans="1:65" s="162" customFormat="1">
      <c r="B1611" s="163"/>
      <c r="D1611" s="156" t="s">
        <v>202</v>
      </c>
      <c r="E1611" s="164"/>
      <c r="F1611" s="165" t="s">
        <v>1792</v>
      </c>
      <c r="H1611" s="166">
        <v>3</v>
      </c>
      <c r="L1611" s="163"/>
      <c r="M1611" s="167"/>
      <c r="N1611" s="168"/>
      <c r="O1611" s="168"/>
      <c r="P1611" s="168"/>
      <c r="Q1611" s="168"/>
      <c r="R1611" s="168"/>
      <c r="S1611" s="168"/>
      <c r="T1611" s="169"/>
      <c r="AT1611" s="164" t="s">
        <v>202</v>
      </c>
      <c r="AU1611" s="164" t="s">
        <v>82</v>
      </c>
      <c r="AV1611" s="162" t="s">
        <v>82</v>
      </c>
      <c r="AW1611" s="162" t="s">
        <v>35</v>
      </c>
      <c r="AX1611" s="162" t="s">
        <v>73</v>
      </c>
      <c r="AY1611" s="164" t="s">
        <v>193</v>
      </c>
    </row>
    <row r="1612" spans="1:65" s="170" customFormat="1">
      <c r="B1612" s="171"/>
      <c r="D1612" s="156" t="s">
        <v>202</v>
      </c>
      <c r="E1612" s="172"/>
      <c r="F1612" s="173" t="s">
        <v>206</v>
      </c>
      <c r="H1612" s="174">
        <v>3</v>
      </c>
      <c r="L1612" s="171"/>
      <c r="M1612" s="175"/>
      <c r="N1612" s="176"/>
      <c r="O1612" s="176"/>
      <c r="P1612" s="176"/>
      <c r="Q1612" s="176"/>
      <c r="R1612" s="176"/>
      <c r="S1612" s="176"/>
      <c r="T1612" s="177"/>
      <c r="AT1612" s="172" t="s">
        <v>202</v>
      </c>
      <c r="AU1612" s="172" t="s">
        <v>82</v>
      </c>
      <c r="AV1612" s="170" t="s">
        <v>199</v>
      </c>
      <c r="AW1612" s="170" t="s">
        <v>35</v>
      </c>
      <c r="AX1612" s="170" t="s">
        <v>80</v>
      </c>
      <c r="AY1612" s="172" t="s">
        <v>193</v>
      </c>
    </row>
    <row r="1613" spans="1:65" s="17" customFormat="1" ht="24.15" customHeight="1">
      <c r="A1613" s="13"/>
      <c r="B1613" s="136"/>
      <c r="C1613" s="137" t="s">
        <v>1095</v>
      </c>
      <c r="D1613" s="137" t="s">
        <v>195</v>
      </c>
      <c r="E1613" s="138" t="s">
        <v>1793</v>
      </c>
      <c r="F1613" s="139" t="s">
        <v>1794</v>
      </c>
      <c r="G1613" s="140" t="s">
        <v>605</v>
      </c>
      <c r="H1613" s="141">
        <v>4</v>
      </c>
      <c r="I1613" s="142">
        <v>0</v>
      </c>
      <c r="J1613" s="142">
        <f>ROUND(I1613*H1613,2)</f>
        <v>0</v>
      </c>
      <c r="K1613" s="143"/>
      <c r="L1613" s="14"/>
      <c r="M1613" s="144"/>
      <c r="N1613" s="145" t="s">
        <v>44</v>
      </c>
      <c r="O1613" s="146">
        <v>0</v>
      </c>
      <c r="P1613" s="146">
        <f>O1613*H1613</f>
        <v>0</v>
      </c>
      <c r="Q1613" s="146">
        <v>0</v>
      </c>
      <c r="R1613" s="146">
        <f>Q1613*H1613</f>
        <v>0</v>
      </c>
      <c r="S1613" s="146">
        <v>0</v>
      </c>
      <c r="T1613" s="147">
        <f>S1613*H1613</f>
        <v>0</v>
      </c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R1613" s="148" t="s">
        <v>283</v>
      </c>
      <c r="AT1613" s="148" t="s">
        <v>195</v>
      </c>
      <c r="AU1613" s="148" t="s">
        <v>82</v>
      </c>
      <c r="AY1613" s="2" t="s">
        <v>193</v>
      </c>
      <c r="BE1613" s="149">
        <f>IF(N1613="základní",J1613,0)</f>
        <v>0</v>
      </c>
      <c r="BF1613" s="149">
        <f>IF(N1613="snížená",J1613,0)</f>
        <v>0</v>
      </c>
      <c r="BG1613" s="149">
        <f>IF(N1613="zákl. přenesená",J1613,0)</f>
        <v>0</v>
      </c>
      <c r="BH1613" s="149">
        <f>IF(N1613="sníž. přenesená",J1613,0)</f>
        <v>0</v>
      </c>
      <c r="BI1613" s="149">
        <f>IF(N1613="nulová",J1613,0)</f>
        <v>0</v>
      </c>
      <c r="BJ1613" s="2" t="s">
        <v>80</v>
      </c>
      <c r="BK1613" s="149">
        <f>ROUND(I1613*H1613,2)</f>
        <v>0</v>
      </c>
      <c r="BL1613" s="2" t="s">
        <v>283</v>
      </c>
      <c r="BM1613" s="148" t="s">
        <v>1795</v>
      </c>
    </row>
    <row r="1614" spans="1:65" s="154" customFormat="1">
      <c r="B1614" s="155"/>
      <c r="D1614" s="156" t="s">
        <v>202</v>
      </c>
      <c r="E1614" s="157"/>
      <c r="F1614" s="158" t="s">
        <v>1779</v>
      </c>
      <c r="H1614" s="157"/>
      <c r="L1614" s="155"/>
      <c r="M1614" s="159"/>
      <c r="N1614" s="160"/>
      <c r="O1614" s="160"/>
      <c r="P1614" s="160"/>
      <c r="Q1614" s="160"/>
      <c r="R1614" s="160"/>
      <c r="S1614" s="160"/>
      <c r="T1614" s="161"/>
      <c r="AT1614" s="157" t="s">
        <v>202</v>
      </c>
      <c r="AU1614" s="157" t="s">
        <v>82</v>
      </c>
      <c r="AV1614" s="154" t="s">
        <v>80</v>
      </c>
      <c r="AW1614" s="154" t="s">
        <v>35</v>
      </c>
      <c r="AX1614" s="154" t="s">
        <v>73</v>
      </c>
      <c r="AY1614" s="157" t="s">
        <v>193</v>
      </c>
    </row>
    <row r="1615" spans="1:65" s="154" customFormat="1" ht="20.399999999999999">
      <c r="B1615" s="155"/>
      <c r="D1615" s="156" t="s">
        <v>202</v>
      </c>
      <c r="E1615" s="157"/>
      <c r="F1615" s="158" t="s">
        <v>1780</v>
      </c>
      <c r="H1615" s="157"/>
      <c r="L1615" s="155"/>
      <c r="M1615" s="159"/>
      <c r="N1615" s="160"/>
      <c r="O1615" s="160"/>
      <c r="P1615" s="160"/>
      <c r="Q1615" s="160"/>
      <c r="R1615" s="160"/>
      <c r="S1615" s="160"/>
      <c r="T1615" s="161"/>
      <c r="AT1615" s="157" t="s">
        <v>202</v>
      </c>
      <c r="AU1615" s="157" t="s">
        <v>82</v>
      </c>
      <c r="AV1615" s="154" t="s">
        <v>80</v>
      </c>
      <c r="AW1615" s="154" t="s">
        <v>35</v>
      </c>
      <c r="AX1615" s="154" t="s">
        <v>73</v>
      </c>
      <c r="AY1615" s="157" t="s">
        <v>193</v>
      </c>
    </row>
    <row r="1616" spans="1:65" s="154" customFormat="1" ht="30.6">
      <c r="B1616" s="155"/>
      <c r="D1616" s="156" t="s">
        <v>202</v>
      </c>
      <c r="E1616" s="157"/>
      <c r="F1616" s="158" t="s">
        <v>1781</v>
      </c>
      <c r="H1616" s="157"/>
      <c r="L1616" s="155"/>
      <c r="M1616" s="159"/>
      <c r="N1616" s="160"/>
      <c r="O1616" s="160"/>
      <c r="P1616" s="160"/>
      <c r="Q1616" s="160"/>
      <c r="R1616" s="160"/>
      <c r="S1616" s="160"/>
      <c r="T1616" s="161"/>
      <c r="AT1616" s="157" t="s">
        <v>202</v>
      </c>
      <c r="AU1616" s="157" t="s">
        <v>82</v>
      </c>
      <c r="AV1616" s="154" t="s">
        <v>80</v>
      </c>
      <c r="AW1616" s="154" t="s">
        <v>35</v>
      </c>
      <c r="AX1616" s="154" t="s">
        <v>73</v>
      </c>
      <c r="AY1616" s="157" t="s">
        <v>193</v>
      </c>
    </row>
    <row r="1617" spans="1:65" s="154" customFormat="1" ht="20.399999999999999">
      <c r="B1617" s="155"/>
      <c r="D1617" s="156" t="s">
        <v>202</v>
      </c>
      <c r="E1617" s="157"/>
      <c r="F1617" s="158" t="s">
        <v>573</v>
      </c>
      <c r="H1617" s="157"/>
      <c r="L1617" s="155"/>
      <c r="M1617" s="159"/>
      <c r="N1617" s="160"/>
      <c r="O1617" s="160"/>
      <c r="P1617" s="160"/>
      <c r="Q1617" s="160"/>
      <c r="R1617" s="160"/>
      <c r="S1617" s="160"/>
      <c r="T1617" s="161"/>
      <c r="AT1617" s="157" t="s">
        <v>202</v>
      </c>
      <c r="AU1617" s="157" t="s">
        <v>82</v>
      </c>
      <c r="AV1617" s="154" t="s">
        <v>80</v>
      </c>
      <c r="AW1617" s="154" t="s">
        <v>35</v>
      </c>
      <c r="AX1617" s="154" t="s">
        <v>73</v>
      </c>
      <c r="AY1617" s="157" t="s">
        <v>193</v>
      </c>
    </row>
    <row r="1618" spans="1:65" s="162" customFormat="1">
      <c r="B1618" s="163"/>
      <c r="D1618" s="156" t="s">
        <v>202</v>
      </c>
      <c r="E1618" s="164"/>
      <c r="F1618" s="165" t="s">
        <v>1796</v>
      </c>
      <c r="H1618" s="166">
        <v>4</v>
      </c>
      <c r="L1618" s="163"/>
      <c r="M1618" s="167"/>
      <c r="N1618" s="168"/>
      <c r="O1618" s="168"/>
      <c r="P1618" s="168"/>
      <c r="Q1618" s="168"/>
      <c r="R1618" s="168"/>
      <c r="S1618" s="168"/>
      <c r="T1618" s="169"/>
      <c r="AT1618" s="164" t="s">
        <v>202</v>
      </c>
      <c r="AU1618" s="164" t="s">
        <v>82</v>
      </c>
      <c r="AV1618" s="162" t="s">
        <v>82</v>
      </c>
      <c r="AW1618" s="162" t="s">
        <v>35</v>
      </c>
      <c r="AX1618" s="162" t="s">
        <v>73</v>
      </c>
      <c r="AY1618" s="164" t="s">
        <v>193</v>
      </c>
    </row>
    <row r="1619" spans="1:65" s="170" customFormat="1">
      <c r="B1619" s="171"/>
      <c r="D1619" s="156" t="s">
        <v>202</v>
      </c>
      <c r="E1619" s="172"/>
      <c r="F1619" s="173" t="s">
        <v>206</v>
      </c>
      <c r="H1619" s="174">
        <v>4</v>
      </c>
      <c r="L1619" s="171"/>
      <c r="M1619" s="175"/>
      <c r="N1619" s="176"/>
      <c r="O1619" s="176"/>
      <c r="P1619" s="176"/>
      <c r="Q1619" s="176"/>
      <c r="R1619" s="176"/>
      <c r="S1619" s="176"/>
      <c r="T1619" s="177"/>
      <c r="AT1619" s="172" t="s">
        <v>202</v>
      </c>
      <c r="AU1619" s="172" t="s">
        <v>82</v>
      </c>
      <c r="AV1619" s="170" t="s">
        <v>199</v>
      </c>
      <c r="AW1619" s="170" t="s">
        <v>35</v>
      </c>
      <c r="AX1619" s="170" t="s">
        <v>80</v>
      </c>
      <c r="AY1619" s="172" t="s">
        <v>193</v>
      </c>
    </row>
    <row r="1620" spans="1:65" s="17" customFormat="1" ht="33" customHeight="1">
      <c r="A1620" s="13"/>
      <c r="B1620" s="136"/>
      <c r="C1620" s="137" t="s">
        <v>1797</v>
      </c>
      <c r="D1620" s="137" t="s">
        <v>195</v>
      </c>
      <c r="E1620" s="138" t="s">
        <v>1798</v>
      </c>
      <c r="F1620" s="139" t="s">
        <v>1799</v>
      </c>
      <c r="G1620" s="140" t="s">
        <v>605</v>
      </c>
      <c r="H1620" s="141">
        <v>6</v>
      </c>
      <c r="I1620" s="142">
        <v>0</v>
      </c>
      <c r="J1620" s="142">
        <f>ROUND(I1620*H1620,2)</f>
        <v>0</v>
      </c>
      <c r="K1620" s="143"/>
      <c r="L1620" s="14"/>
      <c r="M1620" s="144"/>
      <c r="N1620" s="145" t="s">
        <v>44</v>
      </c>
      <c r="O1620" s="146">
        <v>9.9000000000000005E-2</v>
      </c>
      <c r="P1620" s="146">
        <f>O1620*H1620</f>
        <v>0.59400000000000008</v>
      </c>
      <c r="Q1620" s="146">
        <v>0</v>
      </c>
      <c r="R1620" s="146">
        <f>Q1620*H1620</f>
        <v>0</v>
      </c>
      <c r="S1620" s="146">
        <v>4.0000000000000001E-3</v>
      </c>
      <c r="T1620" s="147">
        <f>S1620*H1620</f>
        <v>2.4E-2</v>
      </c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R1620" s="148" t="s">
        <v>283</v>
      </c>
      <c r="AT1620" s="148" t="s">
        <v>195</v>
      </c>
      <c r="AU1620" s="148" t="s">
        <v>82</v>
      </c>
      <c r="AY1620" s="2" t="s">
        <v>193</v>
      </c>
      <c r="BE1620" s="149">
        <f>IF(N1620="základní",J1620,0)</f>
        <v>0</v>
      </c>
      <c r="BF1620" s="149">
        <f>IF(N1620="snížená",J1620,0)</f>
        <v>0</v>
      </c>
      <c r="BG1620" s="149">
        <f>IF(N1620="zákl. přenesená",J1620,0)</f>
        <v>0</v>
      </c>
      <c r="BH1620" s="149">
        <f>IF(N1620="sníž. přenesená",J1620,0)</f>
        <v>0</v>
      </c>
      <c r="BI1620" s="149">
        <f>IF(N1620="nulová",J1620,0)</f>
        <v>0</v>
      </c>
      <c r="BJ1620" s="2" t="s">
        <v>80</v>
      </c>
      <c r="BK1620" s="149">
        <f>ROUND(I1620*H1620,2)</f>
        <v>0</v>
      </c>
      <c r="BL1620" s="2" t="s">
        <v>283</v>
      </c>
      <c r="BM1620" s="148" t="s">
        <v>1800</v>
      </c>
    </row>
    <row r="1621" spans="1:65" s="17" customFormat="1">
      <c r="A1621" s="13"/>
      <c r="B1621" s="14"/>
      <c r="C1621" s="13"/>
      <c r="D1621" s="150" t="s">
        <v>200</v>
      </c>
      <c r="E1621" s="13"/>
      <c r="F1621" s="151" t="s">
        <v>1801</v>
      </c>
      <c r="G1621" s="13"/>
      <c r="H1621" s="13"/>
      <c r="I1621" s="13"/>
      <c r="J1621" s="13"/>
      <c r="K1621" s="13"/>
      <c r="L1621" s="14"/>
      <c r="M1621" s="152"/>
      <c r="N1621" s="153"/>
      <c r="O1621" s="36"/>
      <c r="P1621" s="36"/>
      <c r="Q1621" s="36"/>
      <c r="R1621" s="36"/>
      <c r="S1621" s="36"/>
      <c r="T1621" s="37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" t="s">
        <v>200</v>
      </c>
      <c r="AU1621" s="2" t="s">
        <v>82</v>
      </c>
    </row>
    <row r="1622" spans="1:65" s="154" customFormat="1">
      <c r="B1622" s="155"/>
      <c r="D1622" s="156" t="s">
        <v>202</v>
      </c>
      <c r="E1622" s="157"/>
      <c r="F1622" s="158" t="s">
        <v>1160</v>
      </c>
      <c r="H1622" s="157"/>
      <c r="L1622" s="155"/>
      <c r="M1622" s="159"/>
      <c r="N1622" s="160"/>
      <c r="O1622" s="160"/>
      <c r="P1622" s="160"/>
      <c r="Q1622" s="160"/>
      <c r="R1622" s="160"/>
      <c r="S1622" s="160"/>
      <c r="T1622" s="161"/>
      <c r="AT1622" s="157" t="s">
        <v>202</v>
      </c>
      <c r="AU1622" s="157" t="s">
        <v>82</v>
      </c>
      <c r="AV1622" s="154" t="s">
        <v>80</v>
      </c>
      <c r="AW1622" s="154" t="s">
        <v>35</v>
      </c>
      <c r="AX1622" s="154" t="s">
        <v>73</v>
      </c>
      <c r="AY1622" s="157" t="s">
        <v>193</v>
      </c>
    </row>
    <row r="1623" spans="1:65" s="162" customFormat="1">
      <c r="B1623" s="163"/>
      <c r="D1623" s="156" t="s">
        <v>202</v>
      </c>
      <c r="E1623" s="164"/>
      <c r="F1623" s="165" t="s">
        <v>1802</v>
      </c>
      <c r="H1623" s="166">
        <v>2</v>
      </c>
      <c r="L1623" s="163"/>
      <c r="M1623" s="167"/>
      <c r="N1623" s="168"/>
      <c r="O1623" s="168"/>
      <c r="P1623" s="168"/>
      <c r="Q1623" s="168"/>
      <c r="R1623" s="168"/>
      <c r="S1623" s="168"/>
      <c r="T1623" s="169"/>
      <c r="AT1623" s="164" t="s">
        <v>202</v>
      </c>
      <c r="AU1623" s="164" t="s">
        <v>82</v>
      </c>
      <c r="AV1623" s="162" t="s">
        <v>82</v>
      </c>
      <c r="AW1623" s="162" t="s">
        <v>35</v>
      </c>
      <c r="AX1623" s="162" t="s">
        <v>73</v>
      </c>
      <c r="AY1623" s="164" t="s">
        <v>193</v>
      </c>
    </row>
    <row r="1624" spans="1:65" s="162" customFormat="1">
      <c r="B1624" s="163"/>
      <c r="D1624" s="156" t="s">
        <v>202</v>
      </c>
      <c r="E1624" s="164"/>
      <c r="F1624" s="165" t="s">
        <v>1803</v>
      </c>
      <c r="H1624" s="166">
        <v>4</v>
      </c>
      <c r="L1624" s="163"/>
      <c r="M1624" s="167"/>
      <c r="N1624" s="168"/>
      <c r="O1624" s="168"/>
      <c r="P1624" s="168"/>
      <c r="Q1624" s="168"/>
      <c r="R1624" s="168"/>
      <c r="S1624" s="168"/>
      <c r="T1624" s="169"/>
      <c r="AT1624" s="164" t="s">
        <v>202</v>
      </c>
      <c r="AU1624" s="164" t="s">
        <v>82</v>
      </c>
      <c r="AV1624" s="162" t="s">
        <v>82</v>
      </c>
      <c r="AW1624" s="162" t="s">
        <v>35</v>
      </c>
      <c r="AX1624" s="162" t="s">
        <v>73</v>
      </c>
      <c r="AY1624" s="164" t="s">
        <v>193</v>
      </c>
    </row>
    <row r="1625" spans="1:65" s="170" customFormat="1">
      <c r="B1625" s="171"/>
      <c r="D1625" s="156" t="s">
        <v>202</v>
      </c>
      <c r="E1625" s="172"/>
      <c r="F1625" s="173" t="s">
        <v>206</v>
      </c>
      <c r="H1625" s="174">
        <v>6</v>
      </c>
      <c r="L1625" s="171"/>
      <c r="M1625" s="175"/>
      <c r="N1625" s="176"/>
      <c r="O1625" s="176"/>
      <c r="P1625" s="176"/>
      <c r="Q1625" s="176"/>
      <c r="R1625" s="176"/>
      <c r="S1625" s="176"/>
      <c r="T1625" s="177"/>
      <c r="AT1625" s="172" t="s">
        <v>202</v>
      </c>
      <c r="AU1625" s="172" t="s">
        <v>82</v>
      </c>
      <c r="AV1625" s="170" t="s">
        <v>199</v>
      </c>
      <c r="AW1625" s="170" t="s">
        <v>35</v>
      </c>
      <c r="AX1625" s="170" t="s">
        <v>80</v>
      </c>
      <c r="AY1625" s="172" t="s">
        <v>193</v>
      </c>
    </row>
    <row r="1626" spans="1:65" s="17" customFormat="1" ht="37.799999999999997" customHeight="1">
      <c r="A1626" s="13"/>
      <c r="B1626" s="136"/>
      <c r="C1626" s="137" t="s">
        <v>1098</v>
      </c>
      <c r="D1626" s="137" t="s">
        <v>195</v>
      </c>
      <c r="E1626" s="138" t="s">
        <v>1804</v>
      </c>
      <c r="F1626" s="139" t="s">
        <v>1805</v>
      </c>
      <c r="G1626" s="140" t="s">
        <v>605</v>
      </c>
      <c r="H1626" s="141">
        <v>6</v>
      </c>
      <c r="I1626" s="142">
        <v>0</v>
      </c>
      <c r="J1626" s="142">
        <f>ROUND(I1626*H1626,2)</f>
        <v>0</v>
      </c>
      <c r="K1626" s="143"/>
      <c r="L1626" s="14"/>
      <c r="M1626" s="144"/>
      <c r="N1626" s="145" t="s">
        <v>44</v>
      </c>
      <c r="O1626" s="146">
        <v>1.6819999999999999</v>
      </c>
      <c r="P1626" s="146">
        <f>O1626*H1626</f>
        <v>10.091999999999999</v>
      </c>
      <c r="Q1626" s="146">
        <v>0</v>
      </c>
      <c r="R1626" s="146">
        <f>Q1626*H1626</f>
        <v>0</v>
      </c>
      <c r="S1626" s="146">
        <v>0</v>
      </c>
      <c r="T1626" s="147">
        <f>S1626*H1626</f>
        <v>0</v>
      </c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R1626" s="148" t="s">
        <v>283</v>
      </c>
      <c r="AT1626" s="148" t="s">
        <v>195</v>
      </c>
      <c r="AU1626" s="148" t="s">
        <v>82</v>
      </c>
      <c r="AY1626" s="2" t="s">
        <v>193</v>
      </c>
      <c r="BE1626" s="149">
        <f>IF(N1626="základní",J1626,0)</f>
        <v>0</v>
      </c>
      <c r="BF1626" s="149">
        <f>IF(N1626="snížená",J1626,0)</f>
        <v>0</v>
      </c>
      <c r="BG1626" s="149">
        <f>IF(N1626="zákl. přenesená",J1626,0)</f>
        <v>0</v>
      </c>
      <c r="BH1626" s="149">
        <f>IF(N1626="sníž. přenesená",J1626,0)</f>
        <v>0</v>
      </c>
      <c r="BI1626" s="149">
        <f>IF(N1626="nulová",J1626,0)</f>
        <v>0</v>
      </c>
      <c r="BJ1626" s="2" t="s">
        <v>80</v>
      </c>
      <c r="BK1626" s="149">
        <f>ROUND(I1626*H1626,2)</f>
        <v>0</v>
      </c>
      <c r="BL1626" s="2" t="s">
        <v>283</v>
      </c>
      <c r="BM1626" s="148" t="s">
        <v>1806</v>
      </c>
    </row>
    <row r="1627" spans="1:65" s="17" customFormat="1">
      <c r="A1627" s="13"/>
      <c r="B1627" s="14"/>
      <c r="C1627" s="13"/>
      <c r="D1627" s="150" t="s">
        <v>200</v>
      </c>
      <c r="E1627" s="13"/>
      <c r="F1627" s="151" t="s">
        <v>1807</v>
      </c>
      <c r="G1627" s="13"/>
      <c r="H1627" s="13"/>
      <c r="I1627" s="13"/>
      <c r="J1627" s="13"/>
      <c r="K1627" s="13"/>
      <c r="L1627" s="14"/>
      <c r="M1627" s="152"/>
      <c r="N1627" s="153"/>
      <c r="O1627" s="36"/>
      <c r="P1627" s="36"/>
      <c r="Q1627" s="36"/>
      <c r="R1627" s="36"/>
      <c r="S1627" s="36"/>
      <c r="T1627" s="37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" t="s">
        <v>200</v>
      </c>
      <c r="AU1627" s="2" t="s">
        <v>82</v>
      </c>
    </row>
    <row r="1628" spans="1:65" s="154" customFormat="1" ht="20.399999999999999">
      <c r="B1628" s="155"/>
      <c r="D1628" s="156" t="s">
        <v>202</v>
      </c>
      <c r="E1628" s="157"/>
      <c r="F1628" s="158" t="s">
        <v>995</v>
      </c>
      <c r="H1628" s="157"/>
      <c r="L1628" s="155"/>
      <c r="M1628" s="159"/>
      <c r="N1628" s="160"/>
      <c r="O1628" s="160"/>
      <c r="P1628" s="160"/>
      <c r="Q1628" s="160"/>
      <c r="R1628" s="160"/>
      <c r="S1628" s="160"/>
      <c r="T1628" s="161"/>
      <c r="AT1628" s="157" t="s">
        <v>202</v>
      </c>
      <c r="AU1628" s="157" t="s">
        <v>82</v>
      </c>
      <c r="AV1628" s="154" t="s">
        <v>80</v>
      </c>
      <c r="AW1628" s="154" t="s">
        <v>35</v>
      </c>
      <c r="AX1628" s="154" t="s">
        <v>73</v>
      </c>
      <c r="AY1628" s="157" t="s">
        <v>193</v>
      </c>
    </row>
    <row r="1629" spans="1:65" s="162" customFormat="1">
      <c r="B1629" s="163"/>
      <c r="D1629" s="156" t="s">
        <v>202</v>
      </c>
      <c r="E1629" s="164"/>
      <c r="F1629" s="165" t="s">
        <v>1808</v>
      </c>
      <c r="H1629" s="166">
        <v>5</v>
      </c>
      <c r="L1629" s="163"/>
      <c r="M1629" s="167"/>
      <c r="N1629" s="168"/>
      <c r="O1629" s="168"/>
      <c r="P1629" s="168"/>
      <c r="Q1629" s="168"/>
      <c r="R1629" s="168"/>
      <c r="S1629" s="168"/>
      <c r="T1629" s="169"/>
      <c r="AT1629" s="164" t="s">
        <v>202</v>
      </c>
      <c r="AU1629" s="164" t="s">
        <v>82</v>
      </c>
      <c r="AV1629" s="162" t="s">
        <v>82</v>
      </c>
      <c r="AW1629" s="162" t="s">
        <v>35</v>
      </c>
      <c r="AX1629" s="162" t="s">
        <v>73</v>
      </c>
      <c r="AY1629" s="164" t="s">
        <v>193</v>
      </c>
    </row>
    <row r="1630" spans="1:65" s="154" customFormat="1">
      <c r="B1630" s="155"/>
      <c r="D1630" s="156" t="s">
        <v>202</v>
      </c>
      <c r="E1630" s="157"/>
      <c r="F1630" s="158" t="s">
        <v>1809</v>
      </c>
      <c r="H1630" s="157"/>
      <c r="L1630" s="155"/>
      <c r="M1630" s="159"/>
      <c r="N1630" s="160"/>
      <c r="O1630" s="160"/>
      <c r="P1630" s="160"/>
      <c r="Q1630" s="160"/>
      <c r="R1630" s="160"/>
      <c r="S1630" s="160"/>
      <c r="T1630" s="161"/>
      <c r="AT1630" s="157" t="s">
        <v>202</v>
      </c>
      <c r="AU1630" s="157" t="s">
        <v>82</v>
      </c>
      <c r="AV1630" s="154" t="s">
        <v>80</v>
      </c>
      <c r="AW1630" s="154" t="s">
        <v>35</v>
      </c>
      <c r="AX1630" s="154" t="s">
        <v>73</v>
      </c>
      <c r="AY1630" s="157" t="s">
        <v>193</v>
      </c>
    </row>
    <row r="1631" spans="1:65" s="162" customFormat="1">
      <c r="B1631" s="163"/>
      <c r="D1631" s="156" t="s">
        <v>202</v>
      </c>
      <c r="E1631" s="164"/>
      <c r="F1631" s="165" t="s">
        <v>80</v>
      </c>
      <c r="H1631" s="166">
        <v>1</v>
      </c>
      <c r="L1631" s="163"/>
      <c r="M1631" s="167"/>
      <c r="N1631" s="168"/>
      <c r="O1631" s="168"/>
      <c r="P1631" s="168"/>
      <c r="Q1631" s="168"/>
      <c r="R1631" s="168"/>
      <c r="S1631" s="168"/>
      <c r="T1631" s="169"/>
      <c r="AT1631" s="164" t="s">
        <v>202</v>
      </c>
      <c r="AU1631" s="164" t="s">
        <v>82</v>
      </c>
      <c r="AV1631" s="162" t="s">
        <v>82</v>
      </c>
      <c r="AW1631" s="162" t="s">
        <v>35</v>
      </c>
      <c r="AX1631" s="162" t="s">
        <v>73</v>
      </c>
      <c r="AY1631" s="164" t="s">
        <v>193</v>
      </c>
    </row>
    <row r="1632" spans="1:65" s="170" customFormat="1">
      <c r="B1632" s="171"/>
      <c r="D1632" s="156" t="s">
        <v>202</v>
      </c>
      <c r="E1632" s="172"/>
      <c r="F1632" s="173" t="s">
        <v>206</v>
      </c>
      <c r="H1632" s="174">
        <v>6</v>
      </c>
      <c r="L1632" s="171"/>
      <c r="M1632" s="175"/>
      <c r="N1632" s="176"/>
      <c r="O1632" s="176"/>
      <c r="P1632" s="176"/>
      <c r="Q1632" s="176"/>
      <c r="R1632" s="176"/>
      <c r="S1632" s="176"/>
      <c r="T1632" s="177"/>
      <c r="AT1632" s="172" t="s">
        <v>202</v>
      </c>
      <c r="AU1632" s="172" t="s">
        <v>82</v>
      </c>
      <c r="AV1632" s="170" t="s">
        <v>199</v>
      </c>
      <c r="AW1632" s="170" t="s">
        <v>35</v>
      </c>
      <c r="AX1632" s="170" t="s">
        <v>80</v>
      </c>
      <c r="AY1632" s="172" t="s">
        <v>193</v>
      </c>
    </row>
    <row r="1633" spans="1:65" s="17" customFormat="1" ht="37.799999999999997" customHeight="1">
      <c r="A1633" s="13"/>
      <c r="B1633" s="136"/>
      <c r="C1633" s="186" t="s">
        <v>1810</v>
      </c>
      <c r="D1633" s="186" t="s">
        <v>372</v>
      </c>
      <c r="E1633" s="187" t="s">
        <v>1811</v>
      </c>
      <c r="F1633" s="188" t="s">
        <v>1812</v>
      </c>
      <c r="G1633" s="189" t="s">
        <v>605</v>
      </c>
      <c r="H1633" s="190">
        <v>4</v>
      </c>
      <c r="I1633" s="191">
        <v>0</v>
      </c>
      <c r="J1633" s="191">
        <f>ROUND(I1633*H1633,2)</f>
        <v>0</v>
      </c>
      <c r="K1633" s="192"/>
      <c r="L1633" s="193"/>
      <c r="M1633" s="194"/>
      <c r="N1633" s="195" t="s">
        <v>44</v>
      </c>
      <c r="O1633" s="146">
        <v>0</v>
      </c>
      <c r="P1633" s="146">
        <f>O1633*H1633</f>
        <v>0</v>
      </c>
      <c r="Q1633" s="146">
        <v>0</v>
      </c>
      <c r="R1633" s="146">
        <f>Q1633*H1633</f>
        <v>0</v>
      </c>
      <c r="S1633" s="146">
        <v>0</v>
      </c>
      <c r="T1633" s="147">
        <f>S1633*H1633</f>
        <v>0</v>
      </c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R1633" s="148" t="s">
        <v>336</v>
      </c>
      <c r="AT1633" s="148" t="s">
        <v>372</v>
      </c>
      <c r="AU1633" s="148" t="s">
        <v>82</v>
      </c>
      <c r="AY1633" s="2" t="s">
        <v>193</v>
      </c>
      <c r="BE1633" s="149">
        <f>IF(N1633="základní",J1633,0)</f>
        <v>0</v>
      </c>
      <c r="BF1633" s="149">
        <f>IF(N1633="snížená",J1633,0)</f>
        <v>0</v>
      </c>
      <c r="BG1633" s="149">
        <f>IF(N1633="zákl. přenesená",J1633,0)</f>
        <v>0</v>
      </c>
      <c r="BH1633" s="149">
        <f>IF(N1633="sníž. přenesená",J1633,0)</f>
        <v>0</v>
      </c>
      <c r="BI1633" s="149">
        <f>IF(N1633="nulová",J1633,0)</f>
        <v>0</v>
      </c>
      <c r="BJ1633" s="2" t="s">
        <v>80</v>
      </c>
      <c r="BK1633" s="149">
        <f>ROUND(I1633*H1633,2)</f>
        <v>0</v>
      </c>
      <c r="BL1633" s="2" t="s">
        <v>283</v>
      </c>
      <c r="BM1633" s="148" t="s">
        <v>1813</v>
      </c>
    </row>
    <row r="1634" spans="1:65" s="17" customFormat="1" ht="37.799999999999997" customHeight="1">
      <c r="A1634" s="13"/>
      <c r="B1634" s="136"/>
      <c r="C1634" s="186" t="s">
        <v>1109</v>
      </c>
      <c r="D1634" s="186" t="s">
        <v>372</v>
      </c>
      <c r="E1634" s="187" t="s">
        <v>1814</v>
      </c>
      <c r="F1634" s="188" t="s">
        <v>1815</v>
      </c>
      <c r="G1634" s="189" t="s">
        <v>605</v>
      </c>
      <c r="H1634" s="190">
        <v>1</v>
      </c>
      <c r="I1634" s="191">
        <v>0</v>
      </c>
      <c r="J1634" s="191">
        <f>ROUND(I1634*H1634,2)</f>
        <v>0</v>
      </c>
      <c r="K1634" s="192"/>
      <c r="L1634" s="193"/>
      <c r="M1634" s="194"/>
      <c r="N1634" s="195" t="s">
        <v>44</v>
      </c>
      <c r="O1634" s="146">
        <v>0</v>
      </c>
      <c r="P1634" s="146">
        <f>O1634*H1634</f>
        <v>0</v>
      </c>
      <c r="Q1634" s="146">
        <v>0</v>
      </c>
      <c r="R1634" s="146">
        <f>Q1634*H1634</f>
        <v>0</v>
      </c>
      <c r="S1634" s="146">
        <v>0</v>
      </c>
      <c r="T1634" s="147">
        <f>S1634*H1634</f>
        <v>0</v>
      </c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R1634" s="148" t="s">
        <v>336</v>
      </c>
      <c r="AT1634" s="148" t="s">
        <v>372</v>
      </c>
      <c r="AU1634" s="148" t="s">
        <v>82</v>
      </c>
      <c r="AY1634" s="2" t="s">
        <v>193</v>
      </c>
      <c r="BE1634" s="149">
        <f>IF(N1634="základní",J1634,0)</f>
        <v>0</v>
      </c>
      <c r="BF1634" s="149">
        <f>IF(N1634="snížená",J1634,0)</f>
        <v>0</v>
      </c>
      <c r="BG1634" s="149">
        <f>IF(N1634="zákl. přenesená",J1634,0)</f>
        <v>0</v>
      </c>
      <c r="BH1634" s="149">
        <f>IF(N1634="sníž. přenesená",J1634,0)</f>
        <v>0</v>
      </c>
      <c r="BI1634" s="149">
        <f>IF(N1634="nulová",J1634,0)</f>
        <v>0</v>
      </c>
      <c r="BJ1634" s="2" t="s">
        <v>80</v>
      </c>
      <c r="BK1634" s="149">
        <f>ROUND(I1634*H1634,2)</f>
        <v>0</v>
      </c>
      <c r="BL1634" s="2" t="s">
        <v>283</v>
      </c>
      <c r="BM1634" s="148" t="s">
        <v>1816</v>
      </c>
    </row>
    <row r="1635" spans="1:65" s="17" customFormat="1" ht="24.15" customHeight="1">
      <c r="A1635" s="13"/>
      <c r="B1635" s="136"/>
      <c r="C1635" s="186" t="s">
        <v>1817</v>
      </c>
      <c r="D1635" s="186" t="s">
        <v>372</v>
      </c>
      <c r="E1635" s="187" t="s">
        <v>1818</v>
      </c>
      <c r="F1635" s="188" t="s">
        <v>1819</v>
      </c>
      <c r="G1635" s="189" t="s">
        <v>605</v>
      </c>
      <c r="H1635" s="190">
        <v>1</v>
      </c>
      <c r="I1635" s="191">
        <v>0</v>
      </c>
      <c r="J1635" s="191">
        <f>ROUND(I1635*H1635,2)</f>
        <v>0</v>
      </c>
      <c r="K1635" s="192"/>
      <c r="L1635" s="193"/>
      <c r="M1635" s="194"/>
      <c r="N1635" s="195" t="s">
        <v>44</v>
      </c>
      <c r="O1635" s="146">
        <v>0</v>
      </c>
      <c r="P1635" s="146">
        <f>O1635*H1635</f>
        <v>0</v>
      </c>
      <c r="Q1635" s="146">
        <v>0</v>
      </c>
      <c r="R1635" s="146">
        <f>Q1635*H1635</f>
        <v>0</v>
      </c>
      <c r="S1635" s="146">
        <v>0</v>
      </c>
      <c r="T1635" s="147">
        <f>S1635*H1635</f>
        <v>0</v>
      </c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R1635" s="148" t="s">
        <v>336</v>
      </c>
      <c r="AT1635" s="148" t="s">
        <v>372</v>
      </c>
      <c r="AU1635" s="148" t="s">
        <v>82</v>
      </c>
      <c r="AY1635" s="2" t="s">
        <v>193</v>
      </c>
      <c r="BE1635" s="149">
        <f>IF(N1635="základní",J1635,0)</f>
        <v>0</v>
      </c>
      <c r="BF1635" s="149">
        <f>IF(N1635="snížená",J1635,0)</f>
        <v>0</v>
      </c>
      <c r="BG1635" s="149">
        <f>IF(N1635="zákl. přenesená",J1635,0)</f>
        <v>0</v>
      </c>
      <c r="BH1635" s="149">
        <f>IF(N1635="sníž. přenesená",J1635,0)</f>
        <v>0</v>
      </c>
      <c r="BI1635" s="149">
        <f>IF(N1635="nulová",J1635,0)</f>
        <v>0</v>
      </c>
      <c r="BJ1635" s="2" t="s">
        <v>80</v>
      </c>
      <c r="BK1635" s="149">
        <f>ROUND(I1635*H1635,2)</f>
        <v>0</v>
      </c>
      <c r="BL1635" s="2" t="s">
        <v>283</v>
      </c>
      <c r="BM1635" s="148" t="s">
        <v>1820</v>
      </c>
    </row>
    <row r="1636" spans="1:65" s="17" customFormat="1" ht="37.799999999999997" customHeight="1">
      <c r="A1636" s="13"/>
      <c r="B1636" s="136"/>
      <c r="C1636" s="137" t="s">
        <v>1115</v>
      </c>
      <c r="D1636" s="137" t="s">
        <v>195</v>
      </c>
      <c r="E1636" s="138" t="s">
        <v>1821</v>
      </c>
      <c r="F1636" s="139" t="s">
        <v>1822</v>
      </c>
      <c r="G1636" s="140" t="s">
        <v>605</v>
      </c>
      <c r="H1636" s="141">
        <v>1</v>
      </c>
      <c r="I1636" s="142">
        <v>0</v>
      </c>
      <c r="J1636" s="142">
        <f>ROUND(I1636*H1636,2)</f>
        <v>0</v>
      </c>
      <c r="K1636" s="143"/>
      <c r="L1636" s="14"/>
      <c r="M1636" s="144"/>
      <c r="N1636" s="145" t="s">
        <v>44</v>
      </c>
      <c r="O1636" s="146">
        <v>1.825</v>
      </c>
      <c r="P1636" s="146">
        <f>O1636*H1636</f>
        <v>1.825</v>
      </c>
      <c r="Q1636" s="146">
        <v>0</v>
      </c>
      <c r="R1636" s="146">
        <f>Q1636*H1636</f>
        <v>0</v>
      </c>
      <c r="S1636" s="146">
        <v>0</v>
      </c>
      <c r="T1636" s="147">
        <f>S1636*H1636</f>
        <v>0</v>
      </c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R1636" s="148" t="s">
        <v>283</v>
      </c>
      <c r="AT1636" s="148" t="s">
        <v>195</v>
      </c>
      <c r="AU1636" s="148" t="s">
        <v>82</v>
      </c>
      <c r="AY1636" s="2" t="s">
        <v>193</v>
      </c>
      <c r="BE1636" s="149">
        <f>IF(N1636="základní",J1636,0)</f>
        <v>0</v>
      </c>
      <c r="BF1636" s="149">
        <f>IF(N1636="snížená",J1636,0)</f>
        <v>0</v>
      </c>
      <c r="BG1636" s="149">
        <f>IF(N1636="zákl. přenesená",J1636,0)</f>
        <v>0</v>
      </c>
      <c r="BH1636" s="149">
        <f>IF(N1636="sníž. přenesená",J1636,0)</f>
        <v>0</v>
      </c>
      <c r="BI1636" s="149">
        <f>IF(N1636="nulová",J1636,0)</f>
        <v>0</v>
      </c>
      <c r="BJ1636" s="2" t="s">
        <v>80</v>
      </c>
      <c r="BK1636" s="149">
        <f>ROUND(I1636*H1636,2)</f>
        <v>0</v>
      </c>
      <c r="BL1636" s="2" t="s">
        <v>283</v>
      </c>
      <c r="BM1636" s="148" t="s">
        <v>1823</v>
      </c>
    </row>
    <row r="1637" spans="1:65" s="17" customFormat="1">
      <c r="A1637" s="13"/>
      <c r="B1637" s="14"/>
      <c r="C1637" s="13"/>
      <c r="D1637" s="150" t="s">
        <v>200</v>
      </c>
      <c r="E1637" s="13"/>
      <c r="F1637" s="151" t="s">
        <v>1824</v>
      </c>
      <c r="G1637" s="13"/>
      <c r="H1637" s="13"/>
      <c r="I1637" s="13"/>
      <c r="J1637" s="13"/>
      <c r="K1637" s="13"/>
      <c r="L1637" s="14"/>
      <c r="M1637" s="152"/>
      <c r="N1637" s="153"/>
      <c r="O1637" s="36"/>
      <c r="P1637" s="36"/>
      <c r="Q1637" s="36"/>
      <c r="R1637" s="36"/>
      <c r="S1637" s="36"/>
      <c r="T1637" s="37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" t="s">
        <v>200</v>
      </c>
      <c r="AU1637" s="2" t="s">
        <v>82</v>
      </c>
    </row>
    <row r="1638" spans="1:65" s="154" customFormat="1" ht="20.399999999999999">
      <c r="B1638" s="155"/>
      <c r="D1638" s="156" t="s">
        <v>202</v>
      </c>
      <c r="E1638" s="157"/>
      <c r="F1638" s="158" t="s">
        <v>995</v>
      </c>
      <c r="H1638" s="157"/>
      <c r="L1638" s="155"/>
      <c r="M1638" s="159"/>
      <c r="N1638" s="160"/>
      <c r="O1638" s="160"/>
      <c r="P1638" s="160"/>
      <c r="Q1638" s="160"/>
      <c r="R1638" s="160"/>
      <c r="S1638" s="160"/>
      <c r="T1638" s="161"/>
      <c r="AT1638" s="157" t="s">
        <v>202</v>
      </c>
      <c r="AU1638" s="157" t="s">
        <v>82</v>
      </c>
      <c r="AV1638" s="154" t="s">
        <v>80</v>
      </c>
      <c r="AW1638" s="154" t="s">
        <v>35</v>
      </c>
      <c r="AX1638" s="154" t="s">
        <v>73</v>
      </c>
      <c r="AY1638" s="157" t="s">
        <v>193</v>
      </c>
    </row>
    <row r="1639" spans="1:65" s="162" customFormat="1">
      <c r="B1639" s="163"/>
      <c r="D1639" s="156" t="s">
        <v>202</v>
      </c>
      <c r="E1639" s="164"/>
      <c r="F1639" s="165" t="s">
        <v>1825</v>
      </c>
      <c r="H1639" s="166">
        <v>1</v>
      </c>
      <c r="L1639" s="163"/>
      <c r="M1639" s="167"/>
      <c r="N1639" s="168"/>
      <c r="O1639" s="168"/>
      <c r="P1639" s="168"/>
      <c r="Q1639" s="168"/>
      <c r="R1639" s="168"/>
      <c r="S1639" s="168"/>
      <c r="T1639" s="169"/>
      <c r="AT1639" s="164" t="s">
        <v>202</v>
      </c>
      <c r="AU1639" s="164" t="s">
        <v>82</v>
      </c>
      <c r="AV1639" s="162" t="s">
        <v>82</v>
      </c>
      <c r="AW1639" s="162" t="s">
        <v>35</v>
      </c>
      <c r="AX1639" s="162" t="s">
        <v>73</v>
      </c>
      <c r="AY1639" s="164" t="s">
        <v>193</v>
      </c>
    </row>
    <row r="1640" spans="1:65" s="170" customFormat="1">
      <c r="B1640" s="171"/>
      <c r="D1640" s="156" t="s">
        <v>202</v>
      </c>
      <c r="E1640" s="172"/>
      <c r="F1640" s="173" t="s">
        <v>206</v>
      </c>
      <c r="H1640" s="174">
        <v>1</v>
      </c>
      <c r="L1640" s="171"/>
      <c r="M1640" s="175"/>
      <c r="N1640" s="176"/>
      <c r="O1640" s="176"/>
      <c r="P1640" s="176"/>
      <c r="Q1640" s="176"/>
      <c r="R1640" s="176"/>
      <c r="S1640" s="176"/>
      <c r="T1640" s="177"/>
      <c r="AT1640" s="172" t="s">
        <v>202</v>
      </c>
      <c r="AU1640" s="172" t="s">
        <v>82</v>
      </c>
      <c r="AV1640" s="170" t="s">
        <v>199</v>
      </c>
      <c r="AW1640" s="170" t="s">
        <v>35</v>
      </c>
      <c r="AX1640" s="170" t="s">
        <v>80</v>
      </c>
      <c r="AY1640" s="172" t="s">
        <v>193</v>
      </c>
    </row>
    <row r="1641" spans="1:65" s="17" customFormat="1" ht="44.25" customHeight="1">
      <c r="A1641" s="13"/>
      <c r="B1641" s="136"/>
      <c r="C1641" s="186" t="s">
        <v>1826</v>
      </c>
      <c r="D1641" s="186" t="s">
        <v>372</v>
      </c>
      <c r="E1641" s="187" t="s">
        <v>1827</v>
      </c>
      <c r="F1641" s="188" t="s">
        <v>1828</v>
      </c>
      <c r="G1641" s="189" t="s">
        <v>605</v>
      </c>
      <c r="H1641" s="190">
        <v>1</v>
      </c>
      <c r="I1641" s="191">
        <v>0</v>
      </c>
      <c r="J1641" s="191">
        <f>ROUND(I1641*H1641,2)</f>
        <v>0</v>
      </c>
      <c r="K1641" s="192"/>
      <c r="L1641" s="193"/>
      <c r="M1641" s="194"/>
      <c r="N1641" s="195" t="s">
        <v>44</v>
      </c>
      <c r="O1641" s="146">
        <v>0</v>
      </c>
      <c r="P1641" s="146">
        <f>O1641*H1641</f>
        <v>0</v>
      </c>
      <c r="Q1641" s="146">
        <v>0</v>
      </c>
      <c r="R1641" s="146">
        <f>Q1641*H1641</f>
        <v>0</v>
      </c>
      <c r="S1641" s="146">
        <v>0</v>
      </c>
      <c r="T1641" s="147">
        <f>S1641*H1641</f>
        <v>0</v>
      </c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R1641" s="148" t="s">
        <v>336</v>
      </c>
      <c r="AT1641" s="148" t="s">
        <v>372</v>
      </c>
      <c r="AU1641" s="148" t="s">
        <v>82</v>
      </c>
      <c r="AY1641" s="2" t="s">
        <v>193</v>
      </c>
      <c r="BE1641" s="149">
        <f>IF(N1641="základní",J1641,0)</f>
        <v>0</v>
      </c>
      <c r="BF1641" s="149">
        <f>IF(N1641="snížená",J1641,0)</f>
        <v>0</v>
      </c>
      <c r="BG1641" s="149">
        <f>IF(N1641="zákl. přenesená",J1641,0)</f>
        <v>0</v>
      </c>
      <c r="BH1641" s="149">
        <f>IF(N1641="sníž. přenesená",J1641,0)</f>
        <v>0</v>
      </c>
      <c r="BI1641" s="149">
        <f>IF(N1641="nulová",J1641,0)</f>
        <v>0</v>
      </c>
      <c r="BJ1641" s="2" t="s">
        <v>80</v>
      </c>
      <c r="BK1641" s="149">
        <f>ROUND(I1641*H1641,2)</f>
        <v>0</v>
      </c>
      <c r="BL1641" s="2" t="s">
        <v>283</v>
      </c>
      <c r="BM1641" s="148" t="s">
        <v>1829</v>
      </c>
    </row>
    <row r="1642" spans="1:65" s="17" customFormat="1" ht="37.799999999999997" customHeight="1">
      <c r="A1642" s="13"/>
      <c r="B1642" s="136"/>
      <c r="C1642" s="137" t="s">
        <v>1122</v>
      </c>
      <c r="D1642" s="137" t="s">
        <v>195</v>
      </c>
      <c r="E1642" s="138" t="s">
        <v>1830</v>
      </c>
      <c r="F1642" s="139" t="s">
        <v>1831</v>
      </c>
      <c r="G1642" s="140" t="s">
        <v>605</v>
      </c>
      <c r="H1642" s="141">
        <v>2</v>
      </c>
      <c r="I1642" s="142">
        <v>0</v>
      </c>
      <c r="J1642" s="142">
        <f>ROUND(I1642*H1642,2)</f>
        <v>0</v>
      </c>
      <c r="K1642" s="143"/>
      <c r="L1642" s="14"/>
      <c r="M1642" s="144"/>
      <c r="N1642" s="145" t="s">
        <v>44</v>
      </c>
      <c r="O1642" s="146">
        <v>2.04</v>
      </c>
      <c r="P1642" s="146">
        <f>O1642*H1642</f>
        <v>4.08</v>
      </c>
      <c r="Q1642" s="146">
        <v>0</v>
      </c>
      <c r="R1642" s="146">
        <f>Q1642*H1642</f>
        <v>0</v>
      </c>
      <c r="S1642" s="146">
        <v>0</v>
      </c>
      <c r="T1642" s="147">
        <f>S1642*H1642</f>
        <v>0</v>
      </c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R1642" s="148" t="s">
        <v>283</v>
      </c>
      <c r="AT1642" s="148" t="s">
        <v>195</v>
      </c>
      <c r="AU1642" s="148" t="s">
        <v>82</v>
      </c>
      <c r="AY1642" s="2" t="s">
        <v>193</v>
      </c>
      <c r="BE1642" s="149">
        <f>IF(N1642="základní",J1642,0)</f>
        <v>0</v>
      </c>
      <c r="BF1642" s="149">
        <f>IF(N1642="snížená",J1642,0)</f>
        <v>0</v>
      </c>
      <c r="BG1642" s="149">
        <f>IF(N1642="zákl. přenesená",J1642,0)</f>
        <v>0</v>
      </c>
      <c r="BH1642" s="149">
        <f>IF(N1642="sníž. přenesená",J1642,0)</f>
        <v>0</v>
      </c>
      <c r="BI1642" s="149">
        <f>IF(N1642="nulová",J1642,0)</f>
        <v>0</v>
      </c>
      <c r="BJ1642" s="2" t="s">
        <v>80</v>
      </c>
      <c r="BK1642" s="149">
        <f>ROUND(I1642*H1642,2)</f>
        <v>0</v>
      </c>
      <c r="BL1642" s="2" t="s">
        <v>283</v>
      </c>
      <c r="BM1642" s="148" t="s">
        <v>1832</v>
      </c>
    </row>
    <row r="1643" spans="1:65" s="17" customFormat="1">
      <c r="A1643" s="13"/>
      <c r="B1643" s="14"/>
      <c r="C1643" s="13"/>
      <c r="D1643" s="150" t="s">
        <v>200</v>
      </c>
      <c r="E1643" s="13"/>
      <c r="F1643" s="151" t="s">
        <v>1833</v>
      </c>
      <c r="G1643" s="13"/>
      <c r="H1643" s="13"/>
      <c r="I1643" s="13"/>
      <c r="J1643" s="13"/>
      <c r="K1643" s="13"/>
      <c r="L1643" s="14"/>
      <c r="M1643" s="152"/>
      <c r="N1643" s="153"/>
      <c r="O1643" s="36"/>
      <c r="P1643" s="36"/>
      <c r="Q1643" s="36"/>
      <c r="R1643" s="36"/>
      <c r="S1643" s="36"/>
      <c r="T1643" s="37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" t="s">
        <v>200</v>
      </c>
      <c r="AU1643" s="2" t="s">
        <v>82</v>
      </c>
    </row>
    <row r="1644" spans="1:65" s="154" customFormat="1" ht="20.399999999999999">
      <c r="B1644" s="155"/>
      <c r="D1644" s="156" t="s">
        <v>202</v>
      </c>
      <c r="E1644" s="157"/>
      <c r="F1644" s="158" t="s">
        <v>995</v>
      </c>
      <c r="H1644" s="157"/>
      <c r="L1644" s="155"/>
      <c r="M1644" s="159"/>
      <c r="N1644" s="160"/>
      <c r="O1644" s="160"/>
      <c r="P1644" s="160"/>
      <c r="Q1644" s="160"/>
      <c r="R1644" s="160"/>
      <c r="S1644" s="160"/>
      <c r="T1644" s="161"/>
      <c r="AT1644" s="157" t="s">
        <v>202</v>
      </c>
      <c r="AU1644" s="157" t="s">
        <v>82</v>
      </c>
      <c r="AV1644" s="154" t="s">
        <v>80</v>
      </c>
      <c r="AW1644" s="154" t="s">
        <v>35</v>
      </c>
      <c r="AX1644" s="154" t="s">
        <v>73</v>
      </c>
      <c r="AY1644" s="157" t="s">
        <v>193</v>
      </c>
    </row>
    <row r="1645" spans="1:65" s="154" customFormat="1">
      <c r="B1645" s="155"/>
      <c r="D1645" s="156" t="s">
        <v>202</v>
      </c>
      <c r="E1645" s="157"/>
      <c r="F1645" s="158" t="s">
        <v>1834</v>
      </c>
      <c r="H1645" s="157"/>
      <c r="L1645" s="155"/>
      <c r="M1645" s="159"/>
      <c r="N1645" s="160"/>
      <c r="O1645" s="160"/>
      <c r="P1645" s="160"/>
      <c r="Q1645" s="160"/>
      <c r="R1645" s="160"/>
      <c r="S1645" s="160"/>
      <c r="T1645" s="161"/>
      <c r="AT1645" s="157" t="s">
        <v>202</v>
      </c>
      <c r="AU1645" s="157" t="s">
        <v>82</v>
      </c>
      <c r="AV1645" s="154" t="s">
        <v>80</v>
      </c>
      <c r="AW1645" s="154" t="s">
        <v>35</v>
      </c>
      <c r="AX1645" s="154" t="s">
        <v>73</v>
      </c>
      <c r="AY1645" s="157" t="s">
        <v>193</v>
      </c>
    </row>
    <row r="1646" spans="1:65" s="162" customFormat="1">
      <c r="B1646" s="163"/>
      <c r="D1646" s="156" t="s">
        <v>202</v>
      </c>
      <c r="E1646" s="164"/>
      <c r="F1646" s="165" t="s">
        <v>1835</v>
      </c>
      <c r="H1646" s="166">
        <v>1</v>
      </c>
      <c r="L1646" s="163"/>
      <c r="M1646" s="167"/>
      <c r="N1646" s="168"/>
      <c r="O1646" s="168"/>
      <c r="P1646" s="168"/>
      <c r="Q1646" s="168"/>
      <c r="R1646" s="168"/>
      <c r="S1646" s="168"/>
      <c r="T1646" s="169"/>
      <c r="AT1646" s="164" t="s">
        <v>202</v>
      </c>
      <c r="AU1646" s="164" t="s">
        <v>82</v>
      </c>
      <c r="AV1646" s="162" t="s">
        <v>82</v>
      </c>
      <c r="AW1646" s="162" t="s">
        <v>35</v>
      </c>
      <c r="AX1646" s="162" t="s">
        <v>73</v>
      </c>
      <c r="AY1646" s="164" t="s">
        <v>193</v>
      </c>
    </row>
    <row r="1647" spans="1:65" s="154" customFormat="1">
      <c r="B1647" s="155"/>
      <c r="D1647" s="156" t="s">
        <v>202</v>
      </c>
      <c r="E1647" s="157"/>
      <c r="F1647" s="158" t="s">
        <v>1836</v>
      </c>
      <c r="H1647" s="157"/>
      <c r="L1647" s="155"/>
      <c r="M1647" s="159"/>
      <c r="N1647" s="160"/>
      <c r="O1647" s="160"/>
      <c r="P1647" s="160"/>
      <c r="Q1647" s="160"/>
      <c r="R1647" s="160"/>
      <c r="S1647" s="160"/>
      <c r="T1647" s="161"/>
      <c r="AT1647" s="157" t="s">
        <v>202</v>
      </c>
      <c r="AU1647" s="157" t="s">
        <v>82</v>
      </c>
      <c r="AV1647" s="154" t="s">
        <v>80</v>
      </c>
      <c r="AW1647" s="154" t="s">
        <v>35</v>
      </c>
      <c r="AX1647" s="154" t="s">
        <v>73</v>
      </c>
      <c r="AY1647" s="157" t="s">
        <v>193</v>
      </c>
    </row>
    <row r="1648" spans="1:65" s="162" customFormat="1">
      <c r="B1648" s="163"/>
      <c r="D1648" s="156" t="s">
        <v>202</v>
      </c>
      <c r="E1648" s="164"/>
      <c r="F1648" s="165" t="s">
        <v>80</v>
      </c>
      <c r="H1648" s="166">
        <v>1</v>
      </c>
      <c r="L1648" s="163"/>
      <c r="M1648" s="167"/>
      <c r="N1648" s="168"/>
      <c r="O1648" s="168"/>
      <c r="P1648" s="168"/>
      <c r="Q1648" s="168"/>
      <c r="R1648" s="168"/>
      <c r="S1648" s="168"/>
      <c r="T1648" s="169"/>
      <c r="AT1648" s="164" t="s">
        <v>202</v>
      </c>
      <c r="AU1648" s="164" t="s">
        <v>82</v>
      </c>
      <c r="AV1648" s="162" t="s">
        <v>82</v>
      </c>
      <c r="AW1648" s="162" t="s">
        <v>35</v>
      </c>
      <c r="AX1648" s="162" t="s">
        <v>73</v>
      </c>
      <c r="AY1648" s="164" t="s">
        <v>193</v>
      </c>
    </row>
    <row r="1649" spans="1:65" s="170" customFormat="1">
      <c r="B1649" s="171"/>
      <c r="D1649" s="156" t="s">
        <v>202</v>
      </c>
      <c r="E1649" s="172"/>
      <c r="F1649" s="173" t="s">
        <v>206</v>
      </c>
      <c r="H1649" s="174">
        <v>2</v>
      </c>
      <c r="L1649" s="171"/>
      <c r="M1649" s="175"/>
      <c r="N1649" s="176"/>
      <c r="O1649" s="176"/>
      <c r="P1649" s="176"/>
      <c r="Q1649" s="176"/>
      <c r="R1649" s="176"/>
      <c r="S1649" s="176"/>
      <c r="T1649" s="177"/>
      <c r="AT1649" s="172" t="s">
        <v>202</v>
      </c>
      <c r="AU1649" s="172" t="s">
        <v>82</v>
      </c>
      <c r="AV1649" s="170" t="s">
        <v>199</v>
      </c>
      <c r="AW1649" s="170" t="s">
        <v>35</v>
      </c>
      <c r="AX1649" s="170" t="s">
        <v>80</v>
      </c>
      <c r="AY1649" s="172" t="s">
        <v>193</v>
      </c>
    </row>
    <row r="1650" spans="1:65" s="17" customFormat="1" ht="33" customHeight="1">
      <c r="A1650" s="13"/>
      <c r="B1650" s="136"/>
      <c r="C1650" s="186" t="s">
        <v>1837</v>
      </c>
      <c r="D1650" s="186" t="s">
        <v>372</v>
      </c>
      <c r="E1650" s="187" t="s">
        <v>1838</v>
      </c>
      <c r="F1650" s="188" t="s">
        <v>1839</v>
      </c>
      <c r="G1650" s="189" t="s">
        <v>605</v>
      </c>
      <c r="H1650" s="190">
        <v>1</v>
      </c>
      <c r="I1650" s="191">
        <v>0</v>
      </c>
      <c r="J1650" s="191">
        <f>ROUND(I1650*H1650,2)</f>
        <v>0</v>
      </c>
      <c r="K1650" s="192"/>
      <c r="L1650" s="193"/>
      <c r="M1650" s="194"/>
      <c r="N1650" s="195" t="s">
        <v>44</v>
      </c>
      <c r="O1650" s="146">
        <v>0</v>
      </c>
      <c r="P1650" s="146">
        <f>O1650*H1650</f>
        <v>0</v>
      </c>
      <c r="Q1650" s="146">
        <v>0</v>
      </c>
      <c r="R1650" s="146">
        <f>Q1650*H1650</f>
        <v>0</v>
      </c>
      <c r="S1650" s="146">
        <v>0</v>
      </c>
      <c r="T1650" s="147">
        <f>S1650*H1650</f>
        <v>0</v>
      </c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R1650" s="148" t="s">
        <v>336</v>
      </c>
      <c r="AT1650" s="148" t="s">
        <v>372</v>
      </c>
      <c r="AU1650" s="148" t="s">
        <v>82</v>
      </c>
      <c r="AY1650" s="2" t="s">
        <v>193</v>
      </c>
      <c r="BE1650" s="149">
        <f>IF(N1650="základní",J1650,0)</f>
        <v>0</v>
      </c>
      <c r="BF1650" s="149">
        <f>IF(N1650="snížená",J1650,0)</f>
        <v>0</v>
      </c>
      <c r="BG1650" s="149">
        <f>IF(N1650="zákl. přenesená",J1650,0)</f>
        <v>0</v>
      </c>
      <c r="BH1650" s="149">
        <f>IF(N1650="sníž. přenesená",J1650,0)</f>
        <v>0</v>
      </c>
      <c r="BI1650" s="149">
        <f>IF(N1650="nulová",J1650,0)</f>
        <v>0</v>
      </c>
      <c r="BJ1650" s="2" t="s">
        <v>80</v>
      </c>
      <c r="BK1650" s="149">
        <f>ROUND(I1650*H1650,2)</f>
        <v>0</v>
      </c>
      <c r="BL1650" s="2" t="s">
        <v>283</v>
      </c>
      <c r="BM1650" s="148" t="s">
        <v>1840</v>
      </c>
    </row>
    <row r="1651" spans="1:65" s="17" customFormat="1" ht="24.15" customHeight="1">
      <c r="A1651" s="13"/>
      <c r="B1651" s="136"/>
      <c r="C1651" s="186" t="s">
        <v>1131</v>
      </c>
      <c r="D1651" s="186" t="s">
        <v>372</v>
      </c>
      <c r="E1651" s="187" t="s">
        <v>1841</v>
      </c>
      <c r="F1651" s="188" t="s">
        <v>1842</v>
      </c>
      <c r="G1651" s="189" t="s">
        <v>605</v>
      </c>
      <c r="H1651" s="190">
        <v>1</v>
      </c>
      <c r="I1651" s="191">
        <v>0</v>
      </c>
      <c r="J1651" s="191">
        <f>ROUND(I1651*H1651,2)</f>
        <v>0</v>
      </c>
      <c r="K1651" s="192"/>
      <c r="L1651" s="193"/>
      <c r="M1651" s="194"/>
      <c r="N1651" s="195" t="s">
        <v>44</v>
      </c>
      <c r="O1651" s="146">
        <v>0</v>
      </c>
      <c r="P1651" s="146">
        <f>O1651*H1651</f>
        <v>0</v>
      </c>
      <c r="Q1651" s="146">
        <v>0</v>
      </c>
      <c r="R1651" s="146">
        <f>Q1651*H1651</f>
        <v>0</v>
      </c>
      <c r="S1651" s="146">
        <v>0</v>
      </c>
      <c r="T1651" s="147">
        <f>S1651*H1651</f>
        <v>0</v>
      </c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R1651" s="148" t="s">
        <v>336</v>
      </c>
      <c r="AT1651" s="148" t="s">
        <v>372</v>
      </c>
      <c r="AU1651" s="148" t="s">
        <v>82</v>
      </c>
      <c r="AY1651" s="2" t="s">
        <v>193</v>
      </c>
      <c r="BE1651" s="149">
        <f>IF(N1651="základní",J1651,0)</f>
        <v>0</v>
      </c>
      <c r="BF1651" s="149">
        <f>IF(N1651="snížená",J1651,0)</f>
        <v>0</v>
      </c>
      <c r="BG1651" s="149">
        <f>IF(N1651="zákl. přenesená",J1651,0)</f>
        <v>0</v>
      </c>
      <c r="BH1651" s="149">
        <f>IF(N1651="sníž. přenesená",J1651,0)</f>
        <v>0</v>
      </c>
      <c r="BI1651" s="149">
        <f>IF(N1651="nulová",J1651,0)</f>
        <v>0</v>
      </c>
      <c r="BJ1651" s="2" t="s">
        <v>80</v>
      </c>
      <c r="BK1651" s="149">
        <f>ROUND(I1651*H1651,2)</f>
        <v>0</v>
      </c>
      <c r="BL1651" s="2" t="s">
        <v>283</v>
      </c>
      <c r="BM1651" s="148" t="s">
        <v>1843</v>
      </c>
    </row>
    <row r="1652" spans="1:65" s="17" customFormat="1" ht="37.799999999999997" customHeight="1">
      <c r="A1652" s="13"/>
      <c r="B1652" s="136"/>
      <c r="C1652" s="137" t="s">
        <v>1844</v>
      </c>
      <c r="D1652" s="137" t="s">
        <v>195</v>
      </c>
      <c r="E1652" s="138" t="s">
        <v>1845</v>
      </c>
      <c r="F1652" s="139" t="s">
        <v>1846</v>
      </c>
      <c r="G1652" s="140" t="s">
        <v>605</v>
      </c>
      <c r="H1652" s="141">
        <v>4</v>
      </c>
      <c r="I1652" s="142">
        <v>0</v>
      </c>
      <c r="J1652" s="142">
        <f>ROUND(I1652*H1652,2)</f>
        <v>0</v>
      </c>
      <c r="K1652" s="143"/>
      <c r="L1652" s="14"/>
      <c r="M1652" s="144"/>
      <c r="N1652" s="145" t="s">
        <v>44</v>
      </c>
      <c r="O1652" s="146">
        <v>2.859</v>
      </c>
      <c r="P1652" s="146">
        <f>O1652*H1652</f>
        <v>11.436</v>
      </c>
      <c r="Q1652" s="146">
        <v>0</v>
      </c>
      <c r="R1652" s="146">
        <f>Q1652*H1652</f>
        <v>0</v>
      </c>
      <c r="S1652" s="146">
        <v>0</v>
      </c>
      <c r="T1652" s="147">
        <f>S1652*H1652</f>
        <v>0</v>
      </c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R1652" s="148" t="s">
        <v>283</v>
      </c>
      <c r="AT1652" s="148" t="s">
        <v>195</v>
      </c>
      <c r="AU1652" s="148" t="s">
        <v>82</v>
      </c>
      <c r="AY1652" s="2" t="s">
        <v>193</v>
      </c>
      <c r="BE1652" s="149">
        <f>IF(N1652="základní",J1652,0)</f>
        <v>0</v>
      </c>
      <c r="BF1652" s="149">
        <f>IF(N1652="snížená",J1652,0)</f>
        <v>0</v>
      </c>
      <c r="BG1652" s="149">
        <f>IF(N1652="zákl. přenesená",J1652,0)</f>
        <v>0</v>
      </c>
      <c r="BH1652" s="149">
        <f>IF(N1652="sníž. přenesená",J1652,0)</f>
        <v>0</v>
      </c>
      <c r="BI1652" s="149">
        <f>IF(N1652="nulová",J1652,0)</f>
        <v>0</v>
      </c>
      <c r="BJ1652" s="2" t="s">
        <v>80</v>
      </c>
      <c r="BK1652" s="149">
        <f>ROUND(I1652*H1652,2)</f>
        <v>0</v>
      </c>
      <c r="BL1652" s="2" t="s">
        <v>283</v>
      </c>
      <c r="BM1652" s="148" t="s">
        <v>1847</v>
      </c>
    </row>
    <row r="1653" spans="1:65" s="17" customFormat="1">
      <c r="A1653" s="13"/>
      <c r="B1653" s="14"/>
      <c r="C1653" s="13"/>
      <c r="D1653" s="150" t="s">
        <v>200</v>
      </c>
      <c r="E1653" s="13"/>
      <c r="F1653" s="151" t="s">
        <v>1848</v>
      </c>
      <c r="G1653" s="13"/>
      <c r="H1653" s="13"/>
      <c r="I1653" s="13"/>
      <c r="J1653" s="13"/>
      <c r="K1653" s="13"/>
      <c r="L1653" s="14"/>
      <c r="M1653" s="152"/>
      <c r="N1653" s="153"/>
      <c r="O1653" s="36"/>
      <c r="P1653" s="36"/>
      <c r="Q1653" s="36"/>
      <c r="R1653" s="36"/>
      <c r="S1653" s="36"/>
      <c r="T1653" s="37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" t="s">
        <v>200</v>
      </c>
      <c r="AU1653" s="2" t="s">
        <v>82</v>
      </c>
    </row>
    <row r="1654" spans="1:65" s="154" customFormat="1" ht="20.399999999999999">
      <c r="B1654" s="155"/>
      <c r="D1654" s="156" t="s">
        <v>202</v>
      </c>
      <c r="E1654" s="157"/>
      <c r="F1654" s="158" t="s">
        <v>995</v>
      </c>
      <c r="H1654" s="157"/>
      <c r="L1654" s="155"/>
      <c r="M1654" s="159"/>
      <c r="N1654" s="160"/>
      <c r="O1654" s="160"/>
      <c r="P1654" s="160"/>
      <c r="Q1654" s="160"/>
      <c r="R1654" s="160"/>
      <c r="S1654" s="160"/>
      <c r="T1654" s="161"/>
      <c r="AT1654" s="157" t="s">
        <v>202</v>
      </c>
      <c r="AU1654" s="157" t="s">
        <v>82</v>
      </c>
      <c r="AV1654" s="154" t="s">
        <v>80</v>
      </c>
      <c r="AW1654" s="154" t="s">
        <v>35</v>
      </c>
      <c r="AX1654" s="154" t="s">
        <v>73</v>
      </c>
      <c r="AY1654" s="157" t="s">
        <v>193</v>
      </c>
    </row>
    <row r="1655" spans="1:65" s="162" customFormat="1">
      <c r="B1655" s="163"/>
      <c r="D1655" s="156" t="s">
        <v>202</v>
      </c>
      <c r="E1655" s="164"/>
      <c r="F1655" s="165" t="s">
        <v>1849</v>
      </c>
      <c r="H1655" s="166">
        <v>4</v>
      </c>
      <c r="L1655" s="163"/>
      <c r="M1655" s="167"/>
      <c r="N1655" s="168"/>
      <c r="O1655" s="168"/>
      <c r="P1655" s="168"/>
      <c r="Q1655" s="168"/>
      <c r="R1655" s="168"/>
      <c r="S1655" s="168"/>
      <c r="T1655" s="169"/>
      <c r="AT1655" s="164" t="s">
        <v>202</v>
      </c>
      <c r="AU1655" s="164" t="s">
        <v>82</v>
      </c>
      <c r="AV1655" s="162" t="s">
        <v>82</v>
      </c>
      <c r="AW1655" s="162" t="s">
        <v>35</v>
      </c>
      <c r="AX1655" s="162" t="s">
        <v>73</v>
      </c>
      <c r="AY1655" s="164" t="s">
        <v>193</v>
      </c>
    </row>
    <row r="1656" spans="1:65" s="170" customFormat="1">
      <c r="B1656" s="171"/>
      <c r="D1656" s="156" t="s">
        <v>202</v>
      </c>
      <c r="E1656" s="172"/>
      <c r="F1656" s="173" t="s">
        <v>206</v>
      </c>
      <c r="H1656" s="174">
        <v>4</v>
      </c>
      <c r="L1656" s="171"/>
      <c r="M1656" s="175"/>
      <c r="N1656" s="176"/>
      <c r="O1656" s="176"/>
      <c r="P1656" s="176"/>
      <c r="Q1656" s="176"/>
      <c r="R1656" s="176"/>
      <c r="S1656" s="176"/>
      <c r="T1656" s="177"/>
      <c r="AT1656" s="172" t="s">
        <v>202</v>
      </c>
      <c r="AU1656" s="172" t="s">
        <v>82</v>
      </c>
      <c r="AV1656" s="170" t="s">
        <v>199</v>
      </c>
      <c r="AW1656" s="170" t="s">
        <v>35</v>
      </c>
      <c r="AX1656" s="170" t="s">
        <v>80</v>
      </c>
      <c r="AY1656" s="172" t="s">
        <v>193</v>
      </c>
    </row>
    <row r="1657" spans="1:65" s="17" customFormat="1" ht="37.799999999999997" customHeight="1">
      <c r="A1657" s="13"/>
      <c r="B1657" s="136"/>
      <c r="C1657" s="186" t="s">
        <v>1137</v>
      </c>
      <c r="D1657" s="186" t="s">
        <v>372</v>
      </c>
      <c r="E1657" s="187" t="s">
        <v>1850</v>
      </c>
      <c r="F1657" s="188" t="s">
        <v>1851</v>
      </c>
      <c r="G1657" s="189" t="s">
        <v>605</v>
      </c>
      <c r="H1657" s="190">
        <v>4</v>
      </c>
      <c r="I1657" s="191">
        <v>0</v>
      </c>
      <c r="J1657" s="191">
        <f>ROUND(I1657*H1657,2)</f>
        <v>0</v>
      </c>
      <c r="K1657" s="192"/>
      <c r="L1657" s="193"/>
      <c r="M1657" s="194"/>
      <c r="N1657" s="195" t="s">
        <v>44</v>
      </c>
      <c r="O1657" s="146">
        <v>0</v>
      </c>
      <c r="P1657" s="146">
        <f>O1657*H1657</f>
        <v>0</v>
      </c>
      <c r="Q1657" s="146">
        <v>0</v>
      </c>
      <c r="R1657" s="146">
        <f>Q1657*H1657</f>
        <v>0</v>
      </c>
      <c r="S1657" s="146">
        <v>0</v>
      </c>
      <c r="T1657" s="147">
        <f>S1657*H1657</f>
        <v>0</v>
      </c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R1657" s="148" t="s">
        <v>336</v>
      </c>
      <c r="AT1657" s="148" t="s">
        <v>372</v>
      </c>
      <c r="AU1657" s="148" t="s">
        <v>82</v>
      </c>
      <c r="AY1657" s="2" t="s">
        <v>193</v>
      </c>
      <c r="BE1657" s="149">
        <f>IF(N1657="základní",J1657,0)</f>
        <v>0</v>
      </c>
      <c r="BF1657" s="149">
        <f>IF(N1657="snížená",J1657,0)</f>
        <v>0</v>
      </c>
      <c r="BG1657" s="149">
        <f>IF(N1657="zákl. přenesená",J1657,0)</f>
        <v>0</v>
      </c>
      <c r="BH1657" s="149">
        <f>IF(N1657="sníž. přenesená",J1657,0)</f>
        <v>0</v>
      </c>
      <c r="BI1657" s="149">
        <f>IF(N1657="nulová",J1657,0)</f>
        <v>0</v>
      </c>
      <c r="BJ1657" s="2" t="s">
        <v>80</v>
      </c>
      <c r="BK1657" s="149">
        <f>ROUND(I1657*H1657,2)</f>
        <v>0</v>
      </c>
      <c r="BL1657" s="2" t="s">
        <v>283</v>
      </c>
      <c r="BM1657" s="148" t="s">
        <v>1852</v>
      </c>
    </row>
    <row r="1658" spans="1:65" s="17" customFormat="1" ht="37.799999999999997" customHeight="1">
      <c r="A1658" s="13"/>
      <c r="B1658" s="136"/>
      <c r="C1658" s="137" t="s">
        <v>1853</v>
      </c>
      <c r="D1658" s="137" t="s">
        <v>195</v>
      </c>
      <c r="E1658" s="138" t="s">
        <v>1854</v>
      </c>
      <c r="F1658" s="139" t="s">
        <v>1855</v>
      </c>
      <c r="G1658" s="140" t="s">
        <v>605</v>
      </c>
      <c r="H1658" s="141">
        <v>3</v>
      </c>
      <c r="I1658" s="142">
        <v>0</v>
      </c>
      <c r="J1658" s="142">
        <f>ROUND(I1658*H1658,2)</f>
        <v>0</v>
      </c>
      <c r="K1658" s="143"/>
      <c r="L1658" s="14"/>
      <c r="M1658" s="144"/>
      <c r="N1658" s="145" t="s">
        <v>44</v>
      </c>
      <c r="O1658" s="146">
        <v>3.3039999999999998</v>
      </c>
      <c r="P1658" s="146">
        <f>O1658*H1658</f>
        <v>9.911999999999999</v>
      </c>
      <c r="Q1658" s="146">
        <v>0</v>
      </c>
      <c r="R1658" s="146">
        <f>Q1658*H1658</f>
        <v>0</v>
      </c>
      <c r="S1658" s="146">
        <v>0</v>
      </c>
      <c r="T1658" s="147">
        <f>S1658*H1658</f>
        <v>0</v>
      </c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R1658" s="148" t="s">
        <v>283</v>
      </c>
      <c r="AT1658" s="148" t="s">
        <v>195</v>
      </c>
      <c r="AU1658" s="148" t="s">
        <v>82</v>
      </c>
      <c r="AY1658" s="2" t="s">
        <v>193</v>
      </c>
      <c r="BE1658" s="149">
        <f>IF(N1658="základní",J1658,0)</f>
        <v>0</v>
      </c>
      <c r="BF1658" s="149">
        <f>IF(N1658="snížená",J1658,0)</f>
        <v>0</v>
      </c>
      <c r="BG1658" s="149">
        <f>IF(N1658="zákl. přenesená",J1658,0)</f>
        <v>0</v>
      </c>
      <c r="BH1658" s="149">
        <f>IF(N1658="sníž. přenesená",J1658,0)</f>
        <v>0</v>
      </c>
      <c r="BI1658" s="149">
        <f>IF(N1658="nulová",J1658,0)</f>
        <v>0</v>
      </c>
      <c r="BJ1658" s="2" t="s">
        <v>80</v>
      </c>
      <c r="BK1658" s="149">
        <f>ROUND(I1658*H1658,2)</f>
        <v>0</v>
      </c>
      <c r="BL1658" s="2" t="s">
        <v>283</v>
      </c>
      <c r="BM1658" s="148" t="s">
        <v>1856</v>
      </c>
    </row>
    <row r="1659" spans="1:65" s="17" customFormat="1">
      <c r="A1659" s="13"/>
      <c r="B1659" s="14"/>
      <c r="C1659" s="13"/>
      <c r="D1659" s="150" t="s">
        <v>200</v>
      </c>
      <c r="E1659" s="13"/>
      <c r="F1659" s="151" t="s">
        <v>1857</v>
      </c>
      <c r="G1659" s="13"/>
      <c r="H1659" s="13"/>
      <c r="I1659" s="13"/>
      <c r="J1659" s="13"/>
      <c r="K1659" s="13"/>
      <c r="L1659" s="14"/>
      <c r="M1659" s="152"/>
      <c r="N1659" s="153"/>
      <c r="O1659" s="36"/>
      <c r="P1659" s="36"/>
      <c r="Q1659" s="36"/>
      <c r="R1659" s="36"/>
      <c r="S1659" s="36"/>
      <c r="T1659" s="37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" t="s">
        <v>200</v>
      </c>
      <c r="AU1659" s="2" t="s">
        <v>82</v>
      </c>
    </row>
    <row r="1660" spans="1:65" s="154" customFormat="1" ht="20.399999999999999">
      <c r="B1660" s="155"/>
      <c r="D1660" s="156" t="s">
        <v>202</v>
      </c>
      <c r="E1660" s="157"/>
      <c r="F1660" s="158" t="s">
        <v>995</v>
      </c>
      <c r="H1660" s="157"/>
      <c r="L1660" s="155"/>
      <c r="M1660" s="159"/>
      <c r="N1660" s="160"/>
      <c r="O1660" s="160"/>
      <c r="P1660" s="160"/>
      <c r="Q1660" s="160"/>
      <c r="R1660" s="160"/>
      <c r="S1660" s="160"/>
      <c r="T1660" s="161"/>
      <c r="AT1660" s="157" t="s">
        <v>202</v>
      </c>
      <c r="AU1660" s="157" t="s">
        <v>82</v>
      </c>
      <c r="AV1660" s="154" t="s">
        <v>80</v>
      </c>
      <c r="AW1660" s="154" t="s">
        <v>35</v>
      </c>
      <c r="AX1660" s="154" t="s">
        <v>73</v>
      </c>
      <c r="AY1660" s="157" t="s">
        <v>193</v>
      </c>
    </row>
    <row r="1661" spans="1:65" s="154" customFormat="1">
      <c r="B1661" s="155"/>
      <c r="D1661" s="156" t="s">
        <v>202</v>
      </c>
      <c r="E1661" s="157"/>
      <c r="F1661" s="158" t="s">
        <v>1858</v>
      </c>
      <c r="H1661" s="157"/>
      <c r="L1661" s="155"/>
      <c r="M1661" s="159"/>
      <c r="N1661" s="160"/>
      <c r="O1661" s="160"/>
      <c r="P1661" s="160"/>
      <c r="Q1661" s="160"/>
      <c r="R1661" s="160"/>
      <c r="S1661" s="160"/>
      <c r="T1661" s="161"/>
      <c r="AT1661" s="157" t="s">
        <v>202</v>
      </c>
      <c r="AU1661" s="157" t="s">
        <v>82</v>
      </c>
      <c r="AV1661" s="154" t="s">
        <v>80</v>
      </c>
      <c r="AW1661" s="154" t="s">
        <v>35</v>
      </c>
      <c r="AX1661" s="154" t="s">
        <v>73</v>
      </c>
      <c r="AY1661" s="157" t="s">
        <v>193</v>
      </c>
    </row>
    <row r="1662" spans="1:65" s="162" customFormat="1">
      <c r="B1662" s="163"/>
      <c r="D1662" s="156" t="s">
        <v>202</v>
      </c>
      <c r="E1662" s="164"/>
      <c r="F1662" s="165" t="s">
        <v>1859</v>
      </c>
      <c r="H1662" s="166">
        <v>2</v>
      </c>
      <c r="L1662" s="163"/>
      <c r="M1662" s="167"/>
      <c r="N1662" s="168"/>
      <c r="O1662" s="168"/>
      <c r="P1662" s="168"/>
      <c r="Q1662" s="168"/>
      <c r="R1662" s="168"/>
      <c r="S1662" s="168"/>
      <c r="T1662" s="169"/>
      <c r="AT1662" s="164" t="s">
        <v>202</v>
      </c>
      <c r="AU1662" s="164" t="s">
        <v>82</v>
      </c>
      <c r="AV1662" s="162" t="s">
        <v>82</v>
      </c>
      <c r="AW1662" s="162" t="s">
        <v>35</v>
      </c>
      <c r="AX1662" s="162" t="s">
        <v>73</v>
      </c>
      <c r="AY1662" s="164" t="s">
        <v>193</v>
      </c>
    </row>
    <row r="1663" spans="1:65" s="162" customFormat="1">
      <c r="B1663" s="163"/>
      <c r="D1663" s="156" t="s">
        <v>202</v>
      </c>
      <c r="E1663" s="164"/>
      <c r="F1663" s="165" t="s">
        <v>1860</v>
      </c>
      <c r="H1663" s="166">
        <v>1</v>
      </c>
      <c r="L1663" s="163"/>
      <c r="M1663" s="167"/>
      <c r="N1663" s="168"/>
      <c r="O1663" s="168"/>
      <c r="P1663" s="168"/>
      <c r="Q1663" s="168"/>
      <c r="R1663" s="168"/>
      <c r="S1663" s="168"/>
      <c r="T1663" s="169"/>
      <c r="AT1663" s="164" t="s">
        <v>202</v>
      </c>
      <c r="AU1663" s="164" t="s">
        <v>82</v>
      </c>
      <c r="AV1663" s="162" t="s">
        <v>82</v>
      </c>
      <c r="AW1663" s="162" t="s">
        <v>35</v>
      </c>
      <c r="AX1663" s="162" t="s">
        <v>73</v>
      </c>
      <c r="AY1663" s="164" t="s">
        <v>193</v>
      </c>
    </row>
    <row r="1664" spans="1:65" s="170" customFormat="1">
      <c r="B1664" s="171"/>
      <c r="D1664" s="156" t="s">
        <v>202</v>
      </c>
      <c r="E1664" s="172"/>
      <c r="F1664" s="173" t="s">
        <v>206</v>
      </c>
      <c r="H1664" s="174">
        <v>3</v>
      </c>
      <c r="L1664" s="171"/>
      <c r="M1664" s="175"/>
      <c r="N1664" s="176"/>
      <c r="O1664" s="176"/>
      <c r="P1664" s="176"/>
      <c r="Q1664" s="176"/>
      <c r="R1664" s="176"/>
      <c r="S1664" s="176"/>
      <c r="T1664" s="177"/>
      <c r="AT1664" s="172" t="s">
        <v>202</v>
      </c>
      <c r="AU1664" s="172" t="s">
        <v>82</v>
      </c>
      <c r="AV1664" s="170" t="s">
        <v>199</v>
      </c>
      <c r="AW1664" s="170" t="s">
        <v>35</v>
      </c>
      <c r="AX1664" s="170" t="s">
        <v>80</v>
      </c>
      <c r="AY1664" s="172" t="s">
        <v>193</v>
      </c>
    </row>
    <row r="1665" spans="1:65" s="17" customFormat="1" ht="37.799999999999997" customHeight="1">
      <c r="A1665" s="13"/>
      <c r="B1665" s="136"/>
      <c r="C1665" s="186" t="s">
        <v>1141</v>
      </c>
      <c r="D1665" s="186" t="s">
        <v>372</v>
      </c>
      <c r="E1665" s="187" t="s">
        <v>1861</v>
      </c>
      <c r="F1665" s="188" t="s">
        <v>1862</v>
      </c>
      <c r="G1665" s="189" t="s">
        <v>605</v>
      </c>
      <c r="H1665" s="190">
        <v>3</v>
      </c>
      <c r="I1665" s="191">
        <v>0</v>
      </c>
      <c r="J1665" s="191">
        <f>ROUND(I1665*H1665,2)</f>
        <v>0</v>
      </c>
      <c r="K1665" s="192"/>
      <c r="L1665" s="193"/>
      <c r="M1665" s="194"/>
      <c r="N1665" s="195" t="s">
        <v>44</v>
      </c>
      <c r="O1665" s="146">
        <v>0</v>
      </c>
      <c r="P1665" s="146">
        <f>O1665*H1665</f>
        <v>0</v>
      </c>
      <c r="Q1665" s="146">
        <v>0</v>
      </c>
      <c r="R1665" s="146">
        <f>Q1665*H1665</f>
        <v>0</v>
      </c>
      <c r="S1665" s="146">
        <v>0</v>
      </c>
      <c r="T1665" s="147">
        <f>S1665*H1665</f>
        <v>0</v>
      </c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R1665" s="148" t="s">
        <v>336</v>
      </c>
      <c r="AT1665" s="148" t="s">
        <v>372</v>
      </c>
      <c r="AU1665" s="148" t="s">
        <v>82</v>
      </c>
      <c r="AY1665" s="2" t="s">
        <v>193</v>
      </c>
      <c r="BE1665" s="149">
        <f>IF(N1665="základní",J1665,0)</f>
        <v>0</v>
      </c>
      <c r="BF1665" s="149">
        <f>IF(N1665="snížená",J1665,0)</f>
        <v>0</v>
      </c>
      <c r="BG1665" s="149">
        <f>IF(N1665="zákl. přenesená",J1665,0)</f>
        <v>0</v>
      </c>
      <c r="BH1665" s="149">
        <f>IF(N1665="sníž. přenesená",J1665,0)</f>
        <v>0</v>
      </c>
      <c r="BI1665" s="149">
        <f>IF(N1665="nulová",J1665,0)</f>
        <v>0</v>
      </c>
      <c r="BJ1665" s="2" t="s">
        <v>80</v>
      </c>
      <c r="BK1665" s="149">
        <f>ROUND(I1665*H1665,2)</f>
        <v>0</v>
      </c>
      <c r="BL1665" s="2" t="s">
        <v>283</v>
      </c>
      <c r="BM1665" s="148" t="s">
        <v>1863</v>
      </c>
    </row>
    <row r="1666" spans="1:65" s="17" customFormat="1" ht="37.799999999999997" customHeight="1">
      <c r="A1666" s="13"/>
      <c r="B1666" s="136"/>
      <c r="C1666" s="137" t="s">
        <v>1864</v>
      </c>
      <c r="D1666" s="137" t="s">
        <v>195</v>
      </c>
      <c r="E1666" s="138" t="s">
        <v>1865</v>
      </c>
      <c r="F1666" s="139" t="s">
        <v>1866</v>
      </c>
      <c r="G1666" s="140" t="s">
        <v>605</v>
      </c>
      <c r="H1666" s="141">
        <v>1</v>
      </c>
      <c r="I1666" s="142">
        <v>0</v>
      </c>
      <c r="J1666" s="142">
        <f>ROUND(I1666*H1666,2)</f>
        <v>0</v>
      </c>
      <c r="K1666" s="143"/>
      <c r="L1666" s="14"/>
      <c r="M1666" s="144"/>
      <c r="N1666" s="145" t="s">
        <v>44</v>
      </c>
      <c r="O1666" s="146">
        <v>3.5270000000000001</v>
      </c>
      <c r="P1666" s="146">
        <f>O1666*H1666</f>
        <v>3.5270000000000001</v>
      </c>
      <c r="Q1666" s="146">
        <v>0</v>
      </c>
      <c r="R1666" s="146">
        <f>Q1666*H1666</f>
        <v>0</v>
      </c>
      <c r="S1666" s="146">
        <v>0</v>
      </c>
      <c r="T1666" s="147">
        <f>S1666*H1666</f>
        <v>0</v>
      </c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R1666" s="148" t="s">
        <v>283</v>
      </c>
      <c r="AT1666" s="148" t="s">
        <v>195</v>
      </c>
      <c r="AU1666" s="148" t="s">
        <v>82</v>
      </c>
      <c r="AY1666" s="2" t="s">
        <v>193</v>
      </c>
      <c r="BE1666" s="149">
        <f>IF(N1666="základní",J1666,0)</f>
        <v>0</v>
      </c>
      <c r="BF1666" s="149">
        <f>IF(N1666="snížená",J1666,0)</f>
        <v>0</v>
      </c>
      <c r="BG1666" s="149">
        <f>IF(N1666="zákl. přenesená",J1666,0)</f>
        <v>0</v>
      </c>
      <c r="BH1666" s="149">
        <f>IF(N1666="sníž. přenesená",J1666,0)</f>
        <v>0</v>
      </c>
      <c r="BI1666" s="149">
        <f>IF(N1666="nulová",J1666,0)</f>
        <v>0</v>
      </c>
      <c r="BJ1666" s="2" t="s">
        <v>80</v>
      </c>
      <c r="BK1666" s="149">
        <f>ROUND(I1666*H1666,2)</f>
        <v>0</v>
      </c>
      <c r="BL1666" s="2" t="s">
        <v>283</v>
      </c>
      <c r="BM1666" s="148" t="s">
        <v>1867</v>
      </c>
    </row>
    <row r="1667" spans="1:65" s="17" customFormat="1">
      <c r="A1667" s="13"/>
      <c r="B1667" s="14"/>
      <c r="C1667" s="13"/>
      <c r="D1667" s="150" t="s">
        <v>200</v>
      </c>
      <c r="E1667" s="13"/>
      <c r="F1667" s="151" t="s">
        <v>1868</v>
      </c>
      <c r="G1667" s="13"/>
      <c r="H1667" s="13"/>
      <c r="I1667" s="13"/>
      <c r="J1667" s="13"/>
      <c r="K1667" s="13"/>
      <c r="L1667" s="14"/>
      <c r="M1667" s="152"/>
      <c r="N1667" s="153"/>
      <c r="O1667" s="36"/>
      <c r="P1667" s="36"/>
      <c r="Q1667" s="36"/>
      <c r="R1667" s="36"/>
      <c r="S1667" s="36"/>
      <c r="T1667" s="37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" t="s">
        <v>200</v>
      </c>
      <c r="AU1667" s="2" t="s">
        <v>82</v>
      </c>
    </row>
    <row r="1668" spans="1:65" s="154" customFormat="1" ht="20.399999999999999">
      <c r="B1668" s="155"/>
      <c r="D1668" s="156" t="s">
        <v>202</v>
      </c>
      <c r="E1668" s="157"/>
      <c r="F1668" s="158" t="s">
        <v>995</v>
      </c>
      <c r="H1668" s="157"/>
      <c r="L1668" s="155"/>
      <c r="M1668" s="159"/>
      <c r="N1668" s="160"/>
      <c r="O1668" s="160"/>
      <c r="P1668" s="160"/>
      <c r="Q1668" s="160"/>
      <c r="R1668" s="160"/>
      <c r="S1668" s="160"/>
      <c r="T1668" s="161"/>
      <c r="AT1668" s="157" t="s">
        <v>202</v>
      </c>
      <c r="AU1668" s="157" t="s">
        <v>82</v>
      </c>
      <c r="AV1668" s="154" t="s">
        <v>80</v>
      </c>
      <c r="AW1668" s="154" t="s">
        <v>35</v>
      </c>
      <c r="AX1668" s="154" t="s">
        <v>73</v>
      </c>
      <c r="AY1668" s="157" t="s">
        <v>193</v>
      </c>
    </row>
    <row r="1669" spans="1:65" s="154" customFormat="1">
      <c r="B1669" s="155"/>
      <c r="D1669" s="156" t="s">
        <v>202</v>
      </c>
      <c r="E1669" s="157"/>
      <c r="F1669" s="158" t="s">
        <v>1834</v>
      </c>
      <c r="H1669" s="157"/>
      <c r="L1669" s="155"/>
      <c r="M1669" s="159"/>
      <c r="N1669" s="160"/>
      <c r="O1669" s="160"/>
      <c r="P1669" s="160"/>
      <c r="Q1669" s="160"/>
      <c r="R1669" s="160"/>
      <c r="S1669" s="160"/>
      <c r="T1669" s="161"/>
      <c r="AT1669" s="157" t="s">
        <v>202</v>
      </c>
      <c r="AU1669" s="157" t="s">
        <v>82</v>
      </c>
      <c r="AV1669" s="154" t="s">
        <v>80</v>
      </c>
      <c r="AW1669" s="154" t="s">
        <v>35</v>
      </c>
      <c r="AX1669" s="154" t="s">
        <v>73</v>
      </c>
      <c r="AY1669" s="157" t="s">
        <v>193</v>
      </c>
    </row>
    <row r="1670" spans="1:65" s="162" customFormat="1">
      <c r="B1670" s="163"/>
      <c r="D1670" s="156" t="s">
        <v>202</v>
      </c>
      <c r="E1670" s="164"/>
      <c r="F1670" s="165" t="s">
        <v>1869</v>
      </c>
      <c r="H1670" s="166">
        <v>1</v>
      </c>
      <c r="L1670" s="163"/>
      <c r="M1670" s="167"/>
      <c r="N1670" s="168"/>
      <c r="O1670" s="168"/>
      <c r="P1670" s="168"/>
      <c r="Q1670" s="168"/>
      <c r="R1670" s="168"/>
      <c r="S1670" s="168"/>
      <c r="T1670" s="169"/>
      <c r="AT1670" s="164" t="s">
        <v>202</v>
      </c>
      <c r="AU1670" s="164" t="s">
        <v>82</v>
      </c>
      <c r="AV1670" s="162" t="s">
        <v>82</v>
      </c>
      <c r="AW1670" s="162" t="s">
        <v>35</v>
      </c>
      <c r="AX1670" s="162" t="s">
        <v>73</v>
      </c>
      <c r="AY1670" s="164" t="s">
        <v>193</v>
      </c>
    </row>
    <row r="1671" spans="1:65" s="170" customFormat="1">
      <c r="B1671" s="171"/>
      <c r="D1671" s="156" t="s">
        <v>202</v>
      </c>
      <c r="E1671" s="172"/>
      <c r="F1671" s="173" t="s">
        <v>206</v>
      </c>
      <c r="H1671" s="174">
        <v>1</v>
      </c>
      <c r="L1671" s="171"/>
      <c r="M1671" s="175"/>
      <c r="N1671" s="176"/>
      <c r="O1671" s="176"/>
      <c r="P1671" s="176"/>
      <c r="Q1671" s="176"/>
      <c r="R1671" s="176"/>
      <c r="S1671" s="176"/>
      <c r="T1671" s="177"/>
      <c r="AT1671" s="172" t="s">
        <v>202</v>
      </c>
      <c r="AU1671" s="172" t="s">
        <v>82</v>
      </c>
      <c r="AV1671" s="170" t="s">
        <v>199</v>
      </c>
      <c r="AW1671" s="170" t="s">
        <v>35</v>
      </c>
      <c r="AX1671" s="170" t="s">
        <v>80</v>
      </c>
      <c r="AY1671" s="172" t="s">
        <v>193</v>
      </c>
    </row>
    <row r="1672" spans="1:65" s="17" customFormat="1" ht="37.799999999999997" customHeight="1">
      <c r="A1672" s="13"/>
      <c r="B1672" s="136"/>
      <c r="C1672" s="186" t="s">
        <v>1146</v>
      </c>
      <c r="D1672" s="186" t="s">
        <v>372</v>
      </c>
      <c r="E1672" s="187" t="s">
        <v>1870</v>
      </c>
      <c r="F1672" s="188" t="s">
        <v>1871</v>
      </c>
      <c r="G1672" s="189" t="s">
        <v>605</v>
      </c>
      <c r="H1672" s="190">
        <v>1</v>
      </c>
      <c r="I1672" s="191">
        <v>0</v>
      </c>
      <c r="J1672" s="191">
        <f>ROUND(I1672*H1672,2)</f>
        <v>0</v>
      </c>
      <c r="K1672" s="192"/>
      <c r="L1672" s="193"/>
      <c r="M1672" s="194"/>
      <c r="N1672" s="195" t="s">
        <v>44</v>
      </c>
      <c r="O1672" s="146">
        <v>0</v>
      </c>
      <c r="P1672" s="146">
        <f>O1672*H1672</f>
        <v>0</v>
      </c>
      <c r="Q1672" s="146">
        <v>0</v>
      </c>
      <c r="R1672" s="146">
        <f>Q1672*H1672</f>
        <v>0</v>
      </c>
      <c r="S1672" s="146">
        <v>0</v>
      </c>
      <c r="T1672" s="147">
        <f>S1672*H1672</f>
        <v>0</v>
      </c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R1672" s="148" t="s">
        <v>336</v>
      </c>
      <c r="AT1672" s="148" t="s">
        <v>372</v>
      </c>
      <c r="AU1672" s="148" t="s">
        <v>82</v>
      </c>
      <c r="AY1672" s="2" t="s">
        <v>193</v>
      </c>
      <c r="BE1672" s="149">
        <f>IF(N1672="základní",J1672,0)</f>
        <v>0</v>
      </c>
      <c r="BF1672" s="149">
        <f>IF(N1672="snížená",J1672,0)</f>
        <v>0</v>
      </c>
      <c r="BG1672" s="149">
        <f>IF(N1672="zákl. přenesená",J1672,0)</f>
        <v>0</v>
      </c>
      <c r="BH1672" s="149">
        <f>IF(N1672="sníž. přenesená",J1672,0)</f>
        <v>0</v>
      </c>
      <c r="BI1672" s="149">
        <f>IF(N1672="nulová",J1672,0)</f>
        <v>0</v>
      </c>
      <c r="BJ1672" s="2" t="s">
        <v>80</v>
      </c>
      <c r="BK1672" s="149">
        <f>ROUND(I1672*H1672,2)</f>
        <v>0</v>
      </c>
      <c r="BL1672" s="2" t="s">
        <v>283</v>
      </c>
      <c r="BM1672" s="148" t="s">
        <v>1872</v>
      </c>
    </row>
    <row r="1673" spans="1:65" s="17" customFormat="1" ht="24.15" customHeight="1">
      <c r="A1673" s="13"/>
      <c r="B1673" s="136"/>
      <c r="C1673" s="137" t="s">
        <v>1873</v>
      </c>
      <c r="D1673" s="137" t="s">
        <v>195</v>
      </c>
      <c r="E1673" s="138" t="s">
        <v>1874</v>
      </c>
      <c r="F1673" s="139" t="s">
        <v>1875</v>
      </c>
      <c r="G1673" s="140" t="s">
        <v>605</v>
      </c>
      <c r="H1673" s="141">
        <v>2</v>
      </c>
      <c r="I1673" s="142">
        <v>0</v>
      </c>
      <c r="J1673" s="142">
        <f>ROUND(I1673*H1673,2)</f>
        <v>0</v>
      </c>
      <c r="K1673" s="143"/>
      <c r="L1673" s="14"/>
      <c r="M1673" s="144"/>
      <c r="N1673" s="145" t="s">
        <v>44</v>
      </c>
      <c r="O1673" s="146">
        <v>0.28799999999999998</v>
      </c>
      <c r="P1673" s="146">
        <f>O1673*H1673</f>
        <v>0.57599999999999996</v>
      </c>
      <c r="Q1673" s="146">
        <v>0</v>
      </c>
      <c r="R1673" s="146">
        <f>Q1673*H1673</f>
        <v>0</v>
      </c>
      <c r="S1673" s="146">
        <v>0</v>
      </c>
      <c r="T1673" s="147">
        <f>S1673*H1673</f>
        <v>0</v>
      </c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R1673" s="148" t="s">
        <v>283</v>
      </c>
      <c r="AT1673" s="148" t="s">
        <v>195</v>
      </c>
      <c r="AU1673" s="148" t="s">
        <v>82</v>
      </c>
      <c r="AY1673" s="2" t="s">
        <v>193</v>
      </c>
      <c r="BE1673" s="149">
        <f>IF(N1673="základní",J1673,0)</f>
        <v>0</v>
      </c>
      <c r="BF1673" s="149">
        <f>IF(N1673="snížená",J1673,0)</f>
        <v>0</v>
      </c>
      <c r="BG1673" s="149">
        <f>IF(N1673="zákl. přenesená",J1673,0)</f>
        <v>0</v>
      </c>
      <c r="BH1673" s="149">
        <f>IF(N1673="sníž. přenesená",J1673,0)</f>
        <v>0</v>
      </c>
      <c r="BI1673" s="149">
        <f>IF(N1673="nulová",J1673,0)</f>
        <v>0</v>
      </c>
      <c r="BJ1673" s="2" t="s">
        <v>80</v>
      </c>
      <c r="BK1673" s="149">
        <f>ROUND(I1673*H1673,2)</f>
        <v>0</v>
      </c>
      <c r="BL1673" s="2" t="s">
        <v>283</v>
      </c>
      <c r="BM1673" s="148" t="s">
        <v>1876</v>
      </c>
    </row>
    <row r="1674" spans="1:65" s="17" customFormat="1">
      <c r="A1674" s="13"/>
      <c r="B1674" s="14"/>
      <c r="C1674" s="13"/>
      <c r="D1674" s="150" t="s">
        <v>200</v>
      </c>
      <c r="E1674" s="13"/>
      <c r="F1674" s="151" t="s">
        <v>1877</v>
      </c>
      <c r="G1674" s="13"/>
      <c r="H1674" s="13"/>
      <c r="I1674" s="13"/>
      <c r="J1674" s="13"/>
      <c r="K1674" s="13"/>
      <c r="L1674" s="14"/>
      <c r="M1674" s="152"/>
      <c r="N1674" s="153"/>
      <c r="O1674" s="36"/>
      <c r="P1674" s="36"/>
      <c r="Q1674" s="36"/>
      <c r="R1674" s="36"/>
      <c r="S1674" s="36"/>
      <c r="T1674" s="37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" t="s">
        <v>200</v>
      </c>
      <c r="AU1674" s="2" t="s">
        <v>82</v>
      </c>
    </row>
    <row r="1675" spans="1:65" s="154" customFormat="1" ht="20.399999999999999">
      <c r="B1675" s="155"/>
      <c r="D1675" s="156" t="s">
        <v>202</v>
      </c>
      <c r="E1675" s="157"/>
      <c r="F1675" s="158" t="s">
        <v>995</v>
      </c>
      <c r="H1675" s="157"/>
      <c r="L1675" s="155"/>
      <c r="M1675" s="159"/>
      <c r="N1675" s="160"/>
      <c r="O1675" s="160"/>
      <c r="P1675" s="160"/>
      <c r="Q1675" s="160"/>
      <c r="R1675" s="160"/>
      <c r="S1675" s="160"/>
      <c r="T1675" s="161"/>
      <c r="AT1675" s="157" t="s">
        <v>202</v>
      </c>
      <c r="AU1675" s="157" t="s">
        <v>82</v>
      </c>
      <c r="AV1675" s="154" t="s">
        <v>80</v>
      </c>
      <c r="AW1675" s="154" t="s">
        <v>35</v>
      </c>
      <c r="AX1675" s="154" t="s">
        <v>73</v>
      </c>
      <c r="AY1675" s="157" t="s">
        <v>193</v>
      </c>
    </row>
    <row r="1676" spans="1:65" s="162" customFormat="1">
      <c r="B1676" s="163"/>
      <c r="D1676" s="156" t="s">
        <v>202</v>
      </c>
      <c r="E1676" s="164"/>
      <c r="F1676" s="165" t="s">
        <v>1878</v>
      </c>
      <c r="H1676" s="166">
        <v>2</v>
      </c>
      <c r="L1676" s="163"/>
      <c r="M1676" s="167"/>
      <c r="N1676" s="168"/>
      <c r="O1676" s="168"/>
      <c r="P1676" s="168"/>
      <c r="Q1676" s="168"/>
      <c r="R1676" s="168"/>
      <c r="S1676" s="168"/>
      <c r="T1676" s="169"/>
      <c r="AT1676" s="164" t="s">
        <v>202</v>
      </c>
      <c r="AU1676" s="164" t="s">
        <v>82</v>
      </c>
      <c r="AV1676" s="162" t="s">
        <v>82</v>
      </c>
      <c r="AW1676" s="162" t="s">
        <v>35</v>
      </c>
      <c r="AX1676" s="162" t="s">
        <v>73</v>
      </c>
      <c r="AY1676" s="164" t="s">
        <v>193</v>
      </c>
    </row>
    <row r="1677" spans="1:65" s="170" customFormat="1">
      <c r="B1677" s="171"/>
      <c r="D1677" s="156" t="s">
        <v>202</v>
      </c>
      <c r="E1677" s="172"/>
      <c r="F1677" s="173" t="s">
        <v>206</v>
      </c>
      <c r="H1677" s="174">
        <v>2</v>
      </c>
      <c r="L1677" s="171"/>
      <c r="M1677" s="175"/>
      <c r="N1677" s="176"/>
      <c r="O1677" s="176"/>
      <c r="P1677" s="176"/>
      <c r="Q1677" s="176"/>
      <c r="R1677" s="176"/>
      <c r="S1677" s="176"/>
      <c r="T1677" s="177"/>
      <c r="AT1677" s="172" t="s">
        <v>202</v>
      </c>
      <c r="AU1677" s="172" t="s">
        <v>82</v>
      </c>
      <c r="AV1677" s="170" t="s">
        <v>199</v>
      </c>
      <c r="AW1677" s="170" t="s">
        <v>35</v>
      </c>
      <c r="AX1677" s="170" t="s">
        <v>80</v>
      </c>
      <c r="AY1677" s="172" t="s">
        <v>193</v>
      </c>
    </row>
    <row r="1678" spans="1:65" s="17" customFormat="1" ht="16.5" customHeight="1">
      <c r="A1678" s="13"/>
      <c r="B1678" s="136"/>
      <c r="C1678" s="186" t="s">
        <v>1150</v>
      </c>
      <c r="D1678" s="186" t="s">
        <v>372</v>
      </c>
      <c r="E1678" s="187" t="s">
        <v>1879</v>
      </c>
      <c r="F1678" s="188" t="s">
        <v>1880</v>
      </c>
      <c r="G1678" s="189" t="s">
        <v>605</v>
      </c>
      <c r="H1678" s="190">
        <v>2</v>
      </c>
      <c r="I1678" s="191">
        <v>0</v>
      </c>
      <c r="J1678" s="191">
        <f>ROUND(I1678*H1678,2)</f>
        <v>0</v>
      </c>
      <c r="K1678" s="192"/>
      <c r="L1678" s="193"/>
      <c r="M1678" s="194"/>
      <c r="N1678" s="195" t="s">
        <v>44</v>
      </c>
      <c r="O1678" s="146">
        <v>0</v>
      </c>
      <c r="P1678" s="146">
        <f>O1678*H1678</f>
        <v>0</v>
      </c>
      <c r="Q1678" s="146">
        <v>4.0000000000000002E-4</v>
      </c>
      <c r="R1678" s="146">
        <f>Q1678*H1678</f>
        <v>8.0000000000000004E-4</v>
      </c>
      <c r="S1678" s="146">
        <v>0</v>
      </c>
      <c r="T1678" s="147">
        <f>S1678*H1678</f>
        <v>0</v>
      </c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R1678" s="148" t="s">
        <v>336</v>
      </c>
      <c r="AT1678" s="148" t="s">
        <v>372</v>
      </c>
      <c r="AU1678" s="148" t="s">
        <v>82</v>
      </c>
      <c r="AY1678" s="2" t="s">
        <v>193</v>
      </c>
      <c r="BE1678" s="149">
        <f>IF(N1678="základní",J1678,0)</f>
        <v>0</v>
      </c>
      <c r="BF1678" s="149">
        <f>IF(N1678="snížená",J1678,0)</f>
        <v>0</v>
      </c>
      <c r="BG1678" s="149">
        <f>IF(N1678="zákl. přenesená",J1678,0)</f>
        <v>0</v>
      </c>
      <c r="BH1678" s="149">
        <f>IF(N1678="sníž. přenesená",J1678,0)</f>
        <v>0</v>
      </c>
      <c r="BI1678" s="149">
        <f>IF(N1678="nulová",J1678,0)</f>
        <v>0</v>
      </c>
      <c r="BJ1678" s="2" t="s">
        <v>80</v>
      </c>
      <c r="BK1678" s="149">
        <f>ROUND(I1678*H1678,2)</f>
        <v>0</v>
      </c>
      <c r="BL1678" s="2" t="s">
        <v>283</v>
      </c>
      <c r="BM1678" s="148" t="s">
        <v>1881</v>
      </c>
    </row>
    <row r="1679" spans="1:65" s="17" customFormat="1" ht="44.25" customHeight="1">
      <c r="A1679" s="13"/>
      <c r="B1679" s="136"/>
      <c r="C1679" s="137" t="s">
        <v>1882</v>
      </c>
      <c r="D1679" s="137" t="s">
        <v>195</v>
      </c>
      <c r="E1679" s="138" t="s">
        <v>1883</v>
      </c>
      <c r="F1679" s="139" t="s">
        <v>1884</v>
      </c>
      <c r="G1679" s="140" t="s">
        <v>605</v>
      </c>
      <c r="H1679" s="141">
        <v>3</v>
      </c>
      <c r="I1679" s="142">
        <v>0</v>
      </c>
      <c r="J1679" s="142">
        <f>ROUND(I1679*H1679,2)</f>
        <v>0</v>
      </c>
      <c r="K1679" s="143"/>
      <c r="L1679" s="14"/>
      <c r="M1679" s="144"/>
      <c r="N1679" s="145" t="s">
        <v>44</v>
      </c>
      <c r="O1679" s="146">
        <v>0.63</v>
      </c>
      <c r="P1679" s="146">
        <f>O1679*H1679</f>
        <v>1.8900000000000001</v>
      </c>
      <c r="Q1679" s="146">
        <v>0</v>
      </c>
      <c r="R1679" s="146">
        <f>Q1679*H1679</f>
        <v>0</v>
      </c>
      <c r="S1679" s="146">
        <v>0</v>
      </c>
      <c r="T1679" s="147">
        <f>S1679*H1679</f>
        <v>0</v>
      </c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R1679" s="148" t="s">
        <v>283</v>
      </c>
      <c r="AT1679" s="148" t="s">
        <v>195</v>
      </c>
      <c r="AU1679" s="148" t="s">
        <v>82</v>
      </c>
      <c r="AY1679" s="2" t="s">
        <v>193</v>
      </c>
      <c r="BE1679" s="149">
        <f>IF(N1679="základní",J1679,0)</f>
        <v>0</v>
      </c>
      <c r="BF1679" s="149">
        <f>IF(N1679="snížená",J1679,0)</f>
        <v>0</v>
      </c>
      <c r="BG1679" s="149">
        <f>IF(N1679="zákl. přenesená",J1679,0)</f>
        <v>0</v>
      </c>
      <c r="BH1679" s="149">
        <f>IF(N1679="sníž. přenesená",J1679,0)</f>
        <v>0</v>
      </c>
      <c r="BI1679" s="149">
        <f>IF(N1679="nulová",J1679,0)</f>
        <v>0</v>
      </c>
      <c r="BJ1679" s="2" t="s">
        <v>80</v>
      </c>
      <c r="BK1679" s="149">
        <f>ROUND(I1679*H1679,2)</f>
        <v>0</v>
      </c>
      <c r="BL1679" s="2" t="s">
        <v>283</v>
      </c>
      <c r="BM1679" s="148" t="s">
        <v>1885</v>
      </c>
    </row>
    <row r="1680" spans="1:65" s="17" customFormat="1">
      <c r="A1680" s="13"/>
      <c r="B1680" s="14"/>
      <c r="C1680" s="13"/>
      <c r="D1680" s="150" t="s">
        <v>200</v>
      </c>
      <c r="E1680" s="13"/>
      <c r="F1680" s="151" t="s">
        <v>1886</v>
      </c>
      <c r="G1680" s="13"/>
      <c r="H1680" s="13"/>
      <c r="I1680" s="13"/>
      <c r="J1680" s="13"/>
      <c r="K1680" s="13"/>
      <c r="L1680" s="14"/>
      <c r="M1680" s="152"/>
      <c r="N1680" s="153"/>
      <c r="O1680" s="36"/>
      <c r="P1680" s="36"/>
      <c r="Q1680" s="36"/>
      <c r="R1680" s="36"/>
      <c r="S1680" s="36"/>
      <c r="T1680" s="37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" t="s">
        <v>200</v>
      </c>
      <c r="AU1680" s="2" t="s">
        <v>82</v>
      </c>
    </row>
    <row r="1681" spans="1:65" s="154" customFormat="1">
      <c r="B1681" s="155"/>
      <c r="D1681" s="156" t="s">
        <v>202</v>
      </c>
      <c r="E1681" s="157"/>
      <c r="F1681" s="158" t="s">
        <v>645</v>
      </c>
      <c r="H1681" s="157"/>
      <c r="L1681" s="155"/>
      <c r="M1681" s="159"/>
      <c r="N1681" s="160"/>
      <c r="O1681" s="160"/>
      <c r="P1681" s="160"/>
      <c r="Q1681" s="160"/>
      <c r="R1681" s="160"/>
      <c r="S1681" s="160"/>
      <c r="T1681" s="161"/>
      <c r="AT1681" s="157" t="s">
        <v>202</v>
      </c>
      <c r="AU1681" s="157" t="s">
        <v>82</v>
      </c>
      <c r="AV1681" s="154" t="s">
        <v>80</v>
      </c>
      <c r="AW1681" s="154" t="s">
        <v>35</v>
      </c>
      <c r="AX1681" s="154" t="s">
        <v>73</v>
      </c>
      <c r="AY1681" s="157" t="s">
        <v>193</v>
      </c>
    </row>
    <row r="1682" spans="1:65" s="162" customFormat="1">
      <c r="B1682" s="163"/>
      <c r="D1682" s="156" t="s">
        <v>202</v>
      </c>
      <c r="E1682" s="164"/>
      <c r="F1682" s="165" t="s">
        <v>1887</v>
      </c>
      <c r="H1682" s="166">
        <v>3</v>
      </c>
      <c r="L1682" s="163"/>
      <c r="M1682" s="167"/>
      <c r="N1682" s="168"/>
      <c r="O1682" s="168"/>
      <c r="P1682" s="168"/>
      <c r="Q1682" s="168"/>
      <c r="R1682" s="168"/>
      <c r="S1682" s="168"/>
      <c r="T1682" s="169"/>
      <c r="AT1682" s="164" t="s">
        <v>202</v>
      </c>
      <c r="AU1682" s="164" t="s">
        <v>82</v>
      </c>
      <c r="AV1682" s="162" t="s">
        <v>82</v>
      </c>
      <c r="AW1682" s="162" t="s">
        <v>35</v>
      </c>
      <c r="AX1682" s="162" t="s">
        <v>73</v>
      </c>
      <c r="AY1682" s="164" t="s">
        <v>193</v>
      </c>
    </row>
    <row r="1683" spans="1:65" s="170" customFormat="1">
      <c r="B1683" s="171"/>
      <c r="D1683" s="156" t="s">
        <v>202</v>
      </c>
      <c r="E1683" s="172"/>
      <c r="F1683" s="173" t="s">
        <v>206</v>
      </c>
      <c r="H1683" s="174">
        <v>3</v>
      </c>
      <c r="L1683" s="171"/>
      <c r="M1683" s="175"/>
      <c r="N1683" s="176"/>
      <c r="O1683" s="176"/>
      <c r="P1683" s="176"/>
      <c r="Q1683" s="176"/>
      <c r="R1683" s="176"/>
      <c r="S1683" s="176"/>
      <c r="T1683" s="177"/>
      <c r="AT1683" s="172" t="s">
        <v>202</v>
      </c>
      <c r="AU1683" s="172" t="s">
        <v>82</v>
      </c>
      <c r="AV1683" s="170" t="s">
        <v>199</v>
      </c>
      <c r="AW1683" s="170" t="s">
        <v>35</v>
      </c>
      <c r="AX1683" s="170" t="s">
        <v>80</v>
      </c>
      <c r="AY1683" s="172" t="s">
        <v>193</v>
      </c>
    </row>
    <row r="1684" spans="1:65" s="17" customFormat="1" ht="37.799999999999997" customHeight="1">
      <c r="A1684" s="13"/>
      <c r="B1684" s="136"/>
      <c r="C1684" s="137" t="s">
        <v>1158</v>
      </c>
      <c r="D1684" s="137" t="s">
        <v>195</v>
      </c>
      <c r="E1684" s="138" t="s">
        <v>1888</v>
      </c>
      <c r="F1684" s="139" t="s">
        <v>1889</v>
      </c>
      <c r="G1684" s="140" t="s">
        <v>605</v>
      </c>
      <c r="H1684" s="141">
        <v>11</v>
      </c>
      <c r="I1684" s="142">
        <v>0</v>
      </c>
      <c r="J1684" s="142">
        <f>ROUND(I1684*H1684,2)</f>
        <v>0</v>
      </c>
      <c r="K1684" s="143"/>
      <c r="L1684" s="14"/>
      <c r="M1684" s="144"/>
      <c r="N1684" s="145" t="s">
        <v>44</v>
      </c>
      <c r="O1684" s="146">
        <v>0.78800000000000003</v>
      </c>
      <c r="P1684" s="146">
        <f>O1684*H1684</f>
        <v>8.668000000000001</v>
      </c>
      <c r="Q1684" s="146">
        <v>0</v>
      </c>
      <c r="R1684" s="146">
        <f>Q1684*H1684</f>
        <v>0</v>
      </c>
      <c r="S1684" s="146">
        <v>0</v>
      </c>
      <c r="T1684" s="147">
        <f>S1684*H1684</f>
        <v>0</v>
      </c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R1684" s="148" t="s">
        <v>283</v>
      </c>
      <c r="AT1684" s="148" t="s">
        <v>195</v>
      </c>
      <c r="AU1684" s="148" t="s">
        <v>82</v>
      </c>
      <c r="AY1684" s="2" t="s">
        <v>193</v>
      </c>
      <c r="BE1684" s="149">
        <f>IF(N1684="základní",J1684,0)</f>
        <v>0</v>
      </c>
      <c r="BF1684" s="149">
        <f>IF(N1684="snížená",J1684,0)</f>
        <v>0</v>
      </c>
      <c r="BG1684" s="149">
        <f>IF(N1684="zákl. přenesená",J1684,0)</f>
        <v>0</v>
      </c>
      <c r="BH1684" s="149">
        <f>IF(N1684="sníž. přenesená",J1684,0)</f>
        <v>0</v>
      </c>
      <c r="BI1684" s="149">
        <f>IF(N1684="nulová",J1684,0)</f>
        <v>0</v>
      </c>
      <c r="BJ1684" s="2" t="s">
        <v>80</v>
      </c>
      <c r="BK1684" s="149">
        <f>ROUND(I1684*H1684,2)</f>
        <v>0</v>
      </c>
      <c r="BL1684" s="2" t="s">
        <v>283</v>
      </c>
      <c r="BM1684" s="148" t="s">
        <v>1890</v>
      </c>
    </row>
    <row r="1685" spans="1:65" s="17" customFormat="1">
      <c r="A1685" s="13"/>
      <c r="B1685" s="14"/>
      <c r="C1685" s="13"/>
      <c r="D1685" s="150" t="s">
        <v>200</v>
      </c>
      <c r="E1685" s="13"/>
      <c r="F1685" s="151" t="s">
        <v>1891</v>
      </c>
      <c r="G1685" s="13"/>
      <c r="H1685" s="13"/>
      <c r="I1685" s="13"/>
      <c r="J1685" s="13"/>
      <c r="K1685" s="13"/>
      <c r="L1685" s="14"/>
      <c r="M1685" s="152"/>
      <c r="N1685" s="153"/>
      <c r="O1685" s="36"/>
      <c r="P1685" s="36"/>
      <c r="Q1685" s="36"/>
      <c r="R1685" s="36"/>
      <c r="S1685" s="36"/>
      <c r="T1685" s="37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" t="s">
        <v>200</v>
      </c>
      <c r="AU1685" s="2" t="s">
        <v>82</v>
      </c>
    </row>
    <row r="1686" spans="1:65" s="154" customFormat="1">
      <c r="B1686" s="155"/>
      <c r="D1686" s="156" t="s">
        <v>202</v>
      </c>
      <c r="E1686" s="157"/>
      <c r="F1686" s="158" t="s">
        <v>645</v>
      </c>
      <c r="H1686" s="157"/>
      <c r="L1686" s="155"/>
      <c r="M1686" s="159"/>
      <c r="N1686" s="160"/>
      <c r="O1686" s="160"/>
      <c r="P1686" s="160"/>
      <c r="Q1686" s="160"/>
      <c r="R1686" s="160"/>
      <c r="S1686" s="160"/>
      <c r="T1686" s="161"/>
      <c r="AT1686" s="157" t="s">
        <v>202</v>
      </c>
      <c r="AU1686" s="157" t="s">
        <v>82</v>
      </c>
      <c r="AV1686" s="154" t="s">
        <v>80</v>
      </c>
      <c r="AW1686" s="154" t="s">
        <v>35</v>
      </c>
      <c r="AX1686" s="154" t="s">
        <v>73</v>
      </c>
      <c r="AY1686" s="157" t="s">
        <v>193</v>
      </c>
    </row>
    <row r="1687" spans="1:65" s="162" customFormat="1">
      <c r="B1687" s="163"/>
      <c r="D1687" s="156" t="s">
        <v>202</v>
      </c>
      <c r="E1687" s="164"/>
      <c r="F1687" s="165" t="s">
        <v>1892</v>
      </c>
      <c r="H1687" s="166">
        <v>11</v>
      </c>
      <c r="L1687" s="163"/>
      <c r="M1687" s="167"/>
      <c r="N1687" s="168"/>
      <c r="O1687" s="168"/>
      <c r="P1687" s="168"/>
      <c r="Q1687" s="168"/>
      <c r="R1687" s="168"/>
      <c r="S1687" s="168"/>
      <c r="T1687" s="169"/>
      <c r="AT1687" s="164" t="s">
        <v>202</v>
      </c>
      <c r="AU1687" s="164" t="s">
        <v>82</v>
      </c>
      <c r="AV1687" s="162" t="s">
        <v>82</v>
      </c>
      <c r="AW1687" s="162" t="s">
        <v>35</v>
      </c>
      <c r="AX1687" s="162" t="s">
        <v>73</v>
      </c>
      <c r="AY1687" s="164" t="s">
        <v>193</v>
      </c>
    </row>
    <row r="1688" spans="1:65" s="170" customFormat="1">
      <c r="B1688" s="171"/>
      <c r="D1688" s="156" t="s">
        <v>202</v>
      </c>
      <c r="E1688" s="172"/>
      <c r="F1688" s="173" t="s">
        <v>206</v>
      </c>
      <c r="H1688" s="174">
        <v>11</v>
      </c>
      <c r="L1688" s="171"/>
      <c r="M1688" s="175"/>
      <c r="N1688" s="176"/>
      <c r="O1688" s="176"/>
      <c r="P1688" s="176"/>
      <c r="Q1688" s="176"/>
      <c r="R1688" s="176"/>
      <c r="S1688" s="176"/>
      <c r="T1688" s="177"/>
      <c r="AT1688" s="172" t="s">
        <v>202</v>
      </c>
      <c r="AU1688" s="172" t="s">
        <v>82</v>
      </c>
      <c r="AV1688" s="170" t="s">
        <v>199</v>
      </c>
      <c r="AW1688" s="170" t="s">
        <v>35</v>
      </c>
      <c r="AX1688" s="170" t="s">
        <v>80</v>
      </c>
      <c r="AY1688" s="172" t="s">
        <v>193</v>
      </c>
    </row>
    <row r="1689" spans="1:65" s="17" customFormat="1" ht="24.15" customHeight="1">
      <c r="A1689" s="13"/>
      <c r="B1689" s="136"/>
      <c r="C1689" s="186" t="s">
        <v>1893</v>
      </c>
      <c r="D1689" s="186" t="s">
        <v>372</v>
      </c>
      <c r="E1689" s="187" t="s">
        <v>1894</v>
      </c>
      <c r="F1689" s="188" t="s">
        <v>1895</v>
      </c>
      <c r="G1689" s="189" t="s">
        <v>353</v>
      </c>
      <c r="H1689" s="190">
        <v>56.585000000000001</v>
      </c>
      <c r="I1689" s="191">
        <v>0</v>
      </c>
      <c r="J1689" s="191">
        <f>ROUND(I1689*H1689,2)</f>
        <v>0</v>
      </c>
      <c r="K1689" s="192"/>
      <c r="L1689" s="193"/>
      <c r="M1689" s="194"/>
      <c r="N1689" s="195" t="s">
        <v>44</v>
      </c>
      <c r="O1689" s="146">
        <v>0</v>
      </c>
      <c r="P1689" s="146">
        <f>O1689*H1689</f>
        <v>0</v>
      </c>
      <c r="Q1689" s="146">
        <v>5.0000000000000001E-3</v>
      </c>
      <c r="R1689" s="146">
        <f>Q1689*H1689</f>
        <v>0.28292500000000004</v>
      </c>
      <c r="S1689" s="146">
        <v>0</v>
      </c>
      <c r="T1689" s="147">
        <f>S1689*H1689</f>
        <v>0</v>
      </c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R1689" s="148" t="s">
        <v>336</v>
      </c>
      <c r="AT1689" s="148" t="s">
        <v>372</v>
      </c>
      <c r="AU1689" s="148" t="s">
        <v>82</v>
      </c>
      <c r="AY1689" s="2" t="s">
        <v>193</v>
      </c>
      <c r="BE1689" s="149">
        <f>IF(N1689="základní",J1689,0)</f>
        <v>0</v>
      </c>
      <c r="BF1689" s="149">
        <f>IF(N1689="snížená",J1689,0)</f>
        <v>0</v>
      </c>
      <c r="BG1689" s="149">
        <f>IF(N1689="zákl. přenesená",J1689,0)</f>
        <v>0</v>
      </c>
      <c r="BH1689" s="149">
        <f>IF(N1689="sníž. přenesená",J1689,0)</f>
        <v>0</v>
      </c>
      <c r="BI1689" s="149">
        <f>IF(N1689="nulová",J1689,0)</f>
        <v>0</v>
      </c>
      <c r="BJ1689" s="2" t="s">
        <v>80</v>
      </c>
      <c r="BK1689" s="149">
        <f>ROUND(I1689*H1689,2)</f>
        <v>0</v>
      </c>
      <c r="BL1689" s="2" t="s">
        <v>283</v>
      </c>
      <c r="BM1689" s="148" t="s">
        <v>1896</v>
      </c>
    </row>
    <row r="1690" spans="1:65" s="162" customFormat="1">
      <c r="B1690" s="163"/>
      <c r="D1690" s="156" t="s">
        <v>202</v>
      </c>
      <c r="E1690" s="164"/>
      <c r="F1690" s="165" t="s">
        <v>1897</v>
      </c>
      <c r="H1690" s="166">
        <v>56.585000000000001</v>
      </c>
      <c r="L1690" s="163"/>
      <c r="M1690" s="167"/>
      <c r="N1690" s="168"/>
      <c r="O1690" s="168"/>
      <c r="P1690" s="168"/>
      <c r="Q1690" s="168"/>
      <c r="R1690" s="168"/>
      <c r="S1690" s="168"/>
      <c r="T1690" s="169"/>
      <c r="AT1690" s="164" t="s">
        <v>202</v>
      </c>
      <c r="AU1690" s="164" t="s">
        <v>82</v>
      </c>
      <c r="AV1690" s="162" t="s">
        <v>82</v>
      </c>
      <c r="AW1690" s="162" t="s">
        <v>35</v>
      </c>
      <c r="AX1690" s="162" t="s">
        <v>73</v>
      </c>
      <c r="AY1690" s="164" t="s">
        <v>193</v>
      </c>
    </row>
    <row r="1691" spans="1:65" s="170" customFormat="1">
      <c r="B1691" s="171"/>
      <c r="D1691" s="156" t="s">
        <v>202</v>
      </c>
      <c r="E1691" s="172"/>
      <c r="F1691" s="173" t="s">
        <v>206</v>
      </c>
      <c r="H1691" s="174">
        <v>56.585000000000001</v>
      </c>
      <c r="L1691" s="171"/>
      <c r="M1691" s="175"/>
      <c r="N1691" s="176"/>
      <c r="O1691" s="176"/>
      <c r="P1691" s="176"/>
      <c r="Q1691" s="176"/>
      <c r="R1691" s="176"/>
      <c r="S1691" s="176"/>
      <c r="T1691" s="177"/>
      <c r="AT1691" s="172" t="s">
        <v>202</v>
      </c>
      <c r="AU1691" s="172" t="s">
        <v>82</v>
      </c>
      <c r="AV1691" s="170" t="s">
        <v>199</v>
      </c>
      <c r="AW1691" s="170" t="s">
        <v>35</v>
      </c>
      <c r="AX1691" s="170" t="s">
        <v>80</v>
      </c>
      <c r="AY1691" s="172" t="s">
        <v>193</v>
      </c>
    </row>
    <row r="1692" spans="1:65" s="17" customFormat="1" ht="24.15" customHeight="1">
      <c r="A1692" s="13"/>
      <c r="B1692" s="136"/>
      <c r="C1692" s="186" t="s">
        <v>1165</v>
      </c>
      <c r="D1692" s="186" t="s">
        <v>372</v>
      </c>
      <c r="E1692" s="187" t="s">
        <v>1898</v>
      </c>
      <c r="F1692" s="188" t="s">
        <v>1899</v>
      </c>
      <c r="G1692" s="189" t="s">
        <v>605</v>
      </c>
      <c r="H1692" s="190">
        <v>14</v>
      </c>
      <c r="I1692" s="191">
        <v>0</v>
      </c>
      <c r="J1692" s="191">
        <f>ROUND(I1692*H1692,2)</f>
        <v>0</v>
      </c>
      <c r="K1692" s="192"/>
      <c r="L1692" s="193"/>
      <c r="M1692" s="194"/>
      <c r="N1692" s="195" t="s">
        <v>44</v>
      </c>
      <c r="O1692" s="146">
        <v>0</v>
      </c>
      <c r="P1692" s="146">
        <f>O1692*H1692</f>
        <v>0</v>
      </c>
      <c r="Q1692" s="146">
        <v>6.0000000000000002E-5</v>
      </c>
      <c r="R1692" s="146">
        <f>Q1692*H1692</f>
        <v>8.4000000000000003E-4</v>
      </c>
      <c r="S1692" s="146">
        <v>0</v>
      </c>
      <c r="T1692" s="147">
        <f>S1692*H1692</f>
        <v>0</v>
      </c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R1692" s="148" t="s">
        <v>336</v>
      </c>
      <c r="AT1692" s="148" t="s">
        <v>372</v>
      </c>
      <c r="AU1692" s="148" t="s">
        <v>82</v>
      </c>
      <c r="AY1692" s="2" t="s">
        <v>193</v>
      </c>
      <c r="BE1692" s="149">
        <f>IF(N1692="základní",J1692,0)</f>
        <v>0</v>
      </c>
      <c r="BF1692" s="149">
        <f>IF(N1692="snížená",J1692,0)</f>
        <v>0</v>
      </c>
      <c r="BG1692" s="149">
        <f>IF(N1692="zákl. přenesená",J1692,0)</f>
        <v>0</v>
      </c>
      <c r="BH1692" s="149">
        <f>IF(N1692="sníž. přenesená",J1692,0)</f>
        <v>0</v>
      </c>
      <c r="BI1692" s="149">
        <f>IF(N1692="nulová",J1692,0)</f>
        <v>0</v>
      </c>
      <c r="BJ1692" s="2" t="s">
        <v>80</v>
      </c>
      <c r="BK1692" s="149">
        <f>ROUND(I1692*H1692,2)</f>
        <v>0</v>
      </c>
      <c r="BL1692" s="2" t="s">
        <v>283</v>
      </c>
      <c r="BM1692" s="148" t="s">
        <v>1900</v>
      </c>
    </row>
    <row r="1693" spans="1:65" s="17" customFormat="1" ht="24.15" customHeight="1">
      <c r="A1693" s="13"/>
      <c r="B1693" s="136"/>
      <c r="C1693" s="137" t="s">
        <v>1901</v>
      </c>
      <c r="D1693" s="137" t="s">
        <v>195</v>
      </c>
      <c r="E1693" s="138" t="s">
        <v>1902</v>
      </c>
      <c r="F1693" s="139" t="s">
        <v>1903</v>
      </c>
      <c r="G1693" s="140" t="s">
        <v>605</v>
      </c>
      <c r="H1693" s="141">
        <v>2</v>
      </c>
      <c r="I1693" s="142">
        <v>0</v>
      </c>
      <c r="J1693" s="142">
        <f>ROUND(I1693*H1693,2)</f>
        <v>0</v>
      </c>
      <c r="K1693" s="143"/>
      <c r="L1693" s="14"/>
      <c r="M1693" s="144"/>
      <c r="N1693" s="145" t="s">
        <v>44</v>
      </c>
      <c r="O1693" s="146">
        <v>0.24299999999999999</v>
      </c>
      <c r="P1693" s="146">
        <f>O1693*H1693</f>
        <v>0.48599999999999999</v>
      </c>
      <c r="Q1693" s="146">
        <v>0</v>
      </c>
      <c r="R1693" s="146">
        <f>Q1693*H1693</f>
        <v>0</v>
      </c>
      <c r="S1693" s="146">
        <v>0</v>
      </c>
      <c r="T1693" s="147">
        <f>S1693*H1693</f>
        <v>0</v>
      </c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R1693" s="148" t="s">
        <v>283</v>
      </c>
      <c r="AT1693" s="148" t="s">
        <v>195</v>
      </c>
      <c r="AU1693" s="148" t="s">
        <v>82</v>
      </c>
      <c r="AY1693" s="2" t="s">
        <v>193</v>
      </c>
      <c r="BE1693" s="149">
        <f>IF(N1693="základní",J1693,0)</f>
        <v>0</v>
      </c>
      <c r="BF1693" s="149">
        <f>IF(N1693="snížená",J1693,0)</f>
        <v>0</v>
      </c>
      <c r="BG1693" s="149">
        <f>IF(N1693="zákl. přenesená",J1693,0)</f>
        <v>0</v>
      </c>
      <c r="BH1693" s="149">
        <f>IF(N1693="sníž. přenesená",J1693,0)</f>
        <v>0</v>
      </c>
      <c r="BI1693" s="149">
        <f>IF(N1693="nulová",J1693,0)</f>
        <v>0</v>
      </c>
      <c r="BJ1693" s="2" t="s">
        <v>80</v>
      </c>
      <c r="BK1693" s="149">
        <f>ROUND(I1693*H1693,2)</f>
        <v>0</v>
      </c>
      <c r="BL1693" s="2" t="s">
        <v>283</v>
      </c>
      <c r="BM1693" s="148" t="s">
        <v>1904</v>
      </c>
    </row>
    <row r="1694" spans="1:65" s="17" customFormat="1">
      <c r="A1694" s="13"/>
      <c r="B1694" s="14"/>
      <c r="C1694" s="13"/>
      <c r="D1694" s="150" t="s">
        <v>200</v>
      </c>
      <c r="E1694" s="13"/>
      <c r="F1694" s="151" t="s">
        <v>1905</v>
      </c>
      <c r="G1694" s="13"/>
      <c r="H1694" s="13"/>
      <c r="I1694" s="13"/>
      <c r="J1694" s="13"/>
      <c r="K1694" s="13"/>
      <c r="L1694" s="14"/>
      <c r="M1694" s="152"/>
      <c r="N1694" s="153"/>
      <c r="O1694" s="36"/>
      <c r="P1694" s="36"/>
      <c r="Q1694" s="36"/>
      <c r="R1694" s="36"/>
      <c r="S1694" s="36"/>
      <c r="T1694" s="37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" t="s">
        <v>200</v>
      </c>
      <c r="AU1694" s="2" t="s">
        <v>82</v>
      </c>
    </row>
    <row r="1695" spans="1:65" s="154" customFormat="1" ht="20.399999999999999">
      <c r="B1695" s="155"/>
      <c r="D1695" s="156" t="s">
        <v>202</v>
      </c>
      <c r="E1695" s="157"/>
      <c r="F1695" s="158" t="s">
        <v>995</v>
      </c>
      <c r="H1695" s="157"/>
      <c r="L1695" s="155"/>
      <c r="M1695" s="159"/>
      <c r="N1695" s="160"/>
      <c r="O1695" s="160"/>
      <c r="P1695" s="160"/>
      <c r="Q1695" s="160"/>
      <c r="R1695" s="160"/>
      <c r="S1695" s="160"/>
      <c r="T1695" s="161"/>
      <c r="AT1695" s="157" t="s">
        <v>202</v>
      </c>
      <c r="AU1695" s="157" t="s">
        <v>82</v>
      </c>
      <c r="AV1695" s="154" t="s">
        <v>80</v>
      </c>
      <c r="AW1695" s="154" t="s">
        <v>35</v>
      </c>
      <c r="AX1695" s="154" t="s">
        <v>73</v>
      </c>
      <c r="AY1695" s="157" t="s">
        <v>193</v>
      </c>
    </row>
    <row r="1696" spans="1:65" s="162" customFormat="1">
      <c r="B1696" s="163"/>
      <c r="D1696" s="156" t="s">
        <v>202</v>
      </c>
      <c r="E1696" s="164"/>
      <c r="F1696" s="165" t="s">
        <v>1859</v>
      </c>
      <c r="H1696" s="166">
        <v>2</v>
      </c>
      <c r="L1696" s="163"/>
      <c r="M1696" s="167"/>
      <c r="N1696" s="168"/>
      <c r="O1696" s="168"/>
      <c r="P1696" s="168"/>
      <c r="Q1696" s="168"/>
      <c r="R1696" s="168"/>
      <c r="S1696" s="168"/>
      <c r="T1696" s="169"/>
      <c r="AT1696" s="164" t="s">
        <v>202</v>
      </c>
      <c r="AU1696" s="164" t="s">
        <v>82</v>
      </c>
      <c r="AV1696" s="162" t="s">
        <v>82</v>
      </c>
      <c r="AW1696" s="162" t="s">
        <v>35</v>
      </c>
      <c r="AX1696" s="162" t="s">
        <v>73</v>
      </c>
      <c r="AY1696" s="164" t="s">
        <v>193</v>
      </c>
    </row>
    <row r="1697" spans="1:65" s="170" customFormat="1">
      <c r="B1697" s="171"/>
      <c r="D1697" s="156" t="s">
        <v>202</v>
      </c>
      <c r="E1697" s="172"/>
      <c r="F1697" s="173" t="s">
        <v>206</v>
      </c>
      <c r="H1697" s="174">
        <v>2</v>
      </c>
      <c r="L1697" s="171"/>
      <c r="M1697" s="175"/>
      <c r="N1697" s="176"/>
      <c r="O1697" s="176"/>
      <c r="P1697" s="176"/>
      <c r="Q1697" s="176"/>
      <c r="R1697" s="176"/>
      <c r="S1697" s="176"/>
      <c r="T1697" s="177"/>
      <c r="AT1697" s="172" t="s">
        <v>202</v>
      </c>
      <c r="AU1697" s="172" t="s">
        <v>82</v>
      </c>
      <c r="AV1697" s="170" t="s">
        <v>199</v>
      </c>
      <c r="AW1697" s="170" t="s">
        <v>35</v>
      </c>
      <c r="AX1697" s="170" t="s">
        <v>80</v>
      </c>
      <c r="AY1697" s="172" t="s">
        <v>193</v>
      </c>
    </row>
    <row r="1698" spans="1:65" s="17" customFormat="1" ht="24.15" customHeight="1">
      <c r="A1698" s="13"/>
      <c r="B1698" s="136"/>
      <c r="C1698" s="186" t="s">
        <v>1172</v>
      </c>
      <c r="D1698" s="186" t="s">
        <v>372</v>
      </c>
      <c r="E1698" s="187" t="s">
        <v>1906</v>
      </c>
      <c r="F1698" s="188" t="s">
        <v>1907</v>
      </c>
      <c r="G1698" s="189" t="s">
        <v>605</v>
      </c>
      <c r="H1698" s="190">
        <v>2</v>
      </c>
      <c r="I1698" s="191">
        <v>0</v>
      </c>
      <c r="J1698" s="191">
        <f>ROUND(I1698*H1698,2)</f>
        <v>0</v>
      </c>
      <c r="K1698" s="192"/>
      <c r="L1698" s="193"/>
      <c r="M1698" s="194"/>
      <c r="N1698" s="195" t="s">
        <v>44</v>
      </c>
      <c r="O1698" s="146">
        <v>0</v>
      </c>
      <c r="P1698" s="146">
        <f>O1698*H1698</f>
        <v>0</v>
      </c>
      <c r="Q1698" s="146">
        <v>1.3500000000000001E-3</v>
      </c>
      <c r="R1698" s="146">
        <f>Q1698*H1698</f>
        <v>2.7000000000000001E-3</v>
      </c>
      <c r="S1698" s="146">
        <v>0</v>
      </c>
      <c r="T1698" s="147">
        <f>S1698*H1698</f>
        <v>0</v>
      </c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R1698" s="148" t="s">
        <v>336</v>
      </c>
      <c r="AT1698" s="148" t="s">
        <v>372</v>
      </c>
      <c r="AU1698" s="148" t="s">
        <v>82</v>
      </c>
      <c r="AY1698" s="2" t="s">
        <v>193</v>
      </c>
      <c r="BE1698" s="149">
        <f>IF(N1698="základní",J1698,0)</f>
        <v>0</v>
      </c>
      <c r="BF1698" s="149">
        <f>IF(N1698="snížená",J1698,0)</f>
        <v>0</v>
      </c>
      <c r="BG1698" s="149">
        <f>IF(N1698="zákl. přenesená",J1698,0)</f>
        <v>0</v>
      </c>
      <c r="BH1698" s="149">
        <f>IF(N1698="sníž. přenesená",J1698,0)</f>
        <v>0</v>
      </c>
      <c r="BI1698" s="149">
        <f>IF(N1698="nulová",J1698,0)</f>
        <v>0</v>
      </c>
      <c r="BJ1698" s="2" t="s">
        <v>80</v>
      </c>
      <c r="BK1698" s="149">
        <f>ROUND(I1698*H1698,2)</f>
        <v>0</v>
      </c>
      <c r="BL1698" s="2" t="s">
        <v>283</v>
      </c>
      <c r="BM1698" s="148" t="s">
        <v>1908</v>
      </c>
    </row>
    <row r="1699" spans="1:65" s="123" customFormat="1" ht="22.8" customHeight="1">
      <c r="B1699" s="124"/>
      <c r="D1699" s="125" t="s">
        <v>72</v>
      </c>
      <c r="E1699" s="134" t="s">
        <v>1909</v>
      </c>
      <c r="F1699" s="134" t="s">
        <v>1910</v>
      </c>
      <c r="J1699" s="135">
        <f>BK1699</f>
        <v>0</v>
      </c>
      <c r="L1699" s="124"/>
      <c r="M1699" s="128"/>
      <c r="N1699" s="129"/>
      <c r="O1699" s="129"/>
      <c r="P1699" s="130">
        <f>SUM(P1700:P1853)</f>
        <v>20.016750000000002</v>
      </c>
      <c r="Q1699" s="129"/>
      <c r="R1699" s="130">
        <f>SUM(R1700:R1853)</f>
        <v>0.41044959999999997</v>
      </c>
      <c r="S1699" s="129"/>
      <c r="T1699" s="131">
        <f>SUM(T1700:T1853)</f>
        <v>0</v>
      </c>
      <c r="AR1699" s="125" t="s">
        <v>82</v>
      </c>
      <c r="AT1699" s="132" t="s">
        <v>72</v>
      </c>
      <c r="AU1699" s="132" t="s">
        <v>80</v>
      </c>
      <c r="AY1699" s="125" t="s">
        <v>193</v>
      </c>
      <c r="BK1699" s="133">
        <f>SUM(BK1700:BK1853)</f>
        <v>0</v>
      </c>
    </row>
    <row r="1700" spans="1:65" s="17" customFormat="1" ht="24.15" customHeight="1">
      <c r="A1700" s="13"/>
      <c r="B1700" s="136"/>
      <c r="C1700" s="137" t="s">
        <v>1911</v>
      </c>
      <c r="D1700" s="137" t="s">
        <v>195</v>
      </c>
      <c r="E1700" s="138" t="s">
        <v>1912</v>
      </c>
      <c r="F1700" s="139" t="s">
        <v>1913</v>
      </c>
      <c r="G1700" s="140" t="s">
        <v>198</v>
      </c>
      <c r="H1700" s="141">
        <v>7.4249999999999998</v>
      </c>
      <c r="I1700" s="142">
        <v>0</v>
      </c>
      <c r="J1700" s="142">
        <f>ROUND(I1700*H1700,2)</f>
        <v>0</v>
      </c>
      <c r="K1700" s="143"/>
      <c r="L1700" s="14"/>
      <c r="M1700" s="144"/>
      <c r="N1700" s="145" t="s">
        <v>44</v>
      </c>
      <c r="O1700" s="146">
        <v>0.15</v>
      </c>
      <c r="P1700" s="146">
        <f>O1700*H1700</f>
        <v>1.11375</v>
      </c>
      <c r="Q1700" s="146">
        <v>0</v>
      </c>
      <c r="R1700" s="146">
        <f>Q1700*H1700</f>
        <v>0</v>
      </c>
      <c r="S1700" s="146">
        <v>0</v>
      </c>
      <c r="T1700" s="147">
        <f>S1700*H1700</f>
        <v>0</v>
      </c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R1700" s="148" t="s">
        <v>283</v>
      </c>
      <c r="AT1700" s="148" t="s">
        <v>195</v>
      </c>
      <c r="AU1700" s="148" t="s">
        <v>82</v>
      </c>
      <c r="AY1700" s="2" t="s">
        <v>193</v>
      </c>
      <c r="BE1700" s="149">
        <f>IF(N1700="základní",J1700,0)</f>
        <v>0</v>
      </c>
      <c r="BF1700" s="149">
        <f>IF(N1700="snížená",J1700,0)</f>
        <v>0</v>
      </c>
      <c r="BG1700" s="149">
        <f>IF(N1700="zákl. přenesená",J1700,0)</f>
        <v>0</v>
      </c>
      <c r="BH1700" s="149">
        <f>IF(N1700="sníž. přenesená",J1700,0)</f>
        <v>0</v>
      </c>
      <c r="BI1700" s="149">
        <f>IF(N1700="nulová",J1700,0)</f>
        <v>0</v>
      </c>
      <c r="BJ1700" s="2" t="s">
        <v>80</v>
      </c>
      <c r="BK1700" s="149">
        <f>ROUND(I1700*H1700,2)</f>
        <v>0</v>
      </c>
      <c r="BL1700" s="2" t="s">
        <v>283</v>
      </c>
      <c r="BM1700" s="148" t="s">
        <v>1914</v>
      </c>
    </row>
    <row r="1701" spans="1:65" s="17" customFormat="1">
      <c r="A1701" s="13"/>
      <c r="B1701" s="14"/>
      <c r="C1701" s="13"/>
      <c r="D1701" s="150" t="s">
        <v>200</v>
      </c>
      <c r="E1701" s="13"/>
      <c r="F1701" s="151" t="s">
        <v>1915</v>
      </c>
      <c r="G1701" s="13"/>
      <c r="H1701" s="13"/>
      <c r="I1701" s="13"/>
      <c r="J1701" s="13"/>
      <c r="K1701" s="13"/>
      <c r="L1701" s="14"/>
      <c r="M1701" s="152"/>
      <c r="N1701" s="153"/>
      <c r="O1701" s="36"/>
      <c r="P1701" s="36"/>
      <c r="Q1701" s="36"/>
      <c r="R1701" s="36"/>
      <c r="S1701" s="36"/>
      <c r="T1701" s="37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" t="s">
        <v>200</v>
      </c>
      <c r="AU1701" s="2" t="s">
        <v>82</v>
      </c>
    </row>
    <row r="1702" spans="1:65" s="154" customFormat="1">
      <c r="B1702" s="155"/>
      <c r="D1702" s="156" t="s">
        <v>202</v>
      </c>
      <c r="E1702" s="157"/>
      <c r="F1702" s="158" t="s">
        <v>898</v>
      </c>
      <c r="H1702" s="157"/>
      <c r="L1702" s="155"/>
      <c r="M1702" s="159"/>
      <c r="N1702" s="160"/>
      <c r="O1702" s="160"/>
      <c r="P1702" s="160"/>
      <c r="Q1702" s="160"/>
      <c r="R1702" s="160"/>
      <c r="S1702" s="160"/>
      <c r="T1702" s="161"/>
      <c r="AT1702" s="157" t="s">
        <v>202</v>
      </c>
      <c r="AU1702" s="157" t="s">
        <v>82</v>
      </c>
      <c r="AV1702" s="154" t="s">
        <v>80</v>
      </c>
      <c r="AW1702" s="154" t="s">
        <v>35</v>
      </c>
      <c r="AX1702" s="154" t="s">
        <v>73</v>
      </c>
      <c r="AY1702" s="157" t="s">
        <v>193</v>
      </c>
    </row>
    <row r="1703" spans="1:65" s="154" customFormat="1">
      <c r="B1703" s="155"/>
      <c r="D1703" s="156" t="s">
        <v>202</v>
      </c>
      <c r="E1703" s="157"/>
      <c r="F1703" s="158" t="s">
        <v>1916</v>
      </c>
      <c r="H1703" s="157"/>
      <c r="L1703" s="155"/>
      <c r="M1703" s="159"/>
      <c r="N1703" s="160"/>
      <c r="O1703" s="160"/>
      <c r="P1703" s="160"/>
      <c r="Q1703" s="160"/>
      <c r="R1703" s="160"/>
      <c r="S1703" s="160"/>
      <c r="T1703" s="161"/>
      <c r="AT1703" s="157" t="s">
        <v>202</v>
      </c>
      <c r="AU1703" s="157" t="s">
        <v>82</v>
      </c>
      <c r="AV1703" s="154" t="s">
        <v>80</v>
      </c>
      <c r="AW1703" s="154" t="s">
        <v>35</v>
      </c>
      <c r="AX1703" s="154" t="s">
        <v>73</v>
      </c>
      <c r="AY1703" s="157" t="s">
        <v>193</v>
      </c>
    </row>
    <row r="1704" spans="1:65" s="162" customFormat="1">
      <c r="B1704" s="163"/>
      <c r="D1704" s="156" t="s">
        <v>202</v>
      </c>
      <c r="E1704" s="164"/>
      <c r="F1704" s="165" t="s">
        <v>939</v>
      </c>
      <c r="H1704" s="166">
        <v>3.105</v>
      </c>
      <c r="L1704" s="163"/>
      <c r="M1704" s="167"/>
      <c r="N1704" s="168"/>
      <c r="O1704" s="168"/>
      <c r="P1704" s="168"/>
      <c r="Q1704" s="168"/>
      <c r="R1704" s="168"/>
      <c r="S1704" s="168"/>
      <c r="T1704" s="169"/>
      <c r="AT1704" s="164" t="s">
        <v>202</v>
      </c>
      <c r="AU1704" s="164" t="s">
        <v>82</v>
      </c>
      <c r="AV1704" s="162" t="s">
        <v>82</v>
      </c>
      <c r="AW1704" s="162" t="s">
        <v>35</v>
      </c>
      <c r="AX1704" s="162" t="s">
        <v>73</v>
      </c>
      <c r="AY1704" s="164" t="s">
        <v>193</v>
      </c>
    </row>
    <row r="1705" spans="1:65" s="154" customFormat="1">
      <c r="B1705" s="155"/>
      <c r="D1705" s="156" t="s">
        <v>202</v>
      </c>
      <c r="E1705" s="157"/>
      <c r="F1705" s="158" t="s">
        <v>1917</v>
      </c>
      <c r="H1705" s="157"/>
      <c r="L1705" s="155"/>
      <c r="M1705" s="159"/>
      <c r="N1705" s="160"/>
      <c r="O1705" s="160"/>
      <c r="P1705" s="160"/>
      <c r="Q1705" s="160"/>
      <c r="R1705" s="160"/>
      <c r="S1705" s="160"/>
      <c r="T1705" s="161"/>
      <c r="AT1705" s="157" t="s">
        <v>202</v>
      </c>
      <c r="AU1705" s="157" t="s">
        <v>82</v>
      </c>
      <c r="AV1705" s="154" t="s">
        <v>80</v>
      </c>
      <c r="AW1705" s="154" t="s">
        <v>35</v>
      </c>
      <c r="AX1705" s="154" t="s">
        <v>73</v>
      </c>
      <c r="AY1705" s="157" t="s">
        <v>193</v>
      </c>
    </row>
    <row r="1706" spans="1:65" s="162" customFormat="1">
      <c r="B1706" s="163"/>
      <c r="D1706" s="156" t="s">
        <v>202</v>
      </c>
      <c r="E1706" s="164"/>
      <c r="F1706" s="165" t="s">
        <v>1918</v>
      </c>
      <c r="H1706" s="166">
        <v>4.32</v>
      </c>
      <c r="L1706" s="163"/>
      <c r="M1706" s="167"/>
      <c r="N1706" s="168"/>
      <c r="O1706" s="168"/>
      <c r="P1706" s="168"/>
      <c r="Q1706" s="168"/>
      <c r="R1706" s="168"/>
      <c r="S1706" s="168"/>
      <c r="T1706" s="169"/>
      <c r="AT1706" s="164" t="s">
        <v>202</v>
      </c>
      <c r="AU1706" s="164" t="s">
        <v>82</v>
      </c>
      <c r="AV1706" s="162" t="s">
        <v>82</v>
      </c>
      <c r="AW1706" s="162" t="s">
        <v>35</v>
      </c>
      <c r="AX1706" s="162" t="s">
        <v>73</v>
      </c>
      <c r="AY1706" s="164" t="s">
        <v>193</v>
      </c>
    </row>
    <row r="1707" spans="1:65" s="170" customFormat="1">
      <c r="B1707" s="171"/>
      <c r="D1707" s="156" t="s">
        <v>202</v>
      </c>
      <c r="E1707" s="172"/>
      <c r="F1707" s="173" t="s">
        <v>206</v>
      </c>
      <c r="H1707" s="174">
        <v>7.4249999999999998</v>
      </c>
      <c r="L1707" s="171"/>
      <c r="M1707" s="175"/>
      <c r="N1707" s="176"/>
      <c r="O1707" s="176"/>
      <c r="P1707" s="176"/>
      <c r="Q1707" s="176"/>
      <c r="R1707" s="176"/>
      <c r="S1707" s="176"/>
      <c r="T1707" s="177"/>
      <c r="AT1707" s="172" t="s">
        <v>202</v>
      </c>
      <c r="AU1707" s="172" t="s">
        <v>82</v>
      </c>
      <c r="AV1707" s="170" t="s">
        <v>199</v>
      </c>
      <c r="AW1707" s="170" t="s">
        <v>35</v>
      </c>
      <c r="AX1707" s="170" t="s">
        <v>80</v>
      </c>
      <c r="AY1707" s="172" t="s">
        <v>193</v>
      </c>
    </row>
    <row r="1708" spans="1:65" s="17" customFormat="1" ht="24.15" customHeight="1">
      <c r="A1708" s="13"/>
      <c r="B1708" s="136"/>
      <c r="C1708" s="186" t="s">
        <v>1177</v>
      </c>
      <c r="D1708" s="186" t="s">
        <v>372</v>
      </c>
      <c r="E1708" s="187" t="s">
        <v>1919</v>
      </c>
      <c r="F1708" s="188" t="s">
        <v>1920</v>
      </c>
      <c r="G1708" s="189" t="s">
        <v>198</v>
      </c>
      <c r="H1708" s="190">
        <v>3.105</v>
      </c>
      <c r="I1708" s="191">
        <v>0</v>
      </c>
      <c r="J1708" s="191">
        <f>ROUND(I1708*H1708,2)</f>
        <v>0</v>
      </c>
      <c r="K1708" s="192"/>
      <c r="L1708" s="193"/>
      <c r="M1708" s="194"/>
      <c r="N1708" s="195" t="s">
        <v>44</v>
      </c>
      <c r="O1708" s="146">
        <v>0</v>
      </c>
      <c r="P1708" s="146">
        <f>O1708*H1708</f>
        <v>0</v>
      </c>
      <c r="Q1708" s="146">
        <v>0.01</v>
      </c>
      <c r="R1708" s="146">
        <f>Q1708*H1708</f>
        <v>3.1050000000000001E-2</v>
      </c>
      <c r="S1708" s="146">
        <v>0</v>
      </c>
      <c r="T1708" s="147">
        <f>S1708*H1708</f>
        <v>0</v>
      </c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R1708" s="148" t="s">
        <v>336</v>
      </c>
      <c r="AT1708" s="148" t="s">
        <v>372</v>
      </c>
      <c r="AU1708" s="148" t="s">
        <v>82</v>
      </c>
      <c r="AY1708" s="2" t="s">
        <v>193</v>
      </c>
      <c r="BE1708" s="149">
        <f>IF(N1708="základní",J1708,0)</f>
        <v>0</v>
      </c>
      <c r="BF1708" s="149">
        <f>IF(N1708="snížená",J1708,0)</f>
        <v>0</v>
      </c>
      <c r="BG1708" s="149">
        <f>IF(N1708="zákl. přenesená",J1708,0)</f>
        <v>0</v>
      </c>
      <c r="BH1708" s="149">
        <f>IF(N1708="sníž. přenesená",J1708,0)</f>
        <v>0</v>
      </c>
      <c r="BI1708" s="149">
        <f>IF(N1708="nulová",J1708,0)</f>
        <v>0</v>
      </c>
      <c r="BJ1708" s="2" t="s">
        <v>80</v>
      </c>
      <c r="BK1708" s="149">
        <f>ROUND(I1708*H1708,2)</f>
        <v>0</v>
      </c>
      <c r="BL1708" s="2" t="s">
        <v>283</v>
      </c>
      <c r="BM1708" s="148" t="s">
        <v>1921</v>
      </c>
    </row>
    <row r="1709" spans="1:65" s="17" customFormat="1" ht="24.15" customHeight="1">
      <c r="A1709" s="13"/>
      <c r="B1709" s="136"/>
      <c r="C1709" s="186" t="s">
        <v>1922</v>
      </c>
      <c r="D1709" s="186" t="s">
        <v>372</v>
      </c>
      <c r="E1709" s="187" t="s">
        <v>1923</v>
      </c>
      <c r="F1709" s="188" t="s">
        <v>1924</v>
      </c>
      <c r="G1709" s="189" t="s">
        <v>198</v>
      </c>
      <c r="H1709" s="190">
        <v>4.32</v>
      </c>
      <c r="I1709" s="191">
        <v>0</v>
      </c>
      <c r="J1709" s="191">
        <f>ROUND(I1709*H1709,2)</f>
        <v>0</v>
      </c>
      <c r="K1709" s="192"/>
      <c r="L1709" s="193"/>
      <c r="M1709" s="194"/>
      <c r="N1709" s="195" t="s">
        <v>44</v>
      </c>
      <c r="O1709" s="146">
        <v>0</v>
      </c>
      <c r="P1709" s="146">
        <f>O1709*H1709</f>
        <v>0</v>
      </c>
      <c r="Q1709" s="146">
        <v>3.0000000000000001E-3</v>
      </c>
      <c r="R1709" s="146">
        <f>Q1709*H1709</f>
        <v>1.2960000000000001E-2</v>
      </c>
      <c r="S1709" s="146">
        <v>0</v>
      </c>
      <c r="T1709" s="147">
        <f>S1709*H1709</f>
        <v>0</v>
      </c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R1709" s="148" t="s">
        <v>336</v>
      </c>
      <c r="AT1709" s="148" t="s">
        <v>372</v>
      </c>
      <c r="AU1709" s="148" t="s">
        <v>82</v>
      </c>
      <c r="AY1709" s="2" t="s">
        <v>193</v>
      </c>
      <c r="BE1709" s="149">
        <f>IF(N1709="základní",J1709,0)</f>
        <v>0</v>
      </c>
      <c r="BF1709" s="149">
        <f>IF(N1709="snížená",J1709,0)</f>
        <v>0</v>
      </c>
      <c r="BG1709" s="149">
        <f>IF(N1709="zákl. přenesená",J1709,0)</f>
        <v>0</v>
      </c>
      <c r="BH1709" s="149">
        <f>IF(N1709="sníž. přenesená",J1709,0)</f>
        <v>0</v>
      </c>
      <c r="BI1709" s="149">
        <f>IF(N1709="nulová",J1709,0)</f>
        <v>0</v>
      </c>
      <c r="BJ1709" s="2" t="s">
        <v>80</v>
      </c>
      <c r="BK1709" s="149">
        <f>ROUND(I1709*H1709,2)</f>
        <v>0</v>
      </c>
      <c r="BL1709" s="2" t="s">
        <v>283</v>
      </c>
      <c r="BM1709" s="148" t="s">
        <v>1925</v>
      </c>
    </row>
    <row r="1710" spans="1:65" s="17" customFormat="1" ht="33" customHeight="1">
      <c r="A1710" s="13"/>
      <c r="B1710" s="136"/>
      <c r="C1710" s="137" t="s">
        <v>1184</v>
      </c>
      <c r="D1710" s="137" t="s">
        <v>195</v>
      </c>
      <c r="E1710" s="138" t="s">
        <v>1926</v>
      </c>
      <c r="F1710" s="139" t="s">
        <v>1927</v>
      </c>
      <c r="G1710" s="140" t="s">
        <v>353</v>
      </c>
      <c r="H1710" s="141">
        <v>15.7</v>
      </c>
      <c r="I1710" s="142">
        <v>0</v>
      </c>
      <c r="J1710" s="142">
        <f>ROUND(I1710*H1710,2)</f>
        <v>0</v>
      </c>
      <c r="K1710" s="143"/>
      <c r="L1710" s="14"/>
      <c r="M1710" s="144"/>
      <c r="N1710" s="145" t="s">
        <v>44</v>
      </c>
      <c r="O1710" s="146">
        <v>0.21</v>
      </c>
      <c r="P1710" s="146">
        <f>O1710*H1710</f>
        <v>3.2969999999999997</v>
      </c>
      <c r="Q1710" s="146">
        <v>0</v>
      </c>
      <c r="R1710" s="146">
        <f>Q1710*H1710</f>
        <v>0</v>
      </c>
      <c r="S1710" s="146">
        <v>0</v>
      </c>
      <c r="T1710" s="147">
        <f>S1710*H1710</f>
        <v>0</v>
      </c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R1710" s="148" t="s">
        <v>283</v>
      </c>
      <c r="AT1710" s="148" t="s">
        <v>195</v>
      </c>
      <c r="AU1710" s="148" t="s">
        <v>82</v>
      </c>
      <c r="AY1710" s="2" t="s">
        <v>193</v>
      </c>
      <c r="BE1710" s="149">
        <f>IF(N1710="základní",J1710,0)</f>
        <v>0</v>
      </c>
      <c r="BF1710" s="149">
        <f>IF(N1710="snížená",J1710,0)</f>
        <v>0</v>
      </c>
      <c r="BG1710" s="149">
        <f>IF(N1710="zákl. přenesená",J1710,0)</f>
        <v>0</v>
      </c>
      <c r="BH1710" s="149">
        <f>IF(N1710="sníž. přenesená",J1710,0)</f>
        <v>0</v>
      </c>
      <c r="BI1710" s="149">
        <f>IF(N1710="nulová",J1710,0)</f>
        <v>0</v>
      </c>
      <c r="BJ1710" s="2" t="s">
        <v>80</v>
      </c>
      <c r="BK1710" s="149">
        <f>ROUND(I1710*H1710,2)</f>
        <v>0</v>
      </c>
      <c r="BL1710" s="2" t="s">
        <v>283</v>
      </c>
      <c r="BM1710" s="148" t="s">
        <v>1928</v>
      </c>
    </row>
    <row r="1711" spans="1:65" s="17" customFormat="1">
      <c r="A1711" s="13"/>
      <c r="B1711" s="14"/>
      <c r="C1711" s="13"/>
      <c r="D1711" s="150" t="s">
        <v>200</v>
      </c>
      <c r="E1711" s="13"/>
      <c r="F1711" s="151" t="s">
        <v>1929</v>
      </c>
      <c r="G1711" s="13"/>
      <c r="H1711" s="13"/>
      <c r="I1711" s="13"/>
      <c r="J1711" s="13"/>
      <c r="K1711" s="13"/>
      <c r="L1711" s="14"/>
      <c r="M1711" s="152"/>
      <c r="N1711" s="153"/>
      <c r="O1711" s="36"/>
      <c r="P1711" s="36"/>
      <c r="Q1711" s="36"/>
      <c r="R1711" s="36"/>
      <c r="S1711" s="36"/>
      <c r="T1711" s="37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" t="s">
        <v>200</v>
      </c>
      <c r="AU1711" s="2" t="s">
        <v>82</v>
      </c>
    </row>
    <row r="1712" spans="1:65" s="154" customFormat="1">
      <c r="B1712" s="155"/>
      <c r="D1712" s="156" t="s">
        <v>202</v>
      </c>
      <c r="E1712" s="157"/>
      <c r="F1712" s="158" t="s">
        <v>898</v>
      </c>
      <c r="H1712" s="157"/>
      <c r="L1712" s="155"/>
      <c r="M1712" s="159"/>
      <c r="N1712" s="160"/>
      <c r="O1712" s="160"/>
      <c r="P1712" s="160"/>
      <c r="Q1712" s="160"/>
      <c r="R1712" s="160"/>
      <c r="S1712" s="160"/>
      <c r="T1712" s="161"/>
      <c r="AT1712" s="157" t="s">
        <v>202</v>
      </c>
      <c r="AU1712" s="157" t="s">
        <v>82</v>
      </c>
      <c r="AV1712" s="154" t="s">
        <v>80</v>
      </c>
      <c r="AW1712" s="154" t="s">
        <v>35</v>
      </c>
      <c r="AX1712" s="154" t="s">
        <v>73</v>
      </c>
      <c r="AY1712" s="157" t="s">
        <v>193</v>
      </c>
    </row>
    <row r="1713" spans="1:65" s="154" customFormat="1">
      <c r="B1713" s="155"/>
      <c r="D1713" s="156" t="s">
        <v>202</v>
      </c>
      <c r="E1713" s="157"/>
      <c r="F1713" s="158" t="s">
        <v>1916</v>
      </c>
      <c r="H1713" s="157"/>
      <c r="L1713" s="155"/>
      <c r="M1713" s="159"/>
      <c r="N1713" s="160"/>
      <c r="O1713" s="160"/>
      <c r="P1713" s="160"/>
      <c r="Q1713" s="160"/>
      <c r="R1713" s="160"/>
      <c r="S1713" s="160"/>
      <c r="T1713" s="161"/>
      <c r="AT1713" s="157" t="s">
        <v>202</v>
      </c>
      <c r="AU1713" s="157" t="s">
        <v>82</v>
      </c>
      <c r="AV1713" s="154" t="s">
        <v>80</v>
      </c>
      <c r="AW1713" s="154" t="s">
        <v>35</v>
      </c>
      <c r="AX1713" s="154" t="s">
        <v>73</v>
      </c>
      <c r="AY1713" s="157" t="s">
        <v>193</v>
      </c>
    </row>
    <row r="1714" spans="1:65" s="162" customFormat="1">
      <c r="B1714" s="163"/>
      <c r="D1714" s="156" t="s">
        <v>202</v>
      </c>
      <c r="E1714" s="164"/>
      <c r="F1714" s="165" t="s">
        <v>1930</v>
      </c>
      <c r="H1714" s="166">
        <v>7.3</v>
      </c>
      <c r="L1714" s="163"/>
      <c r="M1714" s="167"/>
      <c r="N1714" s="168"/>
      <c r="O1714" s="168"/>
      <c r="P1714" s="168"/>
      <c r="Q1714" s="168"/>
      <c r="R1714" s="168"/>
      <c r="S1714" s="168"/>
      <c r="T1714" s="169"/>
      <c r="AT1714" s="164" t="s">
        <v>202</v>
      </c>
      <c r="AU1714" s="164" t="s">
        <v>82</v>
      </c>
      <c r="AV1714" s="162" t="s">
        <v>82</v>
      </c>
      <c r="AW1714" s="162" t="s">
        <v>35</v>
      </c>
      <c r="AX1714" s="162" t="s">
        <v>73</v>
      </c>
      <c r="AY1714" s="164" t="s">
        <v>193</v>
      </c>
    </row>
    <row r="1715" spans="1:65" s="154" customFormat="1">
      <c r="B1715" s="155"/>
      <c r="D1715" s="156" t="s">
        <v>202</v>
      </c>
      <c r="E1715" s="157"/>
      <c r="F1715" s="158" t="s">
        <v>1917</v>
      </c>
      <c r="H1715" s="157"/>
      <c r="L1715" s="155"/>
      <c r="M1715" s="159"/>
      <c r="N1715" s="160"/>
      <c r="O1715" s="160"/>
      <c r="P1715" s="160"/>
      <c r="Q1715" s="160"/>
      <c r="R1715" s="160"/>
      <c r="S1715" s="160"/>
      <c r="T1715" s="161"/>
      <c r="AT1715" s="157" t="s">
        <v>202</v>
      </c>
      <c r="AU1715" s="157" t="s">
        <v>82</v>
      </c>
      <c r="AV1715" s="154" t="s">
        <v>80</v>
      </c>
      <c r="AW1715" s="154" t="s">
        <v>35</v>
      </c>
      <c r="AX1715" s="154" t="s">
        <v>73</v>
      </c>
      <c r="AY1715" s="157" t="s">
        <v>193</v>
      </c>
    </row>
    <row r="1716" spans="1:65" s="162" customFormat="1">
      <c r="B1716" s="163"/>
      <c r="D1716" s="156" t="s">
        <v>202</v>
      </c>
      <c r="E1716" s="164"/>
      <c r="F1716" s="165" t="s">
        <v>1931</v>
      </c>
      <c r="H1716" s="166">
        <v>8.4</v>
      </c>
      <c r="L1716" s="163"/>
      <c r="M1716" s="167"/>
      <c r="N1716" s="168"/>
      <c r="O1716" s="168"/>
      <c r="P1716" s="168"/>
      <c r="Q1716" s="168"/>
      <c r="R1716" s="168"/>
      <c r="S1716" s="168"/>
      <c r="T1716" s="169"/>
      <c r="AT1716" s="164" t="s">
        <v>202</v>
      </c>
      <c r="AU1716" s="164" t="s">
        <v>82</v>
      </c>
      <c r="AV1716" s="162" t="s">
        <v>82</v>
      </c>
      <c r="AW1716" s="162" t="s">
        <v>35</v>
      </c>
      <c r="AX1716" s="162" t="s">
        <v>73</v>
      </c>
      <c r="AY1716" s="164" t="s">
        <v>193</v>
      </c>
    </row>
    <row r="1717" spans="1:65" s="170" customFormat="1">
      <c r="B1717" s="171"/>
      <c r="D1717" s="156" t="s">
        <v>202</v>
      </c>
      <c r="E1717" s="172"/>
      <c r="F1717" s="173" t="s">
        <v>206</v>
      </c>
      <c r="H1717" s="174">
        <v>15.7</v>
      </c>
      <c r="L1717" s="171"/>
      <c r="M1717" s="175"/>
      <c r="N1717" s="176"/>
      <c r="O1717" s="176"/>
      <c r="P1717" s="176"/>
      <c r="Q1717" s="176"/>
      <c r="R1717" s="176"/>
      <c r="S1717" s="176"/>
      <c r="T1717" s="177"/>
      <c r="AT1717" s="172" t="s">
        <v>202</v>
      </c>
      <c r="AU1717" s="172" t="s">
        <v>82</v>
      </c>
      <c r="AV1717" s="170" t="s">
        <v>199</v>
      </c>
      <c r="AW1717" s="170" t="s">
        <v>35</v>
      </c>
      <c r="AX1717" s="170" t="s">
        <v>80</v>
      </c>
      <c r="AY1717" s="172" t="s">
        <v>193</v>
      </c>
    </row>
    <row r="1718" spans="1:65" s="17" customFormat="1" ht="21.75" customHeight="1">
      <c r="A1718" s="13"/>
      <c r="B1718" s="136"/>
      <c r="C1718" s="186" t="s">
        <v>1932</v>
      </c>
      <c r="D1718" s="186" t="s">
        <v>372</v>
      </c>
      <c r="E1718" s="187" t="s">
        <v>1933</v>
      </c>
      <c r="F1718" s="188" t="s">
        <v>1934</v>
      </c>
      <c r="G1718" s="189" t="s">
        <v>353</v>
      </c>
      <c r="H1718" s="190">
        <v>15.7</v>
      </c>
      <c r="I1718" s="191">
        <v>0</v>
      </c>
      <c r="J1718" s="191">
        <f>ROUND(I1718*H1718,2)</f>
        <v>0</v>
      </c>
      <c r="K1718" s="192"/>
      <c r="L1718" s="193"/>
      <c r="M1718" s="194"/>
      <c r="N1718" s="195" t="s">
        <v>44</v>
      </c>
      <c r="O1718" s="146">
        <v>0</v>
      </c>
      <c r="P1718" s="146">
        <f>O1718*H1718</f>
        <v>0</v>
      </c>
      <c r="Q1718" s="146">
        <v>2.0000000000000001E-4</v>
      </c>
      <c r="R1718" s="146">
        <f>Q1718*H1718</f>
        <v>3.14E-3</v>
      </c>
      <c r="S1718" s="146">
        <v>0</v>
      </c>
      <c r="T1718" s="147">
        <f>S1718*H1718</f>
        <v>0</v>
      </c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R1718" s="148" t="s">
        <v>336</v>
      </c>
      <c r="AT1718" s="148" t="s">
        <v>372</v>
      </c>
      <c r="AU1718" s="148" t="s">
        <v>82</v>
      </c>
      <c r="AY1718" s="2" t="s">
        <v>193</v>
      </c>
      <c r="BE1718" s="149">
        <f>IF(N1718="základní",J1718,0)</f>
        <v>0</v>
      </c>
      <c r="BF1718" s="149">
        <f>IF(N1718="snížená",J1718,0)</f>
        <v>0</v>
      </c>
      <c r="BG1718" s="149">
        <f>IF(N1718="zákl. přenesená",J1718,0)</f>
        <v>0</v>
      </c>
      <c r="BH1718" s="149">
        <f>IF(N1718="sníž. přenesená",J1718,0)</f>
        <v>0</v>
      </c>
      <c r="BI1718" s="149">
        <f>IF(N1718="nulová",J1718,0)</f>
        <v>0</v>
      </c>
      <c r="BJ1718" s="2" t="s">
        <v>80</v>
      </c>
      <c r="BK1718" s="149">
        <f>ROUND(I1718*H1718,2)</f>
        <v>0</v>
      </c>
      <c r="BL1718" s="2" t="s">
        <v>283</v>
      </c>
      <c r="BM1718" s="148" t="s">
        <v>1935</v>
      </c>
    </row>
    <row r="1719" spans="1:65" s="17" customFormat="1" ht="24.15" customHeight="1">
      <c r="A1719" s="13"/>
      <c r="B1719" s="136"/>
      <c r="C1719" s="137" t="s">
        <v>1189</v>
      </c>
      <c r="D1719" s="137" t="s">
        <v>195</v>
      </c>
      <c r="E1719" s="138" t="s">
        <v>1936</v>
      </c>
      <c r="F1719" s="139" t="s">
        <v>1937</v>
      </c>
      <c r="G1719" s="140" t="s">
        <v>353</v>
      </c>
      <c r="H1719" s="141">
        <v>25.234999999999999</v>
      </c>
      <c r="I1719" s="142">
        <v>0</v>
      </c>
      <c r="J1719" s="142">
        <f>ROUND(I1719*H1719,2)</f>
        <v>0</v>
      </c>
      <c r="K1719" s="143"/>
      <c r="L1719" s="14"/>
      <c r="M1719" s="144"/>
      <c r="N1719" s="145" t="s">
        <v>44</v>
      </c>
      <c r="O1719" s="146">
        <v>0</v>
      </c>
      <c r="P1719" s="146">
        <f>O1719*H1719</f>
        <v>0</v>
      </c>
      <c r="Q1719" s="146">
        <v>0</v>
      </c>
      <c r="R1719" s="146">
        <f>Q1719*H1719</f>
        <v>0</v>
      </c>
      <c r="S1719" s="146">
        <v>0</v>
      </c>
      <c r="T1719" s="147">
        <f>S1719*H1719</f>
        <v>0</v>
      </c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R1719" s="148" t="s">
        <v>283</v>
      </c>
      <c r="AT1719" s="148" t="s">
        <v>195</v>
      </c>
      <c r="AU1719" s="148" t="s">
        <v>82</v>
      </c>
      <c r="AY1719" s="2" t="s">
        <v>193</v>
      </c>
      <c r="BE1719" s="149">
        <f>IF(N1719="základní",J1719,0)</f>
        <v>0</v>
      </c>
      <c r="BF1719" s="149">
        <f>IF(N1719="snížená",J1719,0)</f>
        <v>0</v>
      </c>
      <c r="BG1719" s="149">
        <f>IF(N1719="zákl. přenesená",J1719,0)</f>
        <v>0</v>
      </c>
      <c r="BH1719" s="149">
        <f>IF(N1719="sníž. přenesená",J1719,0)</f>
        <v>0</v>
      </c>
      <c r="BI1719" s="149">
        <f>IF(N1719="nulová",J1719,0)</f>
        <v>0</v>
      </c>
      <c r="BJ1719" s="2" t="s">
        <v>80</v>
      </c>
      <c r="BK1719" s="149">
        <f>ROUND(I1719*H1719,2)</f>
        <v>0</v>
      </c>
      <c r="BL1719" s="2" t="s">
        <v>283</v>
      </c>
      <c r="BM1719" s="148" t="s">
        <v>1938</v>
      </c>
    </row>
    <row r="1720" spans="1:65" s="154" customFormat="1">
      <c r="B1720" s="155"/>
      <c r="D1720" s="156" t="s">
        <v>202</v>
      </c>
      <c r="E1720" s="157"/>
      <c r="F1720" s="158" t="s">
        <v>1939</v>
      </c>
      <c r="H1720" s="157"/>
      <c r="L1720" s="155"/>
      <c r="M1720" s="159"/>
      <c r="N1720" s="160"/>
      <c r="O1720" s="160"/>
      <c r="P1720" s="160"/>
      <c r="Q1720" s="160"/>
      <c r="R1720" s="160"/>
      <c r="S1720" s="160"/>
      <c r="T1720" s="161"/>
      <c r="AT1720" s="157" t="s">
        <v>202</v>
      </c>
      <c r="AU1720" s="157" t="s">
        <v>82</v>
      </c>
      <c r="AV1720" s="154" t="s">
        <v>80</v>
      </c>
      <c r="AW1720" s="154" t="s">
        <v>35</v>
      </c>
      <c r="AX1720" s="154" t="s">
        <v>73</v>
      </c>
      <c r="AY1720" s="157" t="s">
        <v>193</v>
      </c>
    </row>
    <row r="1721" spans="1:65" s="154" customFormat="1">
      <c r="B1721" s="155"/>
      <c r="D1721" s="156" t="s">
        <v>202</v>
      </c>
      <c r="E1721" s="157"/>
      <c r="F1721" s="158" t="s">
        <v>1940</v>
      </c>
      <c r="H1721" s="157"/>
      <c r="L1721" s="155"/>
      <c r="M1721" s="159"/>
      <c r="N1721" s="160"/>
      <c r="O1721" s="160"/>
      <c r="P1721" s="160"/>
      <c r="Q1721" s="160"/>
      <c r="R1721" s="160"/>
      <c r="S1721" s="160"/>
      <c r="T1721" s="161"/>
      <c r="AT1721" s="157" t="s">
        <v>202</v>
      </c>
      <c r="AU1721" s="157" t="s">
        <v>82</v>
      </c>
      <c r="AV1721" s="154" t="s">
        <v>80</v>
      </c>
      <c r="AW1721" s="154" t="s">
        <v>35</v>
      </c>
      <c r="AX1721" s="154" t="s">
        <v>73</v>
      </c>
      <c r="AY1721" s="157" t="s">
        <v>193</v>
      </c>
    </row>
    <row r="1722" spans="1:65" s="162" customFormat="1">
      <c r="B1722" s="163"/>
      <c r="D1722" s="156" t="s">
        <v>202</v>
      </c>
      <c r="E1722" s="164"/>
      <c r="F1722" s="165" t="s">
        <v>1941</v>
      </c>
      <c r="H1722" s="166">
        <v>17.035</v>
      </c>
      <c r="L1722" s="163"/>
      <c r="M1722" s="167"/>
      <c r="N1722" s="168"/>
      <c r="O1722" s="168"/>
      <c r="P1722" s="168"/>
      <c r="Q1722" s="168"/>
      <c r="R1722" s="168"/>
      <c r="S1722" s="168"/>
      <c r="T1722" s="169"/>
      <c r="AT1722" s="164" t="s">
        <v>202</v>
      </c>
      <c r="AU1722" s="164" t="s">
        <v>82</v>
      </c>
      <c r="AV1722" s="162" t="s">
        <v>82</v>
      </c>
      <c r="AW1722" s="162" t="s">
        <v>35</v>
      </c>
      <c r="AX1722" s="162" t="s">
        <v>73</v>
      </c>
      <c r="AY1722" s="164" t="s">
        <v>193</v>
      </c>
    </row>
    <row r="1723" spans="1:65" s="162" customFormat="1">
      <c r="B1723" s="163"/>
      <c r="D1723" s="156" t="s">
        <v>202</v>
      </c>
      <c r="E1723" s="164"/>
      <c r="F1723" s="165" t="s">
        <v>1942</v>
      </c>
      <c r="H1723" s="166">
        <v>8.1999999999999993</v>
      </c>
      <c r="L1723" s="163"/>
      <c r="M1723" s="167"/>
      <c r="N1723" s="168"/>
      <c r="O1723" s="168"/>
      <c r="P1723" s="168"/>
      <c r="Q1723" s="168"/>
      <c r="R1723" s="168"/>
      <c r="S1723" s="168"/>
      <c r="T1723" s="169"/>
      <c r="AT1723" s="164" t="s">
        <v>202</v>
      </c>
      <c r="AU1723" s="164" t="s">
        <v>82</v>
      </c>
      <c r="AV1723" s="162" t="s">
        <v>82</v>
      </c>
      <c r="AW1723" s="162" t="s">
        <v>35</v>
      </c>
      <c r="AX1723" s="162" t="s">
        <v>73</v>
      </c>
      <c r="AY1723" s="164" t="s">
        <v>193</v>
      </c>
    </row>
    <row r="1724" spans="1:65" s="170" customFormat="1">
      <c r="B1724" s="171"/>
      <c r="D1724" s="156" t="s">
        <v>202</v>
      </c>
      <c r="E1724" s="172"/>
      <c r="F1724" s="173" t="s">
        <v>206</v>
      </c>
      <c r="H1724" s="174">
        <v>25.234999999999999</v>
      </c>
      <c r="L1724" s="171"/>
      <c r="M1724" s="175"/>
      <c r="N1724" s="176"/>
      <c r="O1724" s="176"/>
      <c r="P1724" s="176"/>
      <c r="Q1724" s="176"/>
      <c r="R1724" s="176"/>
      <c r="S1724" s="176"/>
      <c r="T1724" s="177"/>
      <c r="AT1724" s="172" t="s">
        <v>202</v>
      </c>
      <c r="AU1724" s="172" t="s">
        <v>82</v>
      </c>
      <c r="AV1724" s="170" t="s">
        <v>199</v>
      </c>
      <c r="AW1724" s="170" t="s">
        <v>35</v>
      </c>
      <c r="AX1724" s="170" t="s">
        <v>80</v>
      </c>
      <c r="AY1724" s="172" t="s">
        <v>193</v>
      </c>
    </row>
    <row r="1725" spans="1:65" s="17" customFormat="1" ht="24.15" customHeight="1">
      <c r="A1725" s="13"/>
      <c r="B1725" s="136"/>
      <c r="C1725" s="186" t="s">
        <v>1943</v>
      </c>
      <c r="D1725" s="186" t="s">
        <v>372</v>
      </c>
      <c r="E1725" s="187" t="s">
        <v>1944</v>
      </c>
      <c r="F1725" s="188" t="s">
        <v>1945</v>
      </c>
      <c r="G1725" s="189" t="s">
        <v>353</v>
      </c>
      <c r="H1725" s="190">
        <v>17.035</v>
      </c>
      <c r="I1725" s="191">
        <v>0</v>
      </c>
      <c r="J1725" s="191">
        <f>ROUND(I1725*H1725,2)</f>
        <v>0</v>
      </c>
      <c r="K1725" s="192"/>
      <c r="L1725" s="193"/>
      <c r="M1725" s="194"/>
      <c r="N1725" s="195" t="s">
        <v>44</v>
      </c>
      <c r="O1725" s="146">
        <v>0</v>
      </c>
      <c r="P1725" s="146">
        <f>O1725*H1725</f>
        <v>0</v>
      </c>
      <c r="Q1725" s="146">
        <v>0</v>
      </c>
      <c r="R1725" s="146">
        <f>Q1725*H1725</f>
        <v>0</v>
      </c>
      <c r="S1725" s="146">
        <v>0</v>
      </c>
      <c r="T1725" s="147">
        <f>S1725*H1725</f>
        <v>0</v>
      </c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R1725" s="148" t="s">
        <v>336</v>
      </c>
      <c r="AT1725" s="148" t="s">
        <v>372</v>
      </c>
      <c r="AU1725" s="148" t="s">
        <v>82</v>
      </c>
      <c r="AY1725" s="2" t="s">
        <v>193</v>
      </c>
      <c r="BE1725" s="149">
        <f>IF(N1725="základní",J1725,0)</f>
        <v>0</v>
      </c>
      <c r="BF1725" s="149">
        <f>IF(N1725="snížená",J1725,0)</f>
        <v>0</v>
      </c>
      <c r="BG1725" s="149">
        <f>IF(N1725="zákl. přenesená",J1725,0)</f>
        <v>0</v>
      </c>
      <c r="BH1725" s="149">
        <f>IF(N1725="sníž. přenesená",J1725,0)</f>
        <v>0</v>
      </c>
      <c r="BI1725" s="149">
        <f>IF(N1725="nulová",J1725,0)</f>
        <v>0</v>
      </c>
      <c r="BJ1725" s="2" t="s">
        <v>80</v>
      </c>
      <c r="BK1725" s="149">
        <f>ROUND(I1725*H1725,2)</f>
        <v>0</v>
      </c>
      <c r="BL1725" s="2" t="s">
        <v>283</v>
      </c>
      <c r="BM1725" s="148" t="s">
        <v>1946</v>
      </c>
    </row>
    <row r="1726" spans="1:65" s="17" customFormat="1" ht="24.15" customHeight="1">
      <c r="A1726" s="13"/>
      <c r="B1726" s="136"/>
      <c r="C1726" s="186" t="s">
        <v>1194</v>
      </c>
      <c r="D1726" s="186" t="s">
        <v>372</v>
      </c>
      <c r="E1726" s="187" t="s">
        <v>1947</v>
      </c>
      <c r="F1726" s="188" t="s">
        <v>1948</v>
      </c>
      <c r="G1726" s="189" t="s">
        <v>353</v>
      </c>
      <c r="H1726" s="190">
        <v>8.1999999999999993</v>
      </c>
      <c r="I1726" s="191">
        <v>0</v>
      </c>
      <c r="J1726" s="191">
        <f>ROUND(I1726*H1726,2)</f>
        <v>0</v>
      </c>
      <c r="K1726" s="192"/>
      <c r="L1726" s="193"/>
      <c r="M1726" s="194"/>
      <c r="N1726" s="195" t="s">
        <v>44</v>
      </c>
      <c r="O1726" s="146">
        <v>0</v>
      </c>
      <c r="P1726" s="146">
        <f>O1726*H1726</f>
        <v>0</v>
      </c>
      <c r="Q1726" s="146">
        <v>0</v>
      </c>
      <c r="R1726" s="146">
        <f>Q1726*H1726</f>
        <v>0</v>
      </c>
      <c r="S1726" s="146">
        <v>0</v>
      </c>
      <c r="T1726" s="147">
        <f>S1726*H1726</f>
        <v>0</v>
      </c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R1726" s="148" t="s">
        <v>336</v>
      </c>
      <c r="AT1726" s="148" t="s">
        <v>372</v>
      </c>
      <c r="AU1726" s="148" t="s">
        <v>82</v>
      </c>
      <c r="AY1726" s="2" t="s">
        <v>193</v>
      </c>
      <c r="BE1726" s="149">
        <f>IF(N1726="základní",J1726,0)</f>
        <v>0</v>
      </c>
      <c r="BF1726" s="149">
        <f>IF(N1726="snížená",J1726,0)</f>
        <v>0</v>
      </c>
      <c r="BG1726" s="149">
        <f>IF(N1726="zákl. přenesená",J1726,0)</f>
        <v>0</v>
      </c>
      <c r="BH1726" s="149">
        <f>IF(N1726="sníž. přenesená",J1726,0)</f>
        <v>0</v>
      </c>
      <c r="BI1726" s="149">
        <f>IF(N1726="nulová",J1726,0)</f>
        <v>0</v>
      </c>
      <c r="BJ1726" s="2" t="s">
        <v>80</v>
      </c>
      <c r="BK1726" s="149">
        <f>ROUND(I1726*H1726,2)</f>
        <v>0</v>
      </c>
      <c r="BL1726" s="2" t="s">
        <v>283</v>
      </c>
      <c r="BM1726" s="148" t="s">
        <v>1949</v>
      </c>
    </row>
    <row r="1727" spans="1:65" s="17" customFormat="1" ht="37.799999999999997" customHeight="1">
      <c r="A1727" s="13"/>
      <c r="B1727" s="136"/>
      <c r="C1727" s="137" t="s">
        <v>1950</v>
      </c>
      <c r="D1727" s="137" t="s">
        <v>195</v>
      </c>
      <c r="E1727" s="138" t="s">
        <v>1951</v>
      </c>
      <c r="F1727" s="139" t="s">
        <v>1952</v>
      </c>
      <c r="G1727" s="140" t="s">
        <v>353</v>
      </c>
      <c r="H1727" s="141">
        <v>6.71</v>
      </c>
      <c r="I1727" s="142">
        <v>0</v>
      </c>
      <c r="J1727" s="142">
        <f>ROUND(I1727*H1727,2)</f>
        <v>0</v>
      </c>
      <c r="K1727" s="143"/>
      <c r="L1727" s="14"/>
      <c r="M1727" s="144"/>
      <c r="N1727" s="145" t="s">
        <v>44</v>
      </c>
      <c r="O1727" s="146">
        <v>0</v>
      </c>
      <c r="P1727" s="146">
        <f>O1727*H1727</f>
        <v>0</v>
      </c>
      <c r="Q1727" s="146">
        <v>0</v>
      </c>
      <c r="R1727" s="146">
        <f>Q1727*H1727</f>
        <v>0</v>
      </c>
      <c r="S1727" s="146">
        <v>0</v>
      </c>
      <c r="T1727" s="147">
        <f>S1727*H1727</f>
        <v>0</v>
      </c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R1727" s="148" t="s">
        <v>283</v>
      </c>
      <c r="AT1727" s="148" t="s">
        <v>195</v>
      </c>
      <c r="AU1727" s="148" t="s">
        <v>82</v>
      </c>
      <c r="AY1727" s="2" t="s">
        <v>193</v>
      </c>
      <c r="BE1727" s="149">
        <f>IF(N1727="základní",J1727,0)</f>
        <v>0</v>
      </c>
      <c r="BF1727" s="149">
        <f>IF(N1727="snížená",J1727,0)</f>
        <v>0</v>
      </c>
      <c r="BG1727" s="149">
        <f>IF(N1727="zákl. přenesená",J1727,0)</f>
        <v>0</v>
      </c>
      <c r="BH1727" s="149">
        <f>IF(N1727="sníž. přenesená",J1727,0)</f>
        <v>0</v>
      </c>
      <c r="BI1727" s="149">
        <f>IF(N1727="nulová",J1727,0)</f>
        <v>0</v>
      </c>
      <c r="BJ1727" s="2" t="s">
        <v>80</v>
      </c>
      <c r="BK1727" s="149">
        <f>ROUND(I1727*H1727,2)</f>
        <v>0</v>
      </c>
      <c r="BL1727" s="2" t="s">
        <v>283</v>
      </c>
      <c r="BM1727" s="148" t="s">
        <v>1953</v>
      </c>
    </row>
    <row r="1728" spans="1:65" s="154" customFormat="1">
      <c r="B1728" s="155"/>
      <c r="D1728" s="156" t="s">
        <v>202</v>
      </c>
      <c r="E1728" s="157"/>
      <c r="F1728" s="158" t="s">
        <v>1954</v>
      </c>
      <c r="H1728" s="157"/>
      <c r="L1728" s="155"/>
      <c r="M1728" s="159"/>
      <c r="N1728" s="160"/>
      <c r="O1728" s="160"/>
      <c r="P1728" s="160"/>
      <c r="Q1728" s="160"/>
      <c r="R1728" s="160"/>
      <c r="S1728" s="160"/>
      <c r="T1728" s="161"/>
      <c r="AT1728" s="157" t="s">
        <v>202</v>
      </c>
      <c r="AU1728" s="157" t="s">
        <v>82</v>
      </c>
      <c r="AV1728" s="154" t="s">
        <v>80</v>
      </c>
      <c r="AW1728" s="154" t="s">
        <v>35</v>
      </c>
      <c r="AX1728" s="154" t="s">
        <v>73</v>
      </c>
      <c r="AY1728" s="157" t="s">
        <v>193</v>
      </c>
    </row>
    <row r="1729" spans="1:65" s="154" customFormat="1">
      <c r="B1729" s="155"/>
      <c r="D1729" s="156" t="s">
        <v>202</v>
      </c>
      <c r="E1729" s="157"/>
      <c r="F1729" s="158" t="s">
        <v>1940</v>
      </c>
      <c r="H1729" s="157"/>
      <c r="L1729" s="155"/>
      <c r="M1729" s="159"/>
      <c r="N1729" s="160"/>
      <c r="O1729" s="160"/>
      <c r="P1729" s="160"/>
      <c r="Q1729" s="160"/>
      <c r="R1729" s="160"/>
      <c r="S1729" s="160"/>
      <c r="T1729" s="161"/>
      <c r="AT1729" s="157" t="s">
        <v>202</v>
      </c>
      <c r="AU1729" s="157" t="s">
        <v>82</v>
      </c>
      <c r="AV1729" s="154" t="s">
        <v>80</v>
      </c>
      <c r="AW1729" s="154" t="s">
        <v>35</v>
      </c>
      <c r="AX1729" s="154" t="s">
        <v>73</v>
      </c>
      <c r="AY1729" s="157" t="s">
        <v>193</v>
      </c>
    </row>
    <row r="1730" spans="1:65" s="162" customFormat="1">
      <c r="B1730" s="163"/>
      <c r="D1730" s="156" t="s">
        <v>202</v>
      </c>
      <c r="E1730" s="164"/>
      <c r="F1730" s="165" t="s">
        <v>1955</v>
      </c>
      <c r="H1730" s="166">
        <v>6.71</v>
      </c>
      <c r="L1730" s="163"/>
      <c r="M1730" s="167"/>
      <c r="N1730" s="168"/>
      <c r="O1730" s="168"/>
      <c r="P1730" s="168"/>
      <c r="Q1730" s="168"/>
      <c r="R1730" s="168"/>
      <c r="S1730" s="168"/>
      <c r="T1730" s="169"/>
      <c r="AT1730" s="164" t="s">
        <v>202</v>
      </c>
      <c r="AU1730" s="164" t="s">
        <v>82</v>
      </c>
      <c r="AV1730" s="162" t="s">
        <v>82</v>
      </c>
      <c r="AW1730" s="162" t="s">
        <v>35</v>
      </c>
      <c r="AX1730" s="162" t="s">
        <v>73</v>
      </c>
      <c r="AY1730" s="164" t="s">
        <v>193</v>
      </c>
    </row>
    <row r="1731" spans="1:65" s="170" customFormat="1">
      <c r="B1731" s="171"/>
      <c r="D1731" s="156" t="s">
        <v>202</v>
      </c>
      <c r="E1731" s="172"/>
      <c r="F1731" s="173" t="s">
        <v>206</v>
      </c>
      <c r="H1731" s="174">
        <v>6.71</v>
      </c>
      <c r="L1731" s="171"/>
      <c r="M1731" s="175"/>
      <c r="N1731" s="176"/>
      <c r="O1731" s="176"/>
      <c r="P1731" s="176"/>
      <c r="Q1731" s="176"/>
      <c r="R1731" s="176"/>
      <c r="S1731" s="176"/>
      <c r="T1731" s="177"/>
      <c r="AT1731" s="172" t="s">
        <v>202</v>
      </c>
      <c r="AU1731" s="172" t="s">
        <v>82</v>
      </c>
      <c r="AV1731" s="170" t="s">
        <v>199</v>
      </c>
      <c r="AW1731" s="170" t="s">
        <v>35</v>
      </c>
      <c r="AX1731" s="170" t="s">
        <v>80</v>
      </c>
      <c r="AY1731" s="172" t="s">
        <v>193</v>
      </c>
    </row>
    <row r="1732" spans="1:65" s="17" customFormat="1" ht="16.5" customHeight="1">
      <c r="A1732" s="13"/>
      <c r="B1732" s="136"/>
      <c r="C1732" s="186" t="s">
        <v>1201</v>
      </c>
      <c r="D1732" s="186" t="s">
        <v>372</v>
      </c>
      <c r="E1732" s="187" t="s">
        <v>1956</v>
      </c>
      <c r="F1732" s="188" t="s">
        <v>1957</v>
      </c>
      <c r="G1732" s="189" t="s">
        <v>353</v>
      </c>
      <c r="H1732" s="190">
        <v>8.1999999999999993</v>
      </c>
      <c r="I1732" s="191">
        <v>0</v>
      </c>
      <c r="J1732" s="191">
        <f>ROUND(I1732*H1732,2)</f>
        <v>0</v>
      </c>
      <c r="K1732" s="192"/>
      <c r="L1732" s="193"/>
      <c r="M1732" s="194"/>
      <c r="N1732" s="195" t="s">
        <v>44</v>
      </c>
      <c r="O1732" s="146">
        <v>0</v>
      </c>
      <c r="P1732" s="146">
        <f>O1732*H1732</f>
        <v>0</v>
      </c>
      <c r="Q1732" s="146">
        <v>0</v>
      </c>
      <c r="R1732" s="146">
        <f>Q1732*H1732</f>
        <v>0</v>
      </c>
      <c r="S1732" s="146">
        <v>0</v>
      </c>
      <c r="T1732" s="147">
        <f>S1732*H1732</f>
        <v>0</v>
      </c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R1732" s="148" t="s">
        <v>336</v>
      </c>
      <c r="AT1732" s="148" t="s">
        <v>372</v>
      </c>
      <c r="AU1732" s="148" t="s">
        <v>82</v>
      </c>
      <c r="AY1732" s="2" t="s">
        <v>193</v>
      </c>
      <c r="BE1732" s="149">
        <f>IF(N1732="základní",J1732,0)</f>
        <v>0</v>
      </c>
      <c r="BF1732" s="149">
        <f>IF(N1732="snížená",J1732,0)</f>
        <v>0</v>
      </c>
      <c r="BG1732" s="149">
        <f>IF(N1732="zákl. přenesená",J1732,0)</f>
        <v>0</v>
      </c>
      <c r="BH1732" s="149">
        <f>IF(N1732="sníž. přenesená",J1732,0)</f>
        <v>0</v>
      </c>
      <c r="BI1732" s="149">
        <f>IF(N1732="nulová",J1732,0)</f>
        <v>0</v>
      </c>
      <c r="BJ1732" s="2" t="s">
        <v>80</v>
      </c>
      <c r="BK1732" s="149">
        <f>ROUND(I1732*H1732,2)</f>
        <v>0</v>
      </c>
      <c r="BL1732" s="2" t="s">
        <v>283</v>
      </c>
      <c r="BM1732" s="148" t="s">
        <v>1958</v>
      </c>
    </row>
    <row r="1733" spans="1:65" s="17" customFormat="1" ht="16.5" customHeight="1">
      <c r="A1733" s="13"/>
      <c r="B1733" s="136"/>
      <c r="C1733" s="137" t="s">
        <v>1959</v>
      </c>
      <c r="D1733" s="137" t="s">
        <v>195</v>
      </c>
      <c r="E1733" s="138" t="s">
        <v>1960</v>
      </c>
      <c r="F1733" s="139" t="s">
        <v>1961</v>
      </c>
      <c r="G1733" s="140" t="s">
        <v>563</v>
      </c>
      <c r="H1733" s="141">
        <v>1</v>
      </c>
      <c r="I1733" s="142">
        <v>0</v>
      </c>
      <c r="J1733" s="142">
        <f>ROUND(I1733*H1733,2)</f>
        <v>0</v>
      </c>
      <c r="K1733" s="143"/>
      <c r="L1733" s="14"/>
      <c r="M1733" s="144"/>
      <c r="N1733" s="145" t="s">
        <v>44</v>
      </c>
      <c r="O1733" s="146">
        <v>0</v>
      </c>
      <c r="P1733" s="146">
        <f>O1733*H1733</f>
        <v>0</v>
      </c>
      <c r="Q1733" s="146">
        <v>0</v>
      </c>
      <c r="R1733" s="146">
        <f>Q1733*H1733</f>
        <v>0</v>
      </c>
      <c r="S1733" s="146">
        <v>0</v>
      </c>
      <c r="T1733" s="147">
        <f>S1733*H1733</f>
        <v>0</v>
      </c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R1733" s="148" t="s">
        <v>283</v>
      </c>
      <c r="AT1733" s="148" t="s">
        <v>195</v>
      </c>
      <c r="AU1733" s="148" t="s">
        <v>82</v>
      </c>
      <c r="AY1733" s="2" t="s">
        <v>193</v>
      </c>
      <c r="BE1733" s="149">
        <f>IF(N1733="základní",J1733,0)</f>
        <v>0</v>
      </c>
      <c r="BF1733" s="149">
        <f>IF(N1733="snížená",J1733,0)</f>
        <v>0</v>
      </c>
      <c r="BG1733" s="149">
        <f>IF(N1733="zákl. přenesená",J1733,0)</f>
        <v>0</v>
      </c>
      <c r="BH1733" s="149">
        <f>IF(N1733="sníž. přenesená",J1733,0)</f>
        <v>0</v>
      </c>
      <c r="BI1733" s="149">
        <f>IF(N1733="nulová",J1733,0)</f>
        <v>0</v>
      </c>
      <c r="BJ1733" s="2" t="s">
        <v>80</v>
      </c>
      <c r="BK1733" s="149">
        <f>ROUND(I1733*H1733,2)</f>
        <v>0</v>
      </c>
      <c r="BL1733" s="2" t="s">
        <v>283</v>
      </c>
      <c r="BM1733" s="148" t="s">
        <v>1962</v>
      </c>
    </row>
    <row r="1734" spans="1:65" s="154" customFormat="1">
      <c r="B1734" s="155"/>
      <c r="D1734" s="156" t="s">
        <v>202</v>
      </c>
      <c r="E1734" s="157"/>
      <c r="F1734" s="158" t="s">
        <v>1726</v>
      </c>
      <c r="H1734" s="157"/>
      <c r="L1734" s="155"/>
      <c r="M1734" s="159"/>
      <c r="N1734" s="160"/>
      <c r="O1734" s="160"/>
      <c r="P1734" s="160"/>
      <c r="Q1734" s="160"/>
      <c r="R1734" s="160"/>
      <c r="S1734" s="160"/>
      <c r="T1734" s="161"/>
      <c r="AT1734" s="157" t="s">
        <v>202</v>
      </c>
      <c r="AU1734" s="157" t="s">
        <v>82</v>
      </c>
      <c r="AV1734" s="154" t="s">
        <v>80</v>
      </c>
      <c r="AW1734" s="154" t="s">
        <v>35</v>
      </c>
      <c r="AX1734" s="154" t="s">
        <v>73</v>
      </c>
      <c r="AY1734" s="157" t="s">
        <v>193</v>
      </c>
    </row>
    <row r="1735" spans="1:65" s="154" customFormat="1" ht="30.6">
      <c r="B1735" s="155"/>
      <c r="D1735" s="156" t="s">
        <v>202</v>
      </c>
      <c r="E1735" s="157"/>
      <c r="F1735" s="158" t="s">
        <v>1963</v>
      </c>
      <c r="H1735" s="157"/>
      <c r="L1735" s="155"/>
      <c r="M1735" s="159"/>
      <c r="N1735" s="160"/>
      <c r="O1735" s="160"/>
      <c r="P1735" s="160"/>
      <c r="Q1735" s="160"/>
      <c r="R1735" s="160"/>
      <c r="S1735" s="160"/>
      <c r="T1735" s="161"/>
      <c r="AT1735" s="157" t="s">
        <v>202</v>
      </c>
      <c r="AU1735" s="157" t="s">
        <v>82</v>
      </c>
      <c r="AV1735" s="154" t="s">
        <v>80</v>
      </c>
      <c r="AW1735" s="154" t="s">
        <v>35</v>
      </c>
      <c r="AX1735" s="154" t="s">
        <v>73</v>
      </c>
      <c r="AY1735" s="157" t="s">
        <v>193</v>
      </c>
    </row>
    <row r="1736" spans="1:65" s="162" customFormat="1">
      <c r="B1736" s="163"/>
      <c r="D1736" s="156" t="s">
        <v>202</v>
      </c>
      <c r="E1736" s="164"/>
      <c r="F1736" s="165" t="s">
        <v>80</v>
      </c>
      <c r="H1736" s="166">
        <v>1</v>
      </c>
      <c r="L1736" s="163"/>
      <c r="M1736" s="167"/>
      <c r="N1736" s="168"/>
      <c r="O1736" s="168"/>
      <c r="P1736" s="168"/>
      <c r="Q1736" s="168"/>
      <c r="R1736" s="168"/>
      <c r="S1736" s="168"/>
      <c r="T1736" s="169"/>
      <c r="AT1736" s="164" t="s">
        <v>202</v>
      </c>
      <c r="AU1736" s="164" t="s">
        <v>82</v>
      </c>
      <c r="AV1736" s="162" t="s">
        <v>82</v>
      </c>
      <c r="AW1736" s="162" t="s">
        <v>35</v>
      </c>
      <c r="AX1736" s="162" t="s">
        <v>73</v>
      </c>
      <c r="AY1736" s="164" t="s">
        <v>193</v>
      </c>
    </row>
    <row r="1737" spans="1:65" s="170" customFormat="1">
      <c r="B1737" s="171"/>
      <c r="D1737" s="156" t="s">
        <v>202</v>
      </c>
      <c r="E1737" s="172"/>
      <c r="F1737" s="173" t="s">
        <v>206</v>
      </c>
      <c r="H1737" s="174">
        <v>1</v>
      </c>
      <c r="L1737" s="171"/>
      <c r="M1737" s="175"/>
      <c r="N1737" s="176"/>
      <c r="O1737" s="176"/>
      <c r="P1737" s="176"/>
      <c r="Q1737" s="176"/>
      <c r="R1737" s="176"/>
      <c r="S1737" s="176"/>
      <c r="T1737" s="177"/>
      <c r="AT1737" s="172" t="s">
        <v>202</v>
      </c>
      <c r="AU1737" s="172" t="s">
        <v>82</v>
      </c>
      <c r="AV1737" s="170" t="s">
        <v>199</v>
      </c>
      <c r="AW1737" s="170" t="s">
        <v>35</v>
      </c>
      <c r="AX1737" s="170" t="s">
        <v>80</v>
      </c>
      <c r="AY1737" s="172" t="s">
        <v>193</v>
      </c>
    </row>
    <row r="1738" spans="1:65" s="17" customFormat="1" ht="24.15" customHeight="1">
      <c r="A1738" s="13"/>
      <c r="B1738" s="136"/>
      <c r="C1738" s="137" t="s">
        <v>1207</v>
      </c>
      <c r="D1738" s="137" t="s">
        <v>195</v>
      </c>
      <c r="E1738" s="138" t="s">
        <v>1964</v>
      </c>
      <c r="F1738" s="139" t="s">
        <v>1965</v>
      </c>
      <c r="G1738" s="140" t="s">
        <v>1312</v>
      </c>
      <c r="H1738" s="141">
        <v>346.8</v>
      </c>
      <c r="I1738" s="142">
        <v>0</v>
      </c>
      <c r="J1738" s="142">
        <f>ROUND(I1738*H1738,2)</f>
        <v>0</v>
      </c>
      <c r="K1738" s="143"/>
      <c r="L1738" s="14"/>
      <c r="M1738" s="144"/>
      <c r="N1738" s="145" t="s">
        <v>44</v>
      </c>
      <c r="O1738" s="146">
        <v>4.4999999999999998E-2</v>
      </c>
      <c r="P1738" s="146">
        <f>O1738*H1738</f>
        <v>15.606</v>
      </c>
      <c r="Q1738" s="146">
        <v>4.6999999999999997E-5</v>
      </c>
      <c r="R1738" s="146">
        <f>Q1738*H1738</f>
        <v>1.6299600000000001E-2</v>
      </c>
      <c r="S1738" s="146">
        <v>0</v>
      </c>
      <c r="T1738" s="147">
        <f>S1738*H1738</f>
        <v>0</v>
      </c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R1738" s="148" t="s">
        <v>283</v>
      </c>
      <c r="AT1738" s="148" t="s">
        <v>195</v>
      </c>
      <c r="AU1738" s="148" t="s">
        <v>82</v>
      </c>
      <c r="AY1738" s="2" t="s">
        <v>193</v>
      </c>
      <c r="BE1738" s="149">
        <f>IF(N1738="základní",J1738,0)</f>
        <v>0</v>
      </c>
      <c r="BF1738" s="149">
        <f>IF(N1738="snížená",J1738,0)</f>
        <v>0</v>
      </c>
      <c r="BG1738" s="149">
        <f>IF(N1738="zákl. přenesená",J1738,0)</f>
        <v>0</v>
      </c>
      <c r="BH1738" s="149">
        <f>IF(N1738="sníž. přenesená",J1738,0)</f>
        <v>0</v>
      </c>
      <c r="BI1738" s="149">
        <f>IF(N1738="nulová",J1738,0)</f>
        <v>0</v>
      </c>
      <c r="BJ1738" s="2" t="s">
        <v>80</v>
      </c>
      <c r="BK1738" s="149">
        <f>ROUND(I1738*H1738,2)</f>
        <v>0</v>
      </c>
      <c r="BL1738" s="2" t="s">
        <v>283</v>
      </c>
      <c r="BM1738" s="148" t="s">
        <v>1966</v>
      </c>
    </row>
    <row r="1739" spans="1:65" s="17" customFormat="1">
      <c r="A1739" s="13"/>
      <c r="B1739" s="14"/>
      <c r="C1739" s="13"/>
      <c r="D1739" s="150" t="s">
        <v>200</v>
      </c>
      <c r="E1739" s="13"/>
      <c r="F1739" s="151" t="s">
        <v>1967</v>
      </c>
      <c r="G1739" s="13"/>
      <c r="H1739" s="13"/>
      <c r="I1739" s="13"/>
      <c r="J1739" s="13"/>
      <c r="K1739" s="13"/>
      <c r="L1739" s="14"/>
      <c r="M1739" s="152"/>
      <c r="N1739" s="153"/>
      <c r="O1739" s="36"/>
      <c r="P1739" s="36"/>
      <c r="Q1739" s="36"/>
      <c r="R1739" s="36"/>
      <c r="S1739" s="36"/>
      <c r="T1739" s="37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" t="s">
        <v>200</v>
      </c>
      <c r="AU1739" s="2" t="s">
        <v>82</v>
      </c>
    </row>
    <row r="1740" spans="1:65" s="154" customFormat="1" ht="20.399999999999999">
      <c r="B1740" s="155"/>
      <c r="D1740" s="156" t="s">
        <v>202</v>
      </c>
      <c r="E1740" s="157"/>
      <c r="F1740" s="158" t="s">
        <v>865</v>
      </c>
      <c r="H1740" s="157"/>
      <c r="L1740" s="155"/>
      <c r="M1740" s="159"/>
      <c r="N1740" s="160"/>
      <c r="O1740" s="160"/>
      <c r="P1740" s="160"/>
      <c r="Q1740" s="160"/>
      <c r="R1740" s="160"/>
      <c r="S1740" s="160"/>
      <c r="T1740" s="161"/>
      <c r="AT1740" s="157" t="s">
        <v>202</v>
      </c>
      <c r="AU1740" s="157" t="s">
        <v>82</v>
      </c>
      <c r="AV1740" s="154" t="s">
        <v>80</v>
      </c>
      <c r="AW1740" s="154" t="s">
        <v>35</v>
      </c>
      <c r="AX1740" s="154" t="s">
        <v>73</v>
      </c>
      <c r="AY1740" s="157" t="s">
        <v>193</v>
      </c>
    </row>
    <row r="1741" spans="1:65" s="154" customFormat="1">
      <c r="B1741" s="155"/>
      <c r="D1741" s="156" t="s">
        <v>202</v>
      </c>
      <c r="E1741" s="157"/>
      <c r="F1741" s="158" t="s">
        <v>1968</v>
      </c>
      <c r="H1741" s="157"/>
      <c r="L1741" s="155"/>
      <c r="M1741" s="159"/>
      <c r="N1741" s="160"/>
      <c r="O1741" s="160"/>
      <c r="P1741" s="160"/>
      <c r="Q1741" s="160"/>
      <c r="R1741" s="160"/>
      <c r="S1741" s="160"/>
      <c r="T1741" s="161"/>
      <c r="AT1741" s="157" t="s">
        <v>202</v>
      </c>
      <c r="AU1741" s="157" t="s">
        <v>82</v>
      </c>
      <c r="AV1741" s="154" t="s">
        <v>80</v>
      </c>
      <c r="AW1741" s="154" t="s">
        <v>35</v>
      </c>
      <c r="AX1741" s="154" t="s">
        <v>73</v>
      </c>
      <c r="AY1741" s="157" t="s">
        <v>193</v>
      </c>
    </row>
    <row r="1742" spans="1:65" s="154" customFormat="1">
      <c r="B1742" s="155"/>
      <c r="D1742" s="156" t="s">
        <v>202</v>
      </c>
      <c r="E1742" s="157"/>
      <c r="F1742" s="158" t="s">
        <v>866</v>
      </c>
      <c r="H1742" s="157"/>
      <c r="L1742" s="155"/>
      <c r="M1742" s="159"/>
      <c r="N1742" s="160"/>
      <c r="O1742" s="160"/>
      <c r="P1742" s="160"/>
      <c r="Q1742" s="160"/>
      <c r="R1742" s="160"/>
      <c r="S1742" s="160"/>
      <c r="T1742" s="161"/>
      <c r="AT1742" s="157" t="s">
        <v>202</v>
      </c>
      <c r="AU1742" s="157" t="s">
        <v>82</v>
      </c>
      <c r="AV1742" s="154" t="s">
        <v>80</v>
      </c>
      <c r="AW1742" s="154" t="s">
        <v>35</v>
      </c>
      <c r="AX1742" s="154" t="s">
        <v>73</v>
      </c>
      <c r="AY1742" s="157" t="s">
        <v>193</v>
      </c>
    </row>
    <row r="1743" spans="1:65" s="162" customFormat="1">
      <c r="B1743" s="163"/>
      <c r="D1743" s="156" t="s">
        <v>202</v>
      </c>
      <c r="E1743" s="164"/>
      <c r="F1743" s="165" t="s">
        <v>1969</v>
      </c>
      <c r="H1743" s="166">
        <v>327.60000000000002</v>
      </c>
      <c r="L1743" s="163"/>
      <c r="M1743" s="167"/>
      <c r="N1743" s="168"/>
      <c r="O1743" s="168"/>
      <c r="P1743" s="168"/>
      <c r="Q1743" s="168"/>
      <c r="R1743" s="168"/>
      <c r="S1743" s="168"/>
      <c r="T1743" s="169"/>
      <c r="AT1743" s="164" t="s">
        <v>202</v>
      </c>
      <c r="AU1743" s="164" t="s">
        <v>82</v>
      </c>
      <c r="AV1743" s="162" t="s">
        <v>82</v>
      </c>
      <c r="AW1743" s="162" t="s">
        <v>35</v>
      </c>
      <c r="AX1743" s="162" t="s">
        <v>73</v>
      </c>
      <c r="AY1743" s="164" t="s">
        <v>193</v>
      </c>
    </row>
    <row r="1744" spans="1:65" s="154" customFormat="1" ht="20.399999999999999">
      <c r="B1744" s="155"/>
      <c r="D1744" s="156" t="s">
        <v>202</v>
      </c>
      <c r="E1744" s="157"/>
      <c r="F1744" s="158" t="s">
        <v>609</v>
      </c>
      <c r="H1744" s="157"/>
      <c r="L1744" s="155"/>
      <c r="M1744" s="159"/>
      <c r="N1744" s="160"/>
      <c r="O1744" s="160"/>
      <c r="P1744" s="160"/>
      <c r="Q1744" s="160"/>
      <c r="R1744" s="160"/>
      <c r="S1744" s="160"/>
      <c r="T1744" s="161"/>
      <c r="AT1744" s="157" t="s">
        <v>202</v>
      </c>
      <c r="AU1744" s="157" t="s">
        <v>82</v>
      </c>
      <c r="AV1744" s="154" t="s">
        <v>80</v>
      </c>
      <c r="AW1744" s="154" t="s">
        <v>35</v>
      </c>
      <c r="AX1744" s="154" t="s">
        <v>73</v>
      </c>
      <c r="AY1744" s="157" t="s">
        <v>193</v>
      </c>
    </row>
    <row r="1745" spans="1:65" s="162" customFormat="1">
      <c r="B1745" s="163"/>
      <c r="D1745" s="156" t="s">
        <v>202</v>
      </c>
      <c r="E1745" s="164"/>
      <c r="F1745" s="165" t="s">
        <v>1970</v>
      </c>
      <c r="H1745" s="166">
        <v>19.2</v>
      </c>
      <c r="L1745" s="163"/>
      <c r="M1745" s="167"/>
      <c r="N1745" s="168"/>
      <c r="O1745" s="168"/>
      <c r="P1745" s="168"/>
      <c r="Q1745" s="168"/>
      <c r="R1745" s="168"/>
      <c r="S1745" s="168"/>
      <c r="T1745" s="169"/>
      <c r="AT1745" s="164" t="s">
        <v>202</v>
      </c>
      <c r="AU1745" s="164" t="s">
        <v>82</v>
      </c>
      <c r="AV1745" s="162" t="s">
        <v>82</v>
      </c>
      <c r="AW1745" s="162" t="s">
        <v>35</v>
      </c>
      <c r="AX1745" s="162" t="s">
        <v>73</v>
      </c>
      <c r="AY1745" s="164" t="s">
        <v>193</v>
      </c>
    </row>
    <row r="1746" spans="1:65" s="170" customFormat="1">
      <c r="B1746" s="171"/>
      <c r="D1746" s="156" t="s">
        <v>202</v>
      </c>
      <c r="E1746" s="172"/>
      <c r="F1746" s="173" t="s">
        <v>206</v>
      </c>
      <c r="H1746" s="174">
        <v>346.8</v>
      </c>
      <c r="L1746" s="171"/>
      <c r="M1746" s="175"/>
      <c r="N1746" s="176"/>
      <c r="O1746" s="176"/>
      <c r="P1746" s="176"/>
      <c r="Q1746" s="176"/>
      <c r="R1746" s="176"/>
      <c r="S1746" s="176"/>
      <c r="T1746" s="177"/>
      <c r="AT1746" s="172" t="s">
        <v>202</v>
      </c>
      <c r="AU1746" s="172" t="s">
        <v>82</v>
      </c>
      <c r="AV1746" s="170" t="s">
        <v>199</v>
      </c>
      <c r="AW1746" s="170" t="s">
        <v>35</v>
      </c>
      <c r="AX1746" s="170" t="s">
        <v>80</v>
      </c>
      <c r="AY1746" s="172" t="s">
        <v>193</v>
      </c>
    </row>
    <row r="1747" spans="1:65" s="17" customFormat="1" ht="21.75" customHeight="1">
      <c r="A1747" s="13"/>
      <c r="B1747" s="136"/>
      <c r="C1747" s="186" t="s">
        <v>1971</v>
      </c>
      <c r="D1747" s="186" t="s">
        <v>372</v>
      </c>
      <c r="E1747" s="187" t="s">
        <v>1972</v>
      </c>
      <c r="F1747" s="188" t="s">
        <v>1973</v>
      </c>
      <c r="G1747" s="189" t="s">
        <v>326</v>
      </c>
      <c r="H1747" s="190">
        <v>0.34699999999999998</v>
      </c>
      <c r="I1747" s="191">
        <v>0</v>
      </c>
      <c r="J1747" s="191">
        <f>ROUND(I1747*H1747,2)</f>
        <v>0</v>
      </c>
      <c r="K1747" s="192"/>
      <c r="L1747" s="193"/>
      <c r="M1747" s="194"/>
      <c r="N1747" s="195" t="s">
        <v>44</v>
      </c>
      <c r="O1747" s="146">
        <v>0</v>
      </c>
      <c r="P1747" s="146">
        <f>O1747*H1747</f>
        <v>0</v>
      </c>
      <c r="Q1747" s="146">
        <v>1</v>
      </c>
      <c r="R1747" s="146">
        <f>Q1747*H1747</f>
        <v>0.34699999999999998</v>
      </c>
      <c r="S1747" s="146">
        <v>0</v>
      </c>
      <c r="T1747" s="147">
        <f>S1747*H1747</f>
        <v>0</v>
      </c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R1747" s="148" t="s">
        <v>336</v>
      </c>
      <c r="AT1747" s="148" t="s">
        <v>372</v>
      </c>
      <c r="AU1747" s="148" t="s">
        <v>82</v>
      </c>
      <c r="AY1747" s="2" t="s">
        <v>193</v>
      </c>
      <c r="BE1747" s="149">
        <f>IF(N1747="základní",J1747,0)</f>
        <v>0</v>
      </c>
      <c r="BF1747" s="149">
        <f>IF(N1747="snížená",J1747,0)</f>
        <v>0</v>
      </c>
      <c r="BG1747" s="149">
        <f>IF(N1747="zákl. přenesená",J1747,0)</f>
        <v>0</v>
      </c>
      <c r="BH1747" s="149">
        <f>IF(N1747="sníž. přenesená",J1747,0)</f>
        <v>0</v>
      </c>
      <c r="BI1747" s="149">
        <f>IF(N1747="nulová",J1747,0)</f>
        <v>0</v>
      </c>
      <c r="BJ1747" s="2" t="s">
        <v>80</v>
      </c>
      <c r="BK1747" s="149">
        <f>ROUND(I1747*H1747,2)</f>
        <v>0</v>
      </c>
      <c r="BL1747" s="2" t="s">
        <v>283</v>
      </c>
      <c r="BM1747" s="148" t="s">
        <v>1974</v>
      </c>
    </row>
    <row r="1748" spans="1:65" s="162" customFormat="1">
      <c r="B1748" s="163"/>
      <c r="D1748" s="156" t="s">
        <v>202</v>
      </c>
      <c r="E1748" s="164"/>
      <c r="F1748" s="165" t="s">
        <v>1975</v>
      </c>
      <c r="H1748" s="166">
        <v>0.34699999999999998</v>
      </c>
      <c r="L1748" s="163"/>
      <c r="M1748" s="167"/>
      <c r="N1748" s="168"/>
      <c r="O1748" s="168"/>
      <c r="P1748" s="168"/>
      <c r="Q1748" s="168"/>
      <c r="R1748" s="168"/>
      <c r="S1748" s="168"/>
      <c r="T1748" s="169"/>
      <c r="AT1748" s="164" t="s">
        <v>202</v>
      </c>
      <c r="AU1748" s="164" t="s">
        <v>82</v>
      </c>
      <c r="AV1748" s="162" t="s">
        <v>82</v>
      </c>
      <c r="AW1748" s="162" t="s">
        <v>35</v>
      </c>
      <c r="AX1748" s="162" t="s">
        <v>73</v>
      </c>
      <c r="AY1748" s="164" t="s">
        <v>193</v>
      </c>
    </row>
    <row r="1749" spans="1:65" s="170" customFormat="1">
      <c r="B1749" s="171"/>
      <c r="D1749" s="156" t="s">
        <v>202</v>
      </c>
      <c r="E1749" s="172"/>
      <c r="F1749" s="173" t="s">
        <v>206</v>
      </c>
      <c r="H1749" s="174">
        <v>0.34699999999999998</v>
      </c>
      <c r="L1749" s="171"/>
      <c r="M1749" s="175"/>
      <c r="N1749" s="176"/>
      <c r="O1749" s="176"/>
      <c r="P1749" s="176"/>
      <c r="Q1749" s="176"/>
      <c r="R1749" s="176"/>
      <c r="S1749" s="176"/>
      <c r="T1749" s="177"/>
      <c r="AT1749" s="172" t="s">
        <v>202</v>
      </c>
      <c r="AU1749" s="172" t="s">
        <v>82</v>
      </c>
      <c r="AV1749" s="170" t="s">
        <v>199</v>
      </c>
      <c r="AW1749" s="170" t="s">
        <v>35</v>
      </c>
      <c r="AX1749" s="170" t="s">
        <v>80</v>
      </c>
      <c r="AY1749" s="172" t="s">
        <v>193</v>
      </c>
    </row>
    <row r="1750" spans="1:65" s="17" customFormat="1" ht="24.15" customHeight="1">
      <c r="A1750" s="13"/>
      <c r="B1750" s="136"/>
      <c r="C1750" s="137" t="s">
        <v>1213</v>
      </c>
      <c r="D1750" s="137" t="s">
        <v>195</v>
      </c>
      <c r="E1750" s="138" t="s">
        <v>1976</v>
      </c>
      <c r="F1750" s="139" t="s">
        <v>1977</v>
      </c>
      <c r="G1750" s="140" t="s">
        <v>563</v>
      </c>
      <c r="H1750" s="141">
        <v>1</v>
      </c>
      <c r="I1750" s="142">
        <v>0</v>
      </c>
      <c r="J1750" s="142">
        <f>ROUND(I1750*H1750,2)</f>
        <v>0</v>
      </c>
      <c r="K1750" s="143"/>
      <c r="L1750" s="14"/>
      <c r="M1750" s="144"/>
      <c r="N1750" s="145" t="s">
        <v>44</v>
      </c>
      <c r="O1750" s="146">
        <v>0</v>
      </c>
      <c r="P1750" s="146">
        <f>O1750*H1750</f>
        <v>0</v>
      </c>
      <c r="Q1750" s="146">
        <v>0</v>
      </c>
      <c r="R1750" s="146">
        <f>Q1750*H1750</f>
        <v>0</v>
      </c>
      <c r="S1750" s="146">
        <v>0</v>
      </c>
      <c r="T1750" s="147">
        <f>S1750*H1750</f>
        <v>0</v>
      </c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R1750" s="148" t="s">
        <v>283</v>
      </c>
      <c r="AT1750" s="148" t="s">
        <v>195</v>
      </c>
      <c r="AU1750" s="148" t="s">
        <v>82</v>
      </c>
      <c r="AY1750" s="2" t="s">
        <v>193</v>
      </c>
      <c r="BE1750" s="149">
        <f>IF(N1750="základní",J1750,0)</f>
        <v>0</v>
      </c>
      <c r="BF1750" s="149">
        <f>IF(N1750="snížená",J1750,0)</f>
        <v>0</v>
      </c>
      <c r="BG1750" s="149">
        <f>IF(N1750="zákl. přenesená",J1750,0)</f>
        <v>0</v>
      </c>
      <c r="BH1750" s="149">
        <f>IF(N1750="sníž. přenesená",J1750,0)</f>
        <v>0</v>
      </c>
      <c r="BI1750" s="149">
        <f>IF(N1750="nulová",J1750,0)</f>
        <v>0</v>
      </c>
      <c r="BJ1750" s="2" t="s">
        <v>80</v>
      </c>
      <c r="BK1750" s="149">
        <f>ROUND(I1750*H1750,2)</f>
        <v>0</v>
      </c>
      <c r="BL1750" s="2" t="s">
        <v>283</v>
      </c>
      <c r="BM1750" s="148" t="s">
        <v>1978</v>
      </c>
    </row>
    <row r="1751" spans="1:65" s="154" customFormat="1">
      <c r="B1751" s="155"/>
      <c r="D1751" s="156" t="s">
        <v>202</v>
      </c>
      <c r="E1751" s="157"/>
      <c r="F1751" s="158" t="s">
        <v>1979</v>
      </c>
      <c r="H1751" s="157"/>
      <c r="L1751" s="155"/>
      <c r="M1751" s="159"/>
      <c r="N1751" s="160"/>
      <c r="O1751" s="160"/>
      <c r="P1751" s="160"/>
      <c r="Q1751" s="160"/>
      <c r="R1751" s="160"/>
      <c r="S1751" s="160"/>
      <c r="T1751" s="161"/>
      <c r="AT1751" s="157" t="s">
        <v>202</v>
      </c>
      <c r="AU1751" s="157" t="s">
        <v>82</v>
      </c>
      <c r="AV1751" s="154" t="s">
        <v>80</v>
      </c>
      <c r="AW1751" s="154" t="s">
        <v>35</v>
      </c>
      <c r="AX1751" s="154" t="s">
        <v>73</v>
      </c>
      <c r="AY1751" s="157" t="s">
        <v>193</v>
      </c>
    </row>
    <row r="1752" spans="1:65" s="154" customFormat="1">
      <c r="B1752" s="155"/>
      <c r="D1752" s="156" t="s">
        <v>202</v>
      </c>
      <c r="E1752" s="157"/>
      <c r="F1752" s="158" t="s">
        <v>1940</v>
      </c>
      <c r="H1752" s="157"/>
      <c r="L1752" s="155"/>
      <c r="M1752" s="159"/>
      <c r="N1752" s="160"/>
      <c r="O1752" s="160"/>
      <c r="P1752" s="160"/>
      <c r="Q1752" s="160"/>
      <c r="R1752" s="160"/>
      <c r="S1752" s="160"/>
      <c r="T1752" s="161"/>
      <c r="AT1752" s="157" t="s">
        <v>202</v>
      </c>
      <c r="AU1752" s="157" t="s">
        <v>82</v>
      </c>
      <c r="AV1752" s="154" t="s">
        <v>80</v>
      </c>
      <c r="AW1752" s="154" t="s">
        <v>35</v>
      </c>
      <c r="AX1752" s="154" t="s">
        <v>73</v>
      </c>
      <c r="AY1752" s="157" t="s">
        <v>193</v>
      </c>
    </row>
    <row r="1753" spans="1:65" s="162" customFormat="1">
      <c r="B1753" s="163"/>
      <c r="D1753" s="156" t="s">
        <v>202</v>
      </c>
      <c r="E1753" s="164"/>
      <c r="F1753" s="165" t="s">
        <v>80</v>
      </c>
      <c r="H1753" s="166">
        <v>1</v>
      </c>
      <c r="L1753" s="163"/>
      <c r="M1753" s="167"/>
      <c r="N1753" s="168"/>
      <c r="O1753" s="168"/>
      <c r="P1753" s="168"/>
      <c r="Q1753" s="168"/>
      <c r="R1753" s="168"/>
      <c r="S1753" s="168"/>
      <c r="T1753" s="169"/>
      <c r="AT1753" s="164" t="s">
        <v>202</v>
      </c>
      <c r="AU1753" s="164" t="s">
        <v>82</v>
      </c>
      <c r="AV1753" s="162" t="s">
        <v>82</v>
      </c>
      <c r="AW1753" s="162" t="s">
        <v>35</v>
      </c>
      <c r="AX1753" s="162" t="s">
        <v>73</v>
      </c>
      <c r="AY1753" s="164" t="s">
        <v>193</v>
      </c>
    </row>
    <row r="1754" spans="1:65" s="170" customFormat="1">
      <c r="B1754" s="171"/>
      <c r="D1754" s="156" t="s">
        <v>202</v>
      </c>
      <c r="E1754" s="172"/>
      <c r="F1754" s="173" t="s">
        <v>206</v>
      </c>
      <c r="H1754" s="174">
        <v>1</v>
      </c>
      <c r="L1754" s="171"/>
      <c r="M1754" s="175"/>
      <c r="N1754" s="176"/>
      <c r="O1754" s="176"/>
      <c r="P1754" s="176"/>
      <c r="Q1754" s="176"/>
      <c r="R1754" s="176"/>
      <c r="S1754" s="176"/>
      <c r="T1754" s="177"/>
      <c r="AT1754" s="172" t="s">
        <v>202</v>
      </c>
      <c r="AU1754" s="172" t="s">
        <v>82</v>
      </c>
      <c r="AV1754" s="170" t="s">
        <v>199</v>
      </c>
      <c r="AW1754" s="170" t="s">
        <v>35</v>
      </c>
      <c r="AX1754" s="170" t="s">
        <v>80</v>
      </c>
      <c r="AY1754" s="172" t="s">
        <v>193</v>
      </c>
    </row>
    <row r="1755" spans="1:65" s="17" customFormat="1" ht="24.15" customHeight="1">
      <c r="A1755" s="13"/>
      <c r="B1755" s="136"/>
      <c r="C1755" s="137" t="s">
        <v>1980</v>
      </c>
      <c r="D1755" s="137" t="s">
        <v>195</v>
      </c>
      <c r="E1755" s="138" t="s">
        <v>1981</v>
      </c>
      <c r="F1755" s="139" t="s">
        <v>1982</v>
      </c>
      <c r="G1755" s="140" t="s">
        <v>563</v>
      </c>
      <c r="H1755" s="141">
        <v>1</v>
      </c>
      <c r="I1755" s="142">
        <v>0</v>
      </c>
      <c r="J1755" s="142">
        <f>ROUND(I1755*H1755,2)</f>
        <v>0</v>
      </c>
      <c r="K1755" s="143"/>
      <c r="L1755" s="14"/>
      <c r="M1755" s="144"/>
      <c r="N1755" s="145" t="s">
        <v>44</v>
      </c>
      <c r="O1755" s="146">
        <v>0</v>
      </c>
      <c r="P1755" s="146">
        <f>O1755*H1755</f>
        <v>0</v>
      </c>
      <c r="Q1755" s="146">
        <v>0</v>
      </c>
      <c r="R1755" s="146">
        <f>Q1755*H1755</f>
        <v>0</v>
      </c>
      <c r="S1755" s="146">
        <v>0</v>
      </c>
      <c r="T1755" s="147">
        <f>S1755*H1755</f>
        <v>0</v>
      </c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R1755" s="148" t="s">
        <v>283</v>
      </c>
      <c r="AT1755" s="148" t="s">
        <v>195</v>
      </c>
      <c r="AU1755" s="148" t="s">
        <v>82</v>
      </c>
      <c r="AY1755" s="2" t="s">
        <v>193</v>
      </c>
      <c r="BE1755" s="149">
        <f>IF(N1755="základní",J1755,0)</f>
        <v>0</v>
      </c>
      <c r="BF1755" s="149">
        <f>IF(N1755="snížená",J1755,0)</f>
        <v>0</v>
      </c>
      <c r="BG1755" s="149">
        <f>IF(N1755="zákl. přenesená",J1755,0)</f>
        <v>0</v>
      </c>
      <c r="BH1755" s="149">
        <f>IF(N1755="sníž. přenesená",J1755,0)</f>
        <v>0</v>
      </c>
      <c r="BI1755" s="149">
        <f>IF(N1755="nulová",J1755,0)</f>
        <v>0</v>
      </c>
      <c r="BJ1755" s="2" t="s">
        <v>80</v>
      </c>
      <c r="BK1755" s="149">
        <f>ROUND(I1755*H1755,2)</f>
        <v>0</v>
      </c>
      <c r="BL1755" s="2" t="s">
        <v>283</v>
      </c>
      <c r="BM1755" s="148" t="s">
        <v>1983</v>
      </c>
    </row>
    <row r="1756" spans="1:65" s="154" customFormat="1">
      <c r="B1756" s="155"/>
      <c r="D1756" s="156" t="s">
        <v>202</v>
      </c>
      <c r="E1756" s="157"/>
      <c r="F1756" s="158" t="s">
        <v>1979</v>
      </c>
      <c r="H1756" s="157"/>
      <c r="L1756" s="155"/>
      <c r="M1756" s="159"/>
      <c r="N1756" s="160"/>
      <c r="O1756" s="160"/>
      <c r="P1756" s="160"/>
      <c r="Q1756" s="160"/>
      <c r="R1756" s="160"/>
      <c r="S1756" s="160"/>
      <c r="T1756" s="161"/>
      <c r="AT1756" s="157" t="s">
        <v>202</v>
      </c>
      <c r="AU1756" s="157" t="s">
        <v>82</v>
      </c>
      <c r="AV1756" s="154" t="s">
        <v>80</v>
      </c>
      <c r="AW1756" s="154" t="s">
        <v>35</v>
      </c>
      <c r="AX1756" s="154" t="s">
        <v>73</v>
      </c>
      <c r="AY1756" s="157" t="s">
        <v>193</v>
      </c>
    </row>
    <row r="1757" spans="1:65" s="154" customFormat="1">
      <c r="B1757" s="155"/>
      <c r="D1757" s="156" t="s">
        <v>202</v>
      </c>
      <c r="E1757" s="157"/>
      <c r="F1757" s="158" t="s">
        <v>1940</v>
      </c>
      <c r="H1757" s="157"/>
      <c r="L1757" s="155"/>
      <c r="M1757" s="159"/>
      <c r="N1757" s="160"/>
      <c r="O1757" s="160"/>
      <c r="P1757" s="160"/>
      <c r="Q1757" s="160"/>
      <c r="R1757" s="160"/>
      <c r="S1757" s="160"/>
      <c r="T1757" s="161"/>
      <c r="AT1757" s="157" t="s">
        <v>202</v>
      </c>
      <c r="AU1757" s="157" t="s">
        <v>82</v>
      </c>
      <c r="AV1757" s="154" t="s">
        <v>80</v>
      </c>
      <c r="AW1757" s="154" t="s">
        <v>35</v>
      </c>
      <c r="AX1757" s="154" t="s">
        <v>73</v>
      </c>
      <c r="AY1757" s="157" t="s">
        <v>193</v>
      </c>
    </row>
    <row r="1758" spans="1:65" s="162" customFormat="1">
      <c r="B1758" s="163"/>
      <c r="D1758" s="156" t="s">
        <v>202</v>
      </c>
      <c r="E1758" s="164"/>
      <c r="F1758" s="165" t="s">
        <v>80</v>
      </c>
      <c r="H1758" s="166">
        <v>1</v>
      </c>
      <c r="L1758" s="163"/>
      <c r="M1758" s="167"/>
      <c r="N1758" s="168"/>
      <c r="O1758" s="168"/>
      <c r="P1758" s="168"/>
      <c r="Q1758" s="168"/>
      <c r="R1758" s="168"/>
      <c r="S1758" s="168"/>
      <c r="T1758" s="169"/>
      <c r="AT1758" s="164" t="s">
        <v>202</v>
      </c>
      <c r="AU1758" s="164" t="s">
        <v>82</v>
      </c>
      <c r="AV1758" s="162" t="s">
        <v>82</v>
      </c>
      <c r="AW1758" s="162" t="s">
        <v>35</v>
      </c>
      <c r="AX1758" s="162" t="s">
        <v>73</v>
      </c>
      <c r="AY1758" s="164" t="s">
        <v>193</v>
      </c>
    </row>
    <row r="1759" spans="1:65" s="170" customFormat="1">
      <c r="B1759" s="171"/>
      <c r="D1759" s="156" t="s">
        <v>202</v>
      </c>
      <c r="E1759" s="172"/>
      <c r="F1759" s="173" t="s">
        <v>206</v>
      </c>
      <c r="H1759" s="174">
        <v>1</v>
      </c>
      <c r="L1759" s="171"/>
      <c r="M1759" s="175"/>
      <c r="N1759" s="176"/>
      <c r="O1759" s="176"/>
      <c r="P1759" s="176"/>
      <c r="Q1759" s="176"/>
      <c r="R1759" s="176"/>
      <c r="S1759" s="176"/>
      <c r="T1759" s="177"/>
      <c r="AT1759" s="172" t="s">
        <v>202</v>
      </c>
      <c r="AU1759" s="172" t="s">
        <v>82</v>
      </c>
      <c r="AV1759" s="170" t="s">
        <v>199</v>
      </c>
      <c r="AW1759" s="170" t="s">
        <v>35</v>
      </c>
      <c r="AX1759" s="170" t="s">
        <v>80</v>
      </c>
      <c r="AY1759" s="172" t="s">
        <v>193</v>
      </c>
    </row>
    <row r="1760" spans="1:65" s="17" customFormat="1" ht="37.799999999999997" customHeight="1">
      <c r="A1760" s="13"/>
      <c r="B1760" s="136"/>
      <c r="C1760" s="137" t="s">
        <v>1226</v>
      </c>
      <c r="D1760" s="137" t="s">
        <v>195</v>
      </c>
      <c r="E1760" s="138" t="s">
        <v>1984</v>
      </c>
      <c r="F1760" s="139" t="s">
        <v>1985</v>
      </c>
      <c r="G1760" s="140" t="s">
        <v>563</v>
      </c>
      <c r="H1760" s="141">
        <v>1</v>
      </c>
      <c r="I1760" s="142">
        <v>0</v>
      </c>
      <c r="J1760" s="142">
        <f>ROUND(I1760*H1760,2)</f>
        <v>0</v>
      </c>
      <c r="K1760" s="143"/>
      <c r="L1760" s="14"/>
      <c r="M1760" s="144"/>
      <c r="N1760" s="145" t="s">
        <v>44</v>
      </c>
      <c r="O1760" s="146">
        <v>0</v>
      </c>
      <c r="P1760" s="146">
        <f>O1760*H1760</f>
        <v>0</v>
      </c>
      <c r="Q1760" s="146">
        <v>0</v>
      </c>
      <c r="R1760" s="146">
        <f>Q1760*H1760</f>
        <v>0</v>
      </c>
      <c r="S1760" s="146">
        <v>0</v>
      </c>
      <c r="T1760" s="147">
        <f>S1760*H1760</f>
        <v>0</v>
      </c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R1760" s="148" t="s">
        <v>283</v>
      </c>
      <c r="AT1760" s="148" t="s">
        <v>195</v>
      </c>
      <c r="AU1760" s="148" t="s">
        <v>82</v>
      </c>
      <c r="AY1760" s="2" t="s">
        <v>193</v>
      </c>
      <c r="BE1760" s="149">
        <f>IF(N1760="základní",J1760,0)</f>
        <v>0</v>
      </c>
      <c r="BF1760" s="149">
        <f>IF(N1760="snížená",J1760,0)</f>
        <v>0</v>
      </c>
      <c r="BG1760" s="149">
        <f>IF(N1760="zákl. přenesená",J1760,0)</f>
        <v>0</v>
      </c>
      <c r="BH1760" s="149">
        <f>IF(N1760="sníž. přenesená",J1760,0)</f>
        <v>0</v>
      </c>
      <c r="BI1760" s="149">
        <f>IF(N1760="nulová",J1760,0)</f>
        <v>0</v>
      </c>
      <c r="BJ1760" s="2" t="s">
        <v>80</v>
      </c>
      <c r="BK1760" s="149">
        <f>ROUND(I1760*H1760,2)</f>
        <v>0</v>
      </c>
      <c r="BL1760" s="2" t="s">
        <v>283</v>
      </c>
      <c r="BM1760" s="148" t="s">
        <v>1986</v>
      </c>
    </row>
    <row r="1761" spans="1:65" s="154" customFormat="1">
      <c r="B1761" s="155"/>
      <c r="D1761" s="156" t="s">
        <v>202</v>
      </c>
      <c r="E1761" s="157"/>
      <c r="F1761" s="158" t="s">
        <v>1987</v>
      </c>
      <c r="H1761" s="157"/>
      <c r="L1761" s="155"/>
      <c r="M1761" s="159"/>
      <c r="N1761" s="160"/>
      <c r="O1761" s="160"/>
      <c r="P1761" s="160"/>
      <c r="Q1761" s="160"/>
      <c r="R1761" s="160"/>
      <c r="S1761" s="160"/>
      <c r="T1761" s="161"/>
      <c r="AT1761" s="157" t="s">
        <v>202</v>
      </c>
      <c r="AU1761" s="157" t="s">
        <v>82</v>
      </c>
      <c r="AV1761" s="154" t="s">
        <v>80</v>
      </c>
      <c r="AW1761" s="154" t="s">
        <v>35</v>
      </c>
      <c r="AX1761" s="154" t="s">
        <v>73</v>
      </c>
      <c r="AY1761" s="157" t="s">
        <v>193</v>
      </c>
    </row>
    <row r="1762" spans="1:65" s="154" customFormat="1">
      <c r="B1762" s="155"/>
      <c r="D1762" s="156" t="s">
        <v>202</v>
      </c>
      <c r="E1762" s="157"/>
      <c r="F1762" s="158" t="s">
        <v>1988</v>
      </c>
      <c r="H1762" s="157"/>
      <c r="L1762" s="155"/>
      <c r="M1762" s="159"/>
      <c r="N1762" s="160"/>
      <c r="O1762" s="160"/>
      <c r="P1762" s="160"/>
      <c r="Q1762" s="160"/>
      <c r="R1762" s="160"/>
      <c r="S1762" s="160"/>
      <c r="T1762" s="161"/>
      <c r="AT1762" s="157" t="s">
        <v>202</v>
      </c>
      <c r="AU1762" s="157" t="s">
        <v>82</v>
      </c>
      <c r="AV1762" s="154" t="s">
        <v>80</v>
      </c>
      <c r="AW1762" s="154" t="s">
        <v>35</v>
      </c>
      <c r="AX1762" s="154" t="s">
        <v>73</v>
      </c>
      <c r="AY1762" s="157" t="s">
        <v>193</v>
      </c>
    </row>
    <row r="1763" spans="1:65" s="154" customFormat="1" ht="20.399999999999999">
      <c r="B1763" s="155"/>
      <c r="D1763" s="156" t="s">
        <v>202</v>
      </c>
      <c r="E1763" s="157"/>
      <c r="F1763" s="158" t="s">
        <v>570</v>
      </c>
      <c r="H1763" s="157"/>
      <c r="L1763" s="155"/>
      <c r="M1763" s="159"/>
      <c r="N1763" s="160"/>
      <c r="O1763" s="160"/>
      <c r="P1763" s="160"/>
      <c r="Q1763" s="160"/>
      <c r="R1763" s="160"/>
      <c r="S1763" s="160"/>
      <c r="T1763" s="161"/>
      <c r="AT1763" s="157" t="s">
        <v>202</v>
      </c>
      <c r="AU1763" s="157" t="s">
        <v>82</v>
      </c>
      <c r="AV1763" s="154" t="s">
        <v>80</v>
      </c>
      <c r="AW1763" s="154" t="s">
        <v>35</v>
      </c>
      <c r="AX1763" s="154" t="s">
        <v>73</v>
      </c>
      <c r="AY1763" s="157" t="s">
        <v>193</v>
      </c>
    </row>
    <row r="1764" spans="1:65" s="154" customFormat="1" ht="30.6">
      <c r="B1764" s="155"/>
      <c r="D1764" s="156" t="s">
        <v>202</v>
      </c>
      <c r="E1764" s="157"/>
      <c r="F1764" s="158" t="s">
        <v>1989</v>
      </c>
      <c r="H1764" s="157"/>
      <c r="L1764" s="155"/>
      <c r="M1764" s="159"/>
      <c r="N1764" s="160"/>
      <c r="O1764" s="160"/>
      <c r="P1764" s="160"/>
      <c r="Q1764" s="160"/>
      <c r="R1764" s="160"/>
      <c r="S1764" s="160"/>
      <c r="T1764" s="161"/>
      <c r="AT1764" s="157" t="s">
        <v>202</v>
      </c>
      <c r="AU1764" s="157" t="s">
        <v>82</v>
      </c>
      <c r="AV1764" s="154" t="s">
        <v>80</v>
      </c>
      <c r="AW1764" s="154" t="s">
        <v>35</v>
      </c>
      <c r="AX1764" s="154" t="s">
        <v>73</v>
      </c>
      <c r="AY1764" s="157" t="s">
        <v>193</v>
      </c>
    </row>
    <row r="1765" spans="1:65" s="154" customFormat="1" ht="20.399999999999999">
      <c r="B1765" s="155"/>
      <c r="D1765" s="156" t="s">
        <v>202</v>
      </c>
      <c r="E1765" s="157"/>
      <c r="F1765" s="158" t="s">
        <v>573</v>
      </c>
      <c r="H1765" s="157"/>
      <c r="L1765" s="155"/>
      <c r="M1765" s="159"/>
      <c r="N1765" s="160"/>
      <c r="O1765" s="160"/>
      <c r="P1765" s="160"/>
      <c r="Q1765" s="160"/>
      <c r="R1765" s="160"/>
      <c r="S1765" s="160"/>
      <c r="T1765" s="161"/>
      <c r="AT1765" s="157" t="s">
        <v>202</v>
      </c>
      <c r="AU1765" s="157" t="s">
        <v>82</v>
      </c>
      <c r="AV1765" s="154" t="s">
        <v>80</v>
      </c>
      <c r="AW1765" s="154" t="s">
        <v>35</v>
      </c>
      <c r="AX1765" s="154" t="s">
        <v>73</v>
      </c>
      <c r="AY1765" s="157" t="s">
        <v>193</v>
      </c>
    </row>
    <row r="1766" spans="1:65" s="162" customFormat="1">
      <c r="B1766" s="163"/>
      <c r="D1766" s="156" t="s">
        <v>202</v>
      </c>
      <c r="E1766" s="164"/>
      <c r="F1766" s="165" t="s">
        <v>80</v>
      </c>
      <c r="H1766" s="166">
        <v>1</v>
      </c>
      <c r="L1766" s="163"/>
      <c r="M1766" s="167"/>
      <c r="N1766" s="168"/>
      <c r="O1766" s="168"/>
      <c r="P1766" s="168"/>
      <c r="Q1766" s="168"/>
      <c r="R1766" s="168"/>
      <c r="S1766" s="168"/>
      <c r="T1766" s="169"/>
      <c r="AT1766" s="164" t="s">
        <v>202</v>
      </c>
      <c r="AU1766" s="164" t="s">
        <v>82</v>
      </c>
      <c r="AV1766" s="162" t="s">
        <v>82</v>
      </c>
      <c r="AW1766" s="162" t="s">
        <v>35</v>
      </c>
      <c r="AX1766" s="162" t="s">
        <v>73</v>
      </c>
      <c r="AY1766" s="164" t="s">
        <v>193</v>
      </c>
    </row>
    <row r="1767" spans="1:65" s="170" customFormat="1">
      <c r="B1767" s="171"/>
      <c r="D1767" s="156" t="s">
        <v>202</v>
      </c>
      <c r="E1767" s="172"/>
      <c r="F1767" s="173" t="s">
        <v>206</v>
      </c>
      <c r="H1767" s="174">
        <v>1</v>
      </c>
      <c r="L1767" s="171"/>
      <c r="M1767" s="175"/>
      <c r="N1767" s="176"/>
      <c r="O1767" s="176"/>
      <c r="P1767" s="176"/>
      <c r="Q1767" s="176"/>
      <c r="R1767" s="176"/>
      <c r="S1767" s="176"/>
      <c r="T1767" s="177"/>
      <c r="AT1767" s="172" t="s">
        <v>202</v>
      </c>
      <c r="AU1767" s="172" t="s">
        <v>82</v>
      </c>
      <c r="AV1767" s="170" t="s">
        <v>199</v>
      </c>
      <c r="AW1767" s="170" t="s">
        <v>35</v>
      </c>
      <c r="AX1767" s="170" t="s">
        <v>80</v>
      </c>
      <c r="AY1767" s="172" t="s">
        <v>193</v>
      </c>
    </row>
    <row r="1768" spans="1:65" s="17" customFormat="1" ht="24.15" customHeight="1">
      <c r="A1768" s="13"/>
      <c r="B1768" s="136"/>
      <c r="C1768" s="137" t="s">
        <v>1990</v>
      </c>
      <c r="D1768" s="137" t="s">
        <v>195</v>
      </c>
      <c r="E1768" s="138" t="s">
        <v>1991</v>
      </c>
      <c r="F1768" s="139" t="s">
        <v>1992</v>
      </c>
      <c r="G1768" s="140" t="s">
        <v>563</v>
      </c>
      <c r="H1768" s="141">
        <v>1</v>
      </c>
      <c r="I1768" s="142">
        <v>0</v>
      </c>
      <c r="J1768" s="142">
        <f>ROUND(I1768*H1768,2)</f>
        <v>0</v>
      </c>
      <c r="K1768" s="143"/>
      <c r="L1768" s="14"/>
      <c r="M1768" s="144"/>
      <c r="N1768" s="145" t="s">
        <v>44</v>
      </c>
      <c r="O1768" s="146">
        <v>0</v>
      </c>
      <c r="P1768" s="146">
        <f>O1768*H1768</f>
        <v>0</v>
      </c>
      <c r="Q1768" s="146">
        <v>0</v>
      </c>
      <c r="R1768" s="146">
        <f>Q1768*H1768</f>
        <v>0</v>
      </c>
      <c r="S1768" s="146">
        <v>0</v>
      </c>
      <c r="T1768" s="147">
        <f>S1768*H1768</f>
        <v>0</v>
      </c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R1768" s="148" t="s">
        <v>283</v>
      </c>
      <c r="AT1768" s="148" t="s">
        <v>195</v>
      </c>
      <c r="AU1768" s="148" t="s">
        <v>82</v>
      </c>
      <c r="AY1768" s="2" t="s">
        <v>193</v>
      </c>
      <c r="BE1768" s="149">
        <f>IF(N1768="základní",J1768,0)</f>
        <v>0</v>
      </c>
      <c r="BF1768" s="149">
        <f>IF(N1768="snížená",J1768,0)</f>
        <v>0</v>
      </c>
      <c r="BG1768" s="149">
        <f>IF(N1768="zákl. přenesená",J1768,0)</f>
        <v>0</v>
      </c>
      <c r="BH1768" s="149">
        <f>IF(N1768="sníž. přenesená",J1768,0)</f>
        <v>0</v>
      </c>
      <c r="BI1768" s="149">
        <f>IF(N1768="nulová",J1768,0)</f>
        <v>0</v>
      </c>
      <c r="BJ1768" s="2" t="s">
        <v>80</v>
      </c>
      <c r="BK1768" s="149">
        <f>ROUND(I1768*H1768,2)</f>
        <v>0</v>
      </c>
      <c r="BL1768" s="2" t="s">
        <v>283</v>
      </c>
      <c r="BM1768" s="148" t="s">
        <v>1993</v>
      </c>
    </row>
    <row r="1769" spans="1:65" s="154" customFormat="1">
      <c r="B1769" s="155"/>
      <c r="D1769" s="156" t="s">
        <v>202</v>
      </c>
      <c r="E1769" s="157"/>
      <c r="F1769" s="158" t="s">
        <v>1987</v>
      </c>
      <c r="H1769" s="157"/>
      <c r="L1769" s="155"/>
      <c r="M1769" s="159"/>
      <c r="N1769" s="160"/>
      <c r="O1769" s="160"/>
      <c r="P1769" s="160"/>
      <c r="Q1769" s="160"/>
      <c r="R1769" s="160"/>
      <c r="S1769" s="160"/>
      <c r="T1769" s="161"/>
      <c r="AT1769" s="157" t="s">
        <v>202</v>
      </c>
      <c r="AU1769" s="157" t="s">
        <v>82</v>
      </c>
      <c r="AV1769" s="154" t="s">
        <v>80</v>
      </c>
      <c r="AW1769" s="154" t="s">
        <v>35</v>
      </c>
      <c r="AX1769" s="154" t="s">
        <v>73</v>
      </c>
      <c r="AY1769" s="157" t="s">
        <v>193</v>
      </c>
    </row>
    <row r="1770" spans="1:65" s="154" customFormat="1">
      <c r="B1770" s="155"/>
      <c r="D1770" s="156" t="s">
        <v>202</v>
      </c>
      <c r="E1770" s="157"/>
      <c r="F1770" s="158" t="s">
        <v>1994</v>
      </c>
      <c r="H1770" s="157"/>
      <c r="L1770" s="155"/>
      <c r="M1770" s="159"/>
      <c r="N1770" s="160"/>
      <c r="O1770" s="160"/>
      <c r="P1770" s="160"/>
      <c r="Q1770" s="160"/>
      <c r="R1770" s="160"/>
      <c r="S1770" s="160"/>
      <c r="T1770" s="161"/>
      <c r="AT1770" s="157" t="s">
        <v>202</v>
      </c>
      <c r="AU1770" s="157" t="s">
        <v>82</v>
      </c>
      <c r="AV1770" s="154" t="s">
        <v>80</v>
      </c>
      <c r="AW1770" s="154" t="s">
        <v>35</v>
      </c>
      <c r="AX1770" s="154" t="s">
        <v>73</v>
      </c>
      <c r="AY1770" s="157" t="s">
        <v>193</v>
      </c>
    </row>
    <row r="1771" spans="1:65" s="154" customFormat="1" ht="20.399999999999999">
      <c r="B1771" s="155"/>
      <c r="D1771" s="156" t="s">
        <v>202</v>
      </c>
      <c r="E1771" s="157"/>
      <c r="F1771" s="158" t="s">
        <v>570</v>
      </c>
      <c r="H1771" s="157"/>
      <c r="L1771" s="155"/>
      <c r="M1771" s="159"/>
      <c r="N1771" s="160"/>
      <c r="O1771" s="160"/>
      <c r="P1771" s="160"/>
      <c r="Q1771" s="160"/>
      <c r="R1771" s="160"/>
      <c r="S1771" s="160"/>
      <c r="T1771" s="161"/>
      <c r="AT1771" s="157" t="s">
        <v>202</v>
      </c>
      <c r="AU1771" s="157" t="s">
        <v>82</v>
      </c>
      <c r="AV1771" s="154" t="s">
        <v>80</v>
      </c>
      <c r="AW1771" s="154" t="s">
        <v>35</v>
      </c>
      <c r="AX1771" s="154" t="s">
        <v>73</v>
      </c>
      <c r="AY1771" s="157" t="s">
        <v>193</v>
      </c>
    </row>
    <row r="1772" spans="1:65" s="154" customFormat="1" ht="30.6">
      <c r="B1772" s="155"/>
      <c r="D1772" s="156" t="s">
        <v>202</v>
      </c>
      <c r="E1772" s="157"/>
      <c r="F1772" s="158" t="s">
        <v>1989</v>
      </c>
      <c r="H1772" s="157"/>
      <c r="L1772" s="155"/>
      <c r="M1772" s="159"/>
      <c r="N1772" s="160"/>
      <c r="O1772" s="160"/>
      <c r="P1772" s="160"/>
      <c r="Q1772" s="160"/>
      <c r="R1772" s="160"/>
      <c r="S1772" s="160"/>
      <c r="T1772" s="161"/>
      <c r="AT1772" s="157" t="s">
        <v>202</v>
      </c>
      <c r="AU1772" s="157" t="s">
        <v>82</v>
      </c>
      <c r="AV1772" s="154" t="s">
        <v>80</v>
      </c>
      <c r="AW1772" s="154" t="s">
        <v>35</v>
      </c>
      <c r="AX1772" s="154" t="s">
        <v>73</v>
      </c>
      <c r="AY1772" s="157" t="s">
        <v>193</v>
      </c>
    </row>
    <row r="1773" spans="1:65" s="154" customFormat="1" ht="20.399999999999999">
      <c r="B1773" s="155"/>
      <c r="D1773" s="156" t="s">
        <v>202</v>
      </c>
      <c r="E1773" s="157"/>
      <c r="F1773" s="158" t="s">
        <v>573</v>
      </c>
      <c r="H1773" s="157"/>
      <c r="L1773" s="155"/>
      <c r="M1773" s="159"/>
      <c r="N1773" s="160"/>
      <c r="O1773" s="160"/>
      <c r="P1773" s="160"/>
      <c r="Q1773" s="160"/>
      <c r="R1773" s="160"/>
      <c r="S1773" s="160"/>
      <c r="T1773" s="161"/>
      <c r="AT1773" s="157" t="s">
        <v>202</v>
      </c>
      <c r="AU1773" s="157" t="s">
        <v>82</v>
      </c>
      <c r="AV1773" s="154" t="s">
        <v>80</v>
      </c>
      <c r="AW1773" s="154" t="s">
        <v>35</v>
      </c>
      <c r="AX1773" s="154" t="s">
        <v>73</v>
      </c>
      <c r="AY1773" s="157" t="s">
        <v>193</v>
      </c>
    </row>
    <row r="1774" spans="1:65" s="162" customFormat="1">
      <c r="B1774" s="163"/>
      <c r="D1774" s="156" t="s">
        <v>202</v>
      </c>
      <c r="E1774" s="164"/>
      <c r="F1774" s="165" t="s">
        <v>80</v>
      </c>
      <c r="H1774" s="166">
        <v>1</v>
      </c>
      <c r="L1774" s="163"/>
      <c r="M1774" s="167"/>
      <c r="N1774" s="168"/>
      <c r="O1774" s="168"/>
      <c r="P1774" s="168"/>
      <c r="Q1774" s="168"/>
      <c r="R1774" s="168"/>
      <c r="S1774" s="168"/>
      <c r="T1774" s="169"/>
      <c r="AT1774" s="164" t="s">
        <v>202</v>
      </c>
      <c r="AU1774" s="164" t="s">
        <v>82</v>
      </c>
      <c r="AV1774" s="162" t="s">
        <v>82</v>
      </c>
      <c r="AW1774" s="162" t="s">
        <v>35</v>
      </c>
      <c r="AX1774" s="162" t="s">
        <v>73</v>
      </c>
      <c r="AY1774" s="164" t="s">
        <v>193</v>
      </c>
    </row>
    <row r="1775" spans="1:65" s="170" customFormat="1">
      <c r="B1775" s="171"/>
      <c r="D1775" s="156" t="s">
        <v>202</v>
      </c>
      <c r="E1775" s="172"/>
      <c r="F1775" s="173" t="s">
        <v>206</v>
      </c>
      <c r="H1775" s="174">
        <v>1</v>
      </c>
      <c r="L1775" s="171"/>
      <c r="M1775" s="175"/>
      <c r="N1775" s="176"/>
      <c r="O1775" s="176"/>
      <c r="P1775" s="176"/>
      <c r="Q1775" s="176"/>
      <c r="R1775" s="176"/>
      <c r="S1775" s="176"/>
      <c r="T1775" s="177"/>
      <c r="AT1775" s="172" t="s">
        <v>202</v>
      </c>
      <c r="AU1775" s="172" t="s">
        <v>82</v>
      </c>
      <c r="AV1775" s="170" t="s">
        <v>199</v>
      </c>
      <c r="AW1775" s="170" t="s">
        <v>35</v>
      </c>
      <c r="AX1775" s="170" t="s">
        <v>80</v>
      </c>
      <c r="AY1775" s="172" t="s">
        <v>193</v>
      </c>
    </row>
    <row r="1776" spans="1:65" s="17" customFormat="1" ht="24.15" customHeight="1">
      <c r="A1776" s="13"/>
      <c r="B1776" s="136"/>
      <c r="C1776" s="137" t="s">
        <v>1230</v>
      </c>
      <c r="D1776" s="137" t="s">
        <v>195</v>
      </c>
      <c r="E1776" s="138" t="s">
        <v>1995</v>
      </c>
      <c r="F1776" s="139" t="s">
        <v>1996</v>
      </c>
      <c r="G1776" s="140" t="s">
        <v>563</v>
      </c>
      <c r="H1776" s="141">
        <v>1</v>
      </c>
      <c r="I1776" s="142">
        <v>0</v>
      </c>
      <c r="J1776" s="142">
        <f>ROUND(I1776*H1776,2)</f>
        <v>0</v>
      </c>
      <c r="K1776" s="143"/>
      <c r="L1776" s="14"/>
      <c r="M1776" s="144"/>
      <c r="N1776" s="145" t="s">
        <v>44</v>
      </c>
      <c r="O1776" s="146">
        <v>0</v>
      </c>
      <c r="P1776" s="146">
        <f>O1776*H1776</f>
        <v>0</v>
      </c>
      <c r="Q1776" s="146">
        <v>0</v>
      </c>
      <c r="R1776" s="146">
        <f>Q1776*H1776</f>
        <v>0</v>
      </c>
      <c r="S1776" s="146">
        <v>0</v>
      </c>
      <c r="T1776" s="147">
        <f>S1776*H1776</f>
        <v>0</v>
      </c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R1776" s="148" t="s">
        <v>283</v>
      </c>
      <c r="AT1776" s="148" t="s">
        <v>195</v>
      </c>
      <c r="AU1776" s="148" t="s">
        <v>82</v>
      </c>
      <c r="AY1776" s="2" t="s">
        <v>193</v>
      </c>
      <c r="BE1776" s="149">
        <f>IF(N1776="základní",J1776,0)</f>
        <v>0</v>
      </c>
      <c r="BF1776" s="149">
        <f>IF(N1776="snížená",J1776,0)</f>
        <v>0</v>
      </c>
      <c r="BG1776" s="149">
        <f>IF(N1776="zákl. přenesená",J1776,0)</f>
        <v>0</v>
      </c>
      <c r="BH1776" s="149">
        <f>IF(N1776="sníž. přenesená",J1776,0)</f>
        <v>0</v>
      </c>
      <c r="BI1776" s="149">
        <f>IF(N1776="nulová",J1776,0)</f>
        <v>0</v>
      </c>
      <c r="BJ1776" s="2" t="s">
        <v>80</v>
      </c>
      <c r="BK1776" s="149">
        <f>ROUND(I1776*H1776,2)</f>
        <v>0</v>
      </c>
      <c r="BL1776" s="2" t="s">
        <v>283</v>
      </c>
      <c r="BM1776" s="148" t="s">
        <v>1997</v>
      </c>
    </row>
    <row r="1777" spans="1:65" s="154" customFormat="1" ht="20.399999999999999">
      <c r="B1777" s="155"/>
      <c r="D1777" s="156" t="s">
        <v>202</v>
      </c>
      <c r="E1777" s="157"/>
      <c r="F1777" s="158" t="s">
        <v>1998</v>
      </c>
      <c r="H1777" s="157"/>
      <c r="L1777" s="155"/>
      <c r="M1777" s="159"/>
      <c r="N1777" s="160"/>
      <c r="O1777" s="160"/>
      <c r="P1777" s="160"/>
      <c r="Q1777" s="160"/>
      <c r="R1777" s="160"/>
      <c r="S1777" s="160"/>
      <c r="T1777" s="161"/>
      <c r="AT1777" s="157" t="s">
        <v>202</v>
      </c>
      <c r="AU1777" s="157" t="s">
        <v>82</v>
      </c>
      <c r="AV1777" s="154" t="s">
        <v>80</v>
      </c>
      <c r="AW1777" s="154" t="s">
        <v>35</v>
      </c>
      <c r="AX1777" s="154" t="s">
        <v>73</v>
      </c>
      <c r="AY1777" s="157" t="s">
        <v>193</v>
      </c>
    </row>
    <row r="1778" spans="1:65" s="154" customFormat="1">
      <c r="B1778" s="155"/>
      <c r="D1778" s="156" t="s">
        <v>202</v>
      </c>
      <c r="E1778" s="157"/>
      <c r="F1778" s="158" t="s">
        <v>1999</v>
      </c>
      <c r="H1778" s="157"/>
      <c r="L1778" s="155"/>
      <c r="M1778" s="159"/>
      <c r="N1778" s="160"/>
      <c r="O1778" s="160"/>
      <c r="P1778" s="160"/>
      <c r="Q1778" s="160"/>
      <c r="R1778" s="160"/>
      <c r="S1778" s="160"/>
      <c r="T1778" s="161"/>
      <c r="AT1778" s="157" t="s">
        <v>202</v>
      </c>
      <c r="AU1778" s="157" t="s">
        <v>82</v>
      </c>
      <c r="AV1778" s="154" t="s">
        <v>80</v>
      </c>
      <c r="AW1778" s="154" t="s">
        <v>35</v>
      </c>
      <c r="AX1778" s="154" t="s">
        <v>73</v>
      </c>
      <c r="AY1778" s="157" t="s">
        <v>193</v>
      </c>
    </row>
    <row r="1779" spans="1:65" s="154" customFormat="1" ht="20.399999999999999">
      <c r="B1779" s="155"/>
      <c r="D1779" s="156" t="s">
        <v>202</v>
      </c>
      <c r="E1779" s="157"/>
      <c r="F1779" s="158" t="s">
        <v>570</v>
      </c>
      <c r="H1779" s="157"/>
      <c r="L1779" s="155"/>
      <c r="M1779" s="159"/>
      <c r="N1779" s="160"/>
      <c r="O1779" s="160"/>
      <c r="P1779" s="160"/>
      <c r="Q1779" s="160"/>
      <c r="R1779" s="160"/>
      <c r="S1779" s="160"/>
      <c r="T1779" s="161"/>
      <c r="AT1779" s="157" t="s">
        <v>202</v>
      </c>
      <c r="AU1779" s="157" t="s">
        <v>82</v>
      </c>
      <c r="AV1779" s="154" t="s">
        <v>80</v>
      </c>
      <c r="AW1779" s="154" t="s">
        <v>35</v>
      </c>
      <c r="AX1779" s="154" t="s">
        <v>73</v>
      </c>
      <c r="AY1779" s="157" t="s">
        <v>193</v>
      </c>
    </row>
    <row r="1780" spans="1:65" s="154" customFormat="1" ht="30.6">
      <c r="B1780" s="155"/>
      <c r="D1780" s="156" t="s">
        <v>202</v>
      </c>
      <c r="E1780" s="157"/>
      <c r="F1780" s="158" t="s">
        <v>1781</v>
      </c>
      <c r="H1780" s="157"/>
      <c r="L1780" s="155"/>
      <c r="M1780" s="159"/>
      <c r="N1780" s="160"/>
      <c r="O1780" s="160"/>
      <c r="P1780" s="160"/>
      <c r="Q1780" s="160"/>
      <c r="R1780" s="160"/>
      <c r="S1780" s="160"/>
      <c r="T1780" s="161"/>
      <c r="AT1780" s="157" t="s">
        <v>202</v>
      </c>
      <c r="AU1780" s="157" t="s">
        <v>82</v>
      </c>
      <c r="AV1780" s="154" t="s">
        <v>80</v>
      </c>
      <c r="AW1780" s="154" t="s">
        <v>35</v>
      </c>
      <c r="AX1780" s="154" t="s">
        <v>73</v>
      </c>
      <c r="AY1780" s="157" t="s">
        <v>193</v>
      </c>
    </row>
    <row r="1781" spans="1:65" s="154" customFormat="1" ht="20.399999999999999">
      <c r="B1781" s="155"/>
      <c r="D1781" s="156" t="s">
        <v>202</v>
      </c>
      <c r="E1781" s="157"/>
      <c r="F1781" s="158" t="s">
        <v>573</v>
      </c>
      <c r="H1781" s="157"/>
      <c r="L1781" s="155"/>
      <c r="M1781" s="159"/>
      <c r="N1781" s="160"/>
      <c r="O1781" s="160"/>
      <c r="P1781" s="160"/>
      <c r="Q1781" s="160"/>
      <c r="R1781" s="160"/>
      <c r="S1781" s="160"/>
      <c r="T1781" s="161"/>
      <c r="AT1781" s="157" t="s">
        <v>202</v>
      </c>
      <c r="AU1781" s="157" t="s">
        <v>82</v>
      </c>
      <c r="AV1781" s="154" t="s">
        <v>80</v>
      </c>
      <c r="AW1781" s="154" t="s">
        <v>35</v>
      </c>
      <c r="AX1781" s="154" t="s">
        <v>73</v>
      </c>
      <c r="AY1781" s="157" t="s">
        <v>193</v>
      </c>
    </row>
    <row r="1782" spans="1:65" s="162" customFormat="1">
      <c r="B1782" s="163"/>
      <c r="D1782" s="156" t="s">
        <v>202</v>
      </c>
      <c r="E1782" s="164"/>
      <c r="F1782" s="165" t="s">
        <v>80</v>
      </c>
      <c r="H1782" s="166">
        <v>1</v>
      </c>
      <c r="L1782" s="163"/>
      <c r="M1782" s="167"/>
      <c r="N1782" s="168"/>
      <c r="O1782" s="168"/>
      <c r="P1782" s="168"/>
      <c r="Q1782" s="168"/>
      <c r="R1782" s="168"/>
      <c r="S1782" s="168"/>
      <c r="T1782" s="169"/>
      <c r="AT1782" s="164" t="s">
        <v>202</v>
      </c>
      <c r="AU1782" s="164" t="s">
        <v>82</v>
      </c>
      <c r="AV1782" s="162" t="s">
        <v>82</v>
      </c>
      <c r="AW1782" s="162" t="s">
        <v>35</v>
      </c>
      <c r="AX1782" s="162" t="s">
        <v>73</v>
      </c>
      <c r="AY1782" s="164" t="s">
        <v>193</v>
      </c>
    </row>
    <row r="1783" spans="1:65" s="170" customFormat="1">
      <c r="B1783" s="171"/>
      <c r="D1783" s="156" t="s">
        <v>202</v>
      </c>
      <c r="E1783" s="172"/>
      <c r="F1783" s="173" t="s">
        <v>206</v>
      </c>
      <c r="H1783" s="174">
        <v>1</v>
      </c>
      <c r="L1783" s="171"/>
      <c r="M1783" s="175"/>
      <c r="N1783" s="176"/>
      <c r="O1783" s="176"/>
      <c r="P1783" s="176"/>
      <c r="Q1783" s="176"/>
      <c r="R1783" s="176"/>
      <c r="S1783" s="176"/>
      <c r="T1783" s="177"/>
      <c r="AT1783" s="172" t="s">
        <v>202</v>
      </c>
      <c r="AU1783" s="172" t="s">
        <v>82</v>
      </c>
      <c r="AV1783" s="170" t="s">
        <v>199</v>
      </c>
      <c r="AW1783" s="170" t="s">
        <v>35</v>
      </c>
      <c r="AX1783" s="170" t="s">
        <v>80</v>
      </c>
      <c r="AY1783" s="172" t="s">
        <v>193</v>
      </c>
    </row>
    <row r="1784" spans="1:65" s="17" customFormat="1" ht="24.15" customHeight="1">
      <c r="A1784" s="13"/>
      <c r="B1784" s="136"/>
      <c r="C1784" s="137" t="s">
        <v>2000</v>
      </c>
      <c r="D1784" s="137" t="s">
        <v>195</v>
      </c>
      <c r="E1784" s="138" t="s">
        <v>2001</v>
      </c>
      <c r="F1784" s="139" t="s">
        <v>2002</v>
      </c>
      <c r="G1784" s="140" t="s">
        <v>563</v>
      </c>
      <c r="H1784" s="141">
        <v>1</v>
      </c>
      <c r="I1784" s="142">
        <v>0</v>
      </c>
      <c r="J1784" s="142">
        <f>ROUND(I1784*H1784,2)</f>
        <v>0</v>
      </c>
      <c r="K1784" s="143"/>
      <c r="L1784" s="14"/>
      <c r="M1784" s="144"/>
      <c r="N1784" s="145" t="s">
        <v>44</v>
      </c>
      <c r="O1784" s="146">
        <v>0</v>
      </c>
      <c r="P1784" s="146">
        <f>O1784*H1784</f>
        <v>0</v>
      </c>
      <c r="Q1784" s="146">
        <v>0</v>
      </c>
      <c r="R1784" s="146">
        <f>Q1784*H1784</f>
        <v>0</v>
      </c>
      <c r="S1784" s="146">
        <v>0</v>
      </c>
      <c r="T1784" s="147">
        <f>S1784*H1784</f>
        <v>0</v>
      </c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R1784" s="148" t="s">
        <v>283</v>
      </c>
      <c r="AT1784" s="148" t="s">
        <v>195</v>
      </c>
      <c r="AU1784" s="148" t="s">
        <v>82</v>
      </c>
      <c r="AY1784" s="2" t="s">
        <v>193</v>
      </c>
      <c r="BE1784" s="149">
        <f>IF(N1784="základní",J1784,0)</f>
        <v>0</v>
      </c>
      <c r="BF1784" s="149">
        <f>IF(N1784="snížená",J1784,0)</f>
        <v>0</v>
      </c>
      <c r="BG1784" s="149">
        <f>IF(N1784="zákl. přenesená",J1784,0)</f>
        <v>0</v>
      </c>
      <c r="BH1784" s="149">
        <f>IF(N1784="sníž. přenesená",J1784,0)</f>
        <v>0</v>
      </c>
      <c r="BI1784" s="149">
        <f>IF(N1784="nulová",J1784,0)</f>
        <v>0</v>
      </c>
      <c r="BJ1784" s="2" t="s">
        <v>80</v>
      </c>
      <c r="BK1784" s="149">
        <f>ROUND(I1784*H1784,2)</f>
        <v>0</v>
      </c>
      <c r="BL1784" s="2" t="s">
        <v>283</v>
      </c>
      <c r="BM1784" s="148" t="s">
        <v>2003</v>
      </c>
    </row>
    <row r="1785" spans="1:65" s="154" customFormat="1" ht="20.399999999999999">
      <c r="B1785" s="155"/>
      <c r="D1785" s="156" t="s">
        <v>202</v>
      </c>
      <c r="E1785" s="157"/>
      <c r="F1785" s="158" t="s">
        <v>1998</v>
      </c>
      <c r="H1785" s="157"/>
      <c r="L1785" s="155"/>
      <c r="M1785" s="159"/>
      <c r="N1785" s="160"/>
      <c r="O1785" s="160"/>
      <c r="P1785" s="160"/>
      <c r="Q1785" s="160"/>
      <c r="R1785" s="160"/>
      <c r="S1785" s="160"/>
      <c r="T1785" s="161"/>
      <c r="AT1785" s="157" t="s">
        <v>202</v>
      </c>
      <c r="AU1785" s="157" t="s">
        <v>82</v>
      </c>
      <c r="AV1785" s="154" t="s">
        <v>80</v>
      </c>
      <c r="AW1785" s="154" t="s">
        <v>35</v>
      </c>
      <c r="AX1785" s="154" t="s">
        <v>73</v>
      </c>
      <c r="AY1785" s="157" t="s">
        <v>193</v>
      </c>
    </row>
    <row r="1786" spans="1:65" s="154" customFormat="1">
      <c r="B1786" s="155"/>
      <c r="D1786" s="156" t="s">
        <v>202</v>
      </c>
      <c r="E1786" s="157"/>
      <c r="F1786" s="158" t="s">
        <v>1999</v>
      </c>
      <c r="H1786" s="157"/>
      <c r="L1786" s="155"/>
      <c r="M1786" s="159"/>
      <c r="N1786" s="160"/>
      <c r="O1786" s="160"/>
      <c r="P1786" s="160"/>
      <c r="Q1786" s="160"/>
      <c r="R1786" s="160"/>
      <c r="S1786" s="160"/>
      <c r="T1786" s="161"/>
      <c r="AT1786" s="157" t="s">
        <v>202</v>
      </c>
      <c r="AU1786" s="157" t="s">
        <v>82</v>
      </c>
      <c r="AV1786" s="154" t="s">
        <v>80</v>
      </c>
      <c r="AW1786" s="154" t="s">
        <v>35</v>
      </c>
      <c r="AX1786" s="154" t="s">
        <v>73</v>
      </c>
      <c r="AY1786" s="157" t="s">
        <v>193</v>
      </c>
    </row>
    <row r="1787" spans="1:65" s="154" customFormat="1" ht="20.399999999999999">
      <c r="B1787" s="155"/>
      <c r="D1787" s="156" t="s">
        <v>202</v>
      </c>
      <c r="E1787" s="157"/>
      <c r="F1787" s="158" t="s">
        <v>570</v>
      </c>
      <c r="H1787" s="157"/>
      <c r="L1787" s="155"/>
      <c r="M1787" s="159"/>
      <c r="N1787" s="160"/>
      <c r="O1787" s="160"/>
      <c r="P1787" s="160"/>
      <c r="Q1787" s="160"/>
      <c r="R1787" s="160"/>
      <c r="S1787" s="160"/>
      <c r="T1787" s="161"/>
      <c r="AT1787" s="157" t="s">
        <v>202</v>
      </c>
      <c r="AU1787" s="157" t="s">
        <v>82</v>
      </c>
      <c r="AV1787" s="154" t="s">
        <v>80</v>
      </c>
      <c r="AW1787" s="154" t="s">
        <v>35</v>
      </c>
      <c r="AX1787" s="154" t="s">
        <v>73</v>
      </c>
      <c r="AY1787" s="157" t="s">
        <v>193</v>
      </c>
    </row>
    <row r="1788" spans="1:65" s="154" customFormat="1" ht="30.6">
      <c r="B1788" s="155"/>
      <c r="D1788" s="156" t="s">
        <v>202</v>
      </c>
      <c r="E1788" s="157"/>
      <c r="F1788" s="158" t="s">
        <v>1781</v>
      </c>
      <c r="H1788" s="157"/>
      <c r="L1788" s="155"/>
      <c r="M1788" s="159"/>
      <c r="N1788" s="160"/>
      <c r="O1788" s="160"/>
      <c r="P1788" s="160"/>
      <c r="Q1788" s="160"/>
      <c r="R1788" s="160"/>
      <c r="S1788" s="160"/>
      <c r="T1788" s="161"/>
      <c r="AT1788" s="157" t="s">
        <v>202</v>
      </c>
      <c r="AU1788" s="157" t="s">
        <v>82</v>
      </c>
      <c r="AV1788" s="154" t="s">
        <v>80</v>
      </c>
      <c r="AW1788" s="154" t="s">
        <v>35</v>
      </c>
      <c r="AX1788" s="154" t="s">
        <v>73</v>
      </c>
      <c r="AY1788" s="157" t="s">
        <v>193</v>
      </c>
    </row>
    <row r="1789" spans="1:65" s="154" customFormat="1" ht="20.399999999999999">
      <c r="B1789" s="155"/>
      <c r="D1789" s="156" t="s">
        <v>202</v>
      </c>
      <c r="E1789" s="157"/>
      <c r="F1789" s="158" t="s">
        <v>573</v>
      </c>
      <c r="H1789" s="157"/>
      <c r="L1789" s="155"/>
      <c r="M1789" s="159"/>
      <c r="N1789" s="160"/>
      <c r="O1789" s="160"/>
      <c r="P1789" s="160"/>
      <c r="Q1789" s="160"/>
      <c r="R1789" s="160"/>
      <c r="S1789" s="160"/>
      <c r="T1789" s="161"/>
      <c r="AT1789" s="157" t="s">
        <v>202</v>
      </c>
      <c r="AU1789" s="157" t="s">
        <v>82</v>
      </c>
      <c r="AV1789" s="154" t="s">
        <v>80</v>
      </c>
      <c r="AW1789" s="154" t="s">
        <v>35</v>
      </c>
      <c r="AX1789" s="154" t="s">
        <v>73</v>
      </c>
      <c r="AY1789" s="157" t="s">
        <v>193</v>
      </c>
    </row>
    <row r="1790" spans="1:65" s="162" customFormat="1">
      <c r="B1790" s="163"/>
      <c r="D1790" s="156" t="s">
        <v>202</v>
      </c>
      <c r="E1790" s="164"/>
      <c r="F1790" s="165" t="s">
        <v>80</v>
      </c>
      <c r="H1790" s="166">
        <v>1</v>
      </c>
      <c r="L1790" s="163"/>
      <c r="M1790" s="167"/>
      <c r="N1790" s="168"/>
      <c r="O1790" s="168"/>
      <c r="P1790" s="168"/>
      <c r="Q1790" s="168"/>
      <c r="R1790" s="168"/>
      <c r="S1790" s="168"/>
      <c r="T1790" s="169"/>
      <c r="AT1790" s="164" t="s">
        <v>202</v>
      </c>
      <c r="AU1790" s="164" t="s">
        <v>82</v>
      </c>
      <c r="AV1790" s="162" t="s">
        <v>82</v>
      </c>
      <c r="AW1790" s="162" t="s">
        <v>35</v>
      </c>
      <c r="AX1790" s="162" t="s">
        <v>73</v>
      </c>
      <c r="AY1790" s="164" t="s">
        <v>193</v>
      </c>
    </row>
    <row r="1791" spans="1:65" s="170" customFormat="1">
      <c r="B1791" s="171"/>
      <c r="D1791" s="156" t="s">
        <v>202</v>
      </c>
      <c r="E1791" s="172"/>
      <c r="F1791" s="173" t="s">
        <v>206</v>
      </c>
      <c r="H1791" s="174">
        <v>1</v>
      </c>
      <c r="L1791" s="171"/>
      <c r="M1791" s="175"/>
      <c r="N1791" s="176"/>
      <c r="O1791" s="176"/>
      <c r="P1791" s="176"/>
      <c r="Q1791" s="176"/>
      <c r="R1791" s="176"/>
      <c r="S1791" s="176"/>
      <c r="T1791" s="177"/>
      <c r="AT1791" s="172" t="s">
        <v>202</v>
      </c>
      <c r="AU1791" s="172" t="s">
        <v>82</v>
      </c>
      <c r="AV1791" s="170" t="s">
        <v>199</v>
      </c>
      <c r="AW1791" s="170" t="s">
        <v>35</v>
      </c>
      <c r="AX1791" s="170" t="s">
        <v>80</v>
      </c>
      <c r="AY1791" s="172" t="s">
        <v>193</v>
      </c>
    </row>
    <row r="1792" spans="1:65" s="17" customFormat="1" ht="24.15" customHeight="1">
      <c r="A1792" s="13"/>
      <c r="B1792" s="136"/>
      <c r="C1792" s="137" t="s">
        <v>1235</v>
      </c>
      <c r="D1792" s="137" t="s">
        <v>195</v>
      </c>
      <c r="E1792" s="138" t="s">
        <v>2004</v>
      </c>
      <c r="F1792" s="139" t="s">
        <v>2005</v>
      </c>
      <c r="G1792" s="140" t="s">
        <v>563</v>
      </c>
      <c r="H1792" s="141">
        <v>1</v>
      </c>
      <c r="I1792" s="142">
        <v>0</v>
      </c>
      <c r="J1792" s="142">
        <f>ROUND(I1792*H1792,2)</f>
        <v>0</v>
      </c>
      <c r="K1792" s="143"/>
      <c r="L1792" s="14"/>
      <c r="M1792" s="144"/>
      <c r="N1792" s="145" t="s">
        <v>44</v>
      </c>
      <c r="O1792" s="146">
        <v>0</v>
      </c>
      <c r="P1792" s="146">
        <f>O1792*H1792</f>
        <v>0</v>
      </c>
      <c r="Q1792" s="146">
        <v>0</v>
      </c>
      <c r="R1792" s="146">
        <f>Q1792*H1792</f>
        <v>0</v>
      </c>
      <c r="S1792" s="146">
        <v>0</v>
      </c>
      <c r="T1792" s="147">
        <f>S1792*H1792</f>
        <v>0</v>
      </c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R1792" s="148" t="s">
        <v>283</v>
      </c>
      <c r="AT1792" s="148" t="s">
        <v>195</v>
      </c>
      <c r="AU1792" s="148" t="s">
        <v>82</v>
      </c>
      <c r="AY1792" s="2" t="s">
        <v>193</v>
      </c>
      <c r="BE1792" s="149">
        <f>IF(N1792="základní",J1792,0)</f>
        <v>0</v>
      </c>
      <c r="BF1792" s="149">
        <f>IF(N1792="snížená",J1792,0)</f>
        <v>0</v>
      </c>
      <c r="BG1792" s="149">
        <f>IF(N1792="zákl. přenesená",J1792,0)</f>
        <v>0</v>
      </c>
      <c r="BH1792" s="149">
        <f>IF(N1792="sníž. přenesená",J1792,0)</f>
        <v>0</v>
      </c>
      <c r="BI1792" s="149">
        <f>IF(N1792="nulová",J1792,0)</f>
        <v>0</v>
      </c>
      <c r="BJ1792" s="2" t="s">
        <v>80</v>
      </c>
      <c r="BK1792" s="149">
        <f>ROUND(I1792*H1792,2)</f>
        <v>0</v>
      </c>
      <c r="BL1792" s="2" t="s">
        <v>283</v>
      </c>
      <c r="BM1792" s="148" t="s">
        <v>2006</v>
      </c>
    </row>
    <row r="1793" spans="1:65" s="154" customFormat="1" ht="20.399999999999999">
      <c r="B1793" s="155"/>
      <c r="D1793" s="156" t="s">
        <v>202</v>
      </c>
      <c r="E1793" s="157"/>
      <c r="F1793" s="158" t="s">
        <v>1998</v>
      </c>
      <c r="H1793" s="157"/>
      <c r="L1793" s="155"/>
      <c r="M1793" s="159"/>
      <c r="N1793" s="160"/>
      <c r="O1793" s="160"/>
      <c r="P1793" s="160"/>
      <c r="Q1793" s="160"/>
      <c r="R1793" s="160"/>
      <c r="S1793" s="160"/>
      <c r="T1793" s="161"/>
      <c r="AT1793" s="157" t="s">
        <v>202</v>
      </c>
      <c r="AU1793" s="157" t="s">
        <v>82</v>
      </c>
      <c r="AV1793" s="154" t="s">
        <v>80</v>
      </c>
      <c r="AW1793" s="154" t="s">
        <v>35</v>
      </c>
      <c r="AX1793" s="154" t="s">
        <v>73</v>
      </c>
      <c r="AY1793" s="157" t="s">
        <v>193</v>
      </c>
    </row>
    <row r="1794" spans="1:65" s="154" customFormat="1">
      <c r="B1794" s="155"/>
      <c r="D1794" s="156" t="s">
        <v>202</v>
      </c>
      <c r="E1794" s="157"/>
      <c r="F1794" s="158" t="s">
        <v>1999</v>
      </c>
      <c r="H1794" s="157"/>
      <c r="L1794" s="155"/>
      <c r="M1794" s="159"/>
      <c r="N1794" s="160"/>
      <c r="O1794" s="160"/>
      <c r="P1794" s="160"/>
      <c r="Q1794" s="160"/>
      <c r="R1794" s="160"/>
      <c r="S1794" s="160"/>
      <c r="T1794" s="161"/>
      <c r="AT1794" s="157" t="s">
        <v>202</v>
      </c>
      <c r="AU1794" s="157" t="s">
        <v>82</v>
      </c>
      <c r="AV1794" s="154" t="s">
        <v>80</v>
      </c>
      <c r="AW1794" s="154" t="s">
        <v>35</v>
      </c>
      <c r="AX1794" s="154" t="s">
        <v>73</v>
      </c>
      <c r="AY1794" s="157" t="s">
        <v>193</v>
      </c>
    </row>
    <row r="1795" spans="1:65" s="154" customFormat="1" ht="20.399999999999999">
      <c r="B1795" s="155"/>
      <c r="D1795" s="156" t="s">
        <v>202</v>
      </c>
      <c r="E1795" s="157"/>
      <c r="F1795" s="158" t="s">
        <v>570</v>
      </c>
      <c r="H1795" s="157"/>
      <c r="L1795" s="155"/>
      <c r="M1795" s="159"/>
      <c r="N1795" s="160"/>
      <c r="O1795" s="160"/>
      <c r="P1795" s="160"/>
      <c r="Q1795" s="160"/>
      <c r="R1795" s="160"/>
      <c r="S1795" s="160"/>
      <c r="T1795" s="161"/>
      <c r="AT1795" s="157" t="s">
        <v>202</v>
      </c>
      <c r="AU1795" s="157" t="s">
        <v>82</v>
      </c>
      <c r="AV1795" s="154" t="s">
        <v>80</v>
      </c>
      <c r="AW1795" s="154" t="s">
        <v>35</v>
      </c>
      <c r="AX1795" s="154" t="s">
        <v>73</v>
      </c>
      <c r="AY1795" s="157" t="s">
        <v>193</v>
      </c>
    </row>
    <row r="1796" spans="1:65" s="154" customFormat="1" ht="30.6">
      <c r="B1796" s="155"/>
      <c r="D1796" s="156" t="s">
        <v>202</v>
      </c>
      <c r="E1796" s="157"/>
      <c r="F1796" s="158" t="s">
        <v>1781</v>
      </c>
      <c r="H1796" s="157"/>
      <c r="L1796" s="155"/>
      <c r="M1796" s="159"/>
      <c r="N1796" s="160"/>
      <c r="O1796" s="160"/>
      <c r="P1796" s="160"/>
      <c r="Q1796" s="160"/>
      <c r="R1796" s="160"/>
      <c r="S1796" s="160"/>
      <c r="T1796" s="161"/>
      <c r="AT1796" s="157" t="s">
        <v>202</v>
      </c>
      <c r="AU1796" s="157" t="s">
        <v>82</v>
      </c>
      <c r="AV1796" s="154" t="s">
        <v>80</v>
      </c>
      <c r="AW1796" s="154" t="s">
        <v>35</v>
      </c>
      <c r="AX1796" s="154" t="s">
        <v>73</v>
      </c>
      <c r="AY1796" s="157" t="s">
        <v>193</v>
      </c>
    </row>
    <row r="1797" spans="1:65" s="154" customFormat="1" ht="20.399999999999999">
      <c r="B1797" s="155"/>
      <c r="D1797" s="156" t="s">
        <v>202</v>
      </c>
      <c r="E1797" s="157"/>
      <c r="F1797" s="158" t="s">
        <v>573</v>
      </c>
      <c r="H1797" s="157"/>
      <c r="L1797" s="155"/>
      <c r="M1797" s="159"/>
      <c r="N1797" s="160"/>
      <c r="O1797" s="160"/>
      <c r="P1797" s="160"/>
      <c r="Q1797" s="160"/>
      <c r="R1797" s="160"/>
      <c r="S1797" s="160"/>
      <c r="T1797" s="161"/>
      <c r="AT1797" s="157" t="s">
        <v>202</v>
      </c>
      <c r="AU1797" s="157" t="s">
        <v>82</v>
      </c>
      <c r="AV1797" s="154" t="s">
        <v>80</v>
      </c>
      <c r="AW1797" s="154" t="s">
        <v>35</v>
      </c>
      <c r="AX1797" s="154" t="s">
        <v>73</v>
      </c>
      <c r="AY1797" s="157" t="s">
        <v>193</v>
      </c>
    </row>
    <row r="1798" spans="1:65" s="162" customFormat="1">
      <c r="B1798" s="163"/>
      <c r="D1798" s="156" t="s">
        <v>202</v>
      </c>
      <c r="E1798" s="164"/>
      <c r="F1798" s="165" t="s">
        <v>80</v>
      </c>
      <c r="H1798" s="166">
        <v>1</v>
      </c>
      <c r="L1798" s="163"/>
      <c r="M1798" s="167"/>
      <c r="N1798" s="168"/>
      <c r="O1798" s="168"/>
      <c r="P1798" s="168"/>
      <c r="Q1798" s="168"/>
      <c r="R1798" s="168"/>
      <c r="S1798" s="168"/>
      <c r="T1798" s="169"/>
      <c r="AT1798" s="164" t="s">
        <v>202</v>
      </c>
      <c r="AU1798" s="164" t="s">
        <v>82</v>
      </c>
      <c r="AV1798" s="162" t="s">
        <v>82</v>
      </c>
      <c r="AW1798" s="162" t="s">
        <v>35</v>
      </c>
      <c r="AX1798" s="162" t="s">
        <v>73</v>
      </c>
      <c r="AY1798" s="164" t="s">
        <v>193</v>
      </c>
    </row>
    <row r="1799" spans="1:65" s="170" customFormat="1">
      <c r="B1799" s="171"/>
      <c r="D1799" s="156" t="s">
        <v>202</v>
      </c>
      <c r="E1799" s="172"/>
      <c r="F1799" s="173" t="s">
        <v>206</v>
      </c>
      <c r="H1799" s="174">
        <v>1</v>
      </c>
      <c r="L1799" s="171"/>
      <c r="M1799" s="175"/>
      <c r="N1799" s="176"/>
      <c r="O1799" s="176"/>
      <c r="P1799" s="176"/>
      <c r="Q1799" s="176"/>
      <c r="R1799" s="176"/>
      <c r="S1799" s="176"/>
      <c r="T1799" s="177"/>
      <c r="AT1799" s="172" t="s">
        <v>202</v>
      </c>
      <c r="AU1799" s="172" t="s">
        <v>82</v>
      </c>
      <c r="AV1799" s="170" t="s">
        <v>199</v>
      </c>
      <c r="AW1799" s="170" t="s">
        <v>35</v>
      </c>
      <c r="AX1799" s="170" t="s">
        <v>80</v>
      </c>
      <c r="AY1799" s="172" t="s">
        <v>193</v>
      </c>
    </row>
    <row r="1800" spans="1:65" s="17" customFormat="1" ht="55.5" customHeight="1">
      <c r="A1800" s="13"/>
      <c r="B1800" s="136"/>
      <c r="C1800" s="137" t="s">
        <v>2007</v>
      </c>
      <c r="D1800" s="137" t="s">
        <v>195</v>
      </c>
      <c r="E1800" s="138" t="s">
        <v>2008</v>
      </c>
      <c r="F1800" s="139" t="s">
        <v>2009</v>
      </c>
      <c r="G1800" s="140" t="s">
        <v>563</v>
      </c>
      <c r="H1800" s="141">
        <v>1</v>
      </c>
      <c r="I1800" s="142">
        <v>0</v>
      </c>
      <c r="J1800" s="142">
        <f>ROUND(I1800*H1800,2)</f>
        <v>0</v>
      </c>
      <c r="K1800" s="143"/>
      <c r="L1800" s="14"/>
      <c r="M1800" s="144"/>
      <c r="N1800" s="145" t="s">
        <v>44</v>
      </c>
      <c r="O1800" s="146">
        <v>0</v>
      </c>
      <c r="P1800" s="146">
        <f>O1800*H1800</f>
        <v>0</v>
      </c>
      <c r="Q1800" s="146">
        <v>0</v>
      </c>
      <c r="R1800" s="146">
        <f>Q1800*H1800</f>
        <v>0</v>
      </c>
      <c r="S1800" s="146">
        <v>0</v>
      </c>
      <c r="T1800" s="147">
        <f>S1800*H1800</f>
        <v>0</v>
      </c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R1800" s="148" t="s">
        <v>283</v>
      </c>
      <c r="AT1800" s="148" t="s">
        <v>195</v>
      </c>
      <c r="AU1800" s="148" t="s">
        <v>82</v>
      </c>
      <c r="AY1800" s="2" t="s">
        <v>193</v>
      </c>
      <c r="BE1800" s="149">
        <f>IF(N1800="základní",J1800,0)</f>
        <v>0</v>
      </c>
      <c r="BF1800" s="149">
        <f>IF(N1800="snížená",J1800,0)</f>
        <v>0</v>
      </c>
      <c r="BG1800" s="149">
        <f>IF(N1800="zákl. přenesená",J1800,0)</f>
        <v>0</v>
      </c>
      <c r="BH1800" s="149">
        <f>IF(N1800="sníž. přenesená",J1800,0)</f>
        <v>0</v>
      </c>
      <c r="BI1800" s="149">
        <f>IF(N1800="nulová",J1800,0)</f>
        <v>0</v>
      </c>
      <c r="BJ1800" s="2" t="s">
        <v>80</v>
      </c>
      <c r="BK1800" s="149">
        <f>ROUND(I1800*H1800,2)</f>
        <v>0</v>
      </c>
      <c r="BL1800" s="2" t="s">
        <v>283</v>
      </c>
      <c r="BM1800" s="148" t="s">
        <v>2010</v>
      </c>
    </row>
    <row r="1801" spans="1:65" s="154" customFormat="1">
      <c r="B1801" s="155"/>
      <c r="D1801" s="156" t="s">
        <v>202</v>
      </c>
      <c r="E1801" s="157"/>
      <c r="F1801" s="158" t="s">
        <v>203</v>
      </c>
      <c r="H1801" s="157"/>
      <c r="L1801" s="155"/>
      <c r="M1801" s="159"/>
      <c r="N1801" s="160"/>
      <c r="O1801" s="160"/>
      <c r="P1801" s="160"/>
      <c r="Q1801" s="160"/>
      <c r="R1801" s="160"/>
      <c r="S1801" s="160"/>
      <c r="T1801" s="161"/>
      <c r="AT1801" s="157" t="s">
        <v>202</v>
      </c>
      <c r="AU1801" s="157" t="s">
        <v>82</v>
      </c>
      <c r="AV1801" s="154" t="s">
        <v>80</v>
      </c>
      <c r="AW1801" s="154" t="s">
        <v>35</v>
      </c>
      <c r="AX1801" s="154" t="s">
        <v>73</v>
      </c>
      <c r="AY1801" s="157" t="s">
        <v>193</v>
      </c>
    </row>
    <row r="1802" spans="1:65" s="154" customFormat="1" ht="30.6">
      <c r="B1802" s="155"/>
      <c r="D1802" s="156" t="s">
        <v>202</v>
      </c>
      <c r="E1802" s="157"/>
      <c r="F1802" s="158" t="s">
        <v>2011</v>
      </c>
      <c r="H1802" s="157"/>
      <c r="L1802" s="155"/>
      <c r="M1802" s="159"/>
      <c r="N1802" s="160"/>
      <c r="O1802" s="160"/>
      <c r="P1802" s="160"/>
      <c r="Q1802" s="160"/>
      <c r="R1802" s="160"/>
      <c r="S1802" s="160"/>
      <c r="T1802" s="161"/>
      <c r="AT1802" s="157" t="s">
        <v>202</v>
      </c>
      <c r="AU1802" s="157" t="s">
        <v>82</v>
      </c>
      <c r="AV1802" s="154" t="s">
        <v>80</v>
      </c>
      <c r="AW1802" s="154" t="s">
        <v>35</v>
      </c>
      <c r="AX1802" s="154" t="s">
        <v>73</v>
      </c>
      <c r="AY1802" s="157" t="s">
        <v>193</v>
      </c>
    </row>
    <row r="1803" spans="1:65" s="154" customFormat="1" ht="20.399999999999999">
      <c r="B1803" s="155"/>
      <c r="D1803" s="156" t="s">
        <v>202</v>
      </c>
      <c r="E1803" s="157"/>
      <c r="F1803" s="158" t="s">
        <v>573</v>
      </c>
      <c r="H1803" s="157"/>
      <c r="L1803" s="155"/>
      <c r="M1803" s="159"/>
      <c r="N1803" s="160"/>
      <c r="O1803" s="160"/>
      <c r="P1803" s="160"/>
      <c r="Q1803" s="160"/>
      <c r="R1803" s="160"/>
      <c r="S1803" s="160"/>
      <c r="T1803" s="161"/>
      <c r="AT1803" s="157" t="s">
        <v>202</v>
      </c>
      <c r="AU1803" s="157" t="s">
        <v>82</v>
      </c>
      <c r="AV1803" s="154" t="s">
        <v>80</v>
      </c>
      <c r="AW1803" s="154" t="s">
        <v>35</v>
      </c>
      <c r="AX1803" s="154" t="s">
        <v>73</v>
      </c>
      <c r="AY1803" s="157" t="s">
        <v>193</v>
      </c>
    </row>
    <row r="1804" spans="1:65" s="162" customFormat="1">
      <c r="B1804" s="163"/>
      <c r="D1804" s="156" t="s">
        <v>202</v>
      </c>
      <c r="E1804" s="164"/>
      <c r="F1804" s="165" t="s">
        <v>80</v>
      </c>
      <c r="H1804" s="166">
        <v>1</v>
      </c>
      <c r="L1804" s="163"/>
      <c r="M1804" s="167"/>
      <c r="N1804" s="168"/>
      <c r="O1804" s="168"/>
      <c r="P1804" s="168"/>
      <c r="Q1804" s="168"/>
      <c r="R1804" s="168"/>
      <c r="S1804" s="168"/>
      <c r="T1804" s="169"/>
      <c r="AT1804" s="164" t="s">
        <v>202</v>
      </c>
      <c r="AU1804" s="164" t="s">
        <v>82</v>
      </c>
      <c r="AV1804" s="162" t="s">
        <v>82</v>
      </c>
      <c r="AW1804" s="162" t="s">
        <v>35</v>
      </c>
      <c r="AX1804" s="162" t="s">
        <v>73</v>
      </c>
      <c r="AY1804" s="164" t="s">
        <v>193</v>
      </c>
    </row>
    <row r="1805" spans="1:65" s="170" customFormat="1">
      <c r="B1805" s="171"/>
      <c r="D1805" s="156" t="s">
        <v>202</v>
      </c>
      <c r="E1805" s="172"/>
      <c r="F1805" s="173" t="s">
        <v>206</v>
      </c>
      <c r="H1805" s="174">
        <v>1</v>
      </c>
      <c r="L1805" s="171"/>
      <c r="M1805" s="175"/>
      <c r="N1805" s="176"/>
      <c r="O1805" s="176"/>
      <c r="P1805" s="176"/>
      <c r="Q1805" s="176"/>
      <c r="R1805" s="176"/>
      <c r="S1805" s="176"/>
      <c r="T1805" s="177"/>
      <c r="AT1805" s="172" t="s">
        <v>202</v>
      </c>
      <c r="AU1805" s="172" t="s">
        <v>82</v>
      </c>
      <c r="AV1805" s="170" t="s">
        <v>199</v>
      </c>
      <c r="AW1805" s="170" t="s">
        <v>35</v>
      </c>
      <c r="AX1805" s="170" t="s">
        <v>80</v>
      </c>
      <c r="AY1805" s="172" t="s">
        <v>193</v>
      </c>
    </row>
    <row r="1806" spans="1:65" s="17" customFormat="1" ht="24.15" customHeight="1">
      <c r="A1806" s="13"/>
      <c r="B1806" s="136"/>
      <c r="C1806" s="137" t="s">
        <v>1240</v>
      </c>
      <c r="D1806" s="137" t="s">
        <v>195</v>
      </c>
      <c r="E1806" s="138" t="s">
        <v>2012</v>
      </c>
      <c r="F1806" s="139" t="s">
        <v>2013</v>
      </c>
      <c r="G1806" s="140" t="s">
        <v>353</v>
      </c>
      <c r="H1806" s="141">
        <v>20.5</v>
      </c>
      <c r="I1806" s="142">
        <v>0</v>
      </c>
      <c r="J1806" s="142">
        <f>ROUND(I1806*H1806,2)</f>
        <v>0</v>
      </c>
      <c r="K1806" s="143"/>
      <c r="L1806" s="14"/>
      <c r="M1806" s="144"/>
      <c r="N1806" s="145" t="s">
        <v>44</v>
      </c>
      <c r="O1806" s="146">
        <v>0</v>
      </c>
      <c r="P1806" s="146">
        <f>O1806*H1806</f>
        <v>0</v>
      </c>
      <c r="Q1806" s="146">
        <v>0</v>
      </c>
      <c r="R1806" s="146">
        <f>Q1806*H1806</f>
        <v>0</v>
      </c>
      <c r="S1806" s="146">
        <v>0</v>
      </c>
      <c r="T1806" s="147">
        <f>S1806*H1806</f>
        <v>0</v>
      </c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R1806" s="148" t="s">
        <v>283</v>
      </c>
      <c r="AT1806" s="148" t="s">
        <v>195</v>
      </c>
      <c r="AU1806" s="148" t="s">
        <v>82</v>
      </c>
      <c r="AY1806" s="2" t="s">
        <v>193</v>
      </c>
      <c r="BE1806" s="149">
        <f>IF(N1806="základní",J1806,0)</f>
        <v>0</v>
      </c>
      <c r="BF1806" s="149">
        <f>IF(N1806="snížená",J1806,0)</f>
        <v>0</v>
      </c>
      <c r="BG1806" s="149">
        <f>IF(N1806="zákl. přenesená",J1806,0)</f>
        <v>0</v>
      </c>
      <c r="BH1806" s="149">
        <f>IF(N1806="sníž. přenesená",J1806,0)</f>
        <v>0</v>
      </c>
      <c r="BI1806" s="149">
        <f>IF(N1806="nulová",J1806,0)</f>
        <v>0</v>
      </c>
      <c r="BJ1806" s="2" t="s">
        <v>80</v>
      </c>
      <c r="BK1806" s="149">
        <f>ROUND(I1806*H1806,2)</f>
        <v>0</v>
      </c>
      <c r="BL1806" s="2" t="s">
        <v>283</v>
      </c>
      <c r="BM1806" s="148" t="s">
        <v>2014</v>
      </c>
    </row>
    <row r="1807" spans="1:65" s="154" customFormat="1">
      <c r="B1807" s="155"/>
      <c r="D1807" s="156" t="s">
        <v>202</v>
      </c>
      <c r="E1807" s="157"/>
      <c r="F1807" s="158" t="s">
        <v>2015</v>
      </c>
      <c r="H1807" s="157"/>
      <c r="L1807" s="155"/>
      <c r="M1807" s="159"/>
      <c r="N1807" s="160"/>
      <c r="O1807" s="160"/>
      <c r="P1807" s="160"/>
      <c r="Q1807" s="160"/>
      <c r="R1807" s="160"/>
      <c r="S1807" s="160"/>
      <c r="T1807" s="161"/>
      <c r="AT1807" s="157" t="s">
        <v>202</v>
      </c>
      <c r="AU1807" s="157" t="s">
        <v>82</v>
      </c>
      <c r="AV1807" s="154" t="s">
        <v>80</v>
      </c>
      <c r="AW1807" s="154" t="s">
        <v>35</v>
      </c>
      <c r="AX1807" s="154" t="s">
        <v>73</v>
      </c>
      <c r="AY1807" s="157" t="s">
        <v>193</v>
      </c>
    </row>
    <row r="1808" spans="1:65" s="154" customFormat="1" ht="20.399999999999999">
      <c r="B1808" s="155"/>
      <c r="D1808" s="156" t="s">
        <v>202</v>
      </c>
      <c r="E1808" s="157"/>
      <c r="F1808" s="158" t="s">
        <v>2016</v>
      </c>
      <c r="H1808" s="157"/>
      <c r="L1808" s="155"/>
      <c r="M1808" s="159"/>
      <c r="N1808" s="160"/>
      <c r="O1808" s="160"/>
      <c r="P1808" s="160"/>
      <c r="Q1808" s="160"/>
      <c r="R1808" s="160"/>
      <c r="S1808" s="160"/>
      <c r="T1808" s="161"/>
      <c r="AT1808" s="157" t="s">
        <v>202</v>
      </c>
      <c r="AU1808" s="157" t="s">
        <v>82</v>
      </c>
      <c r="AV1808" s="154" t="s">
        <v>80</v>
      </c>
      <c r="AW1808" s="154" t="s">
        <v>35</v>
      </c>
      <c r="AX1808" s="154" t="s">
        <v>73</v>
      </c>
      <c r="AY1808" s="157" t="s">
        <v>193</v>
      </c>
    </row>
    <row r="1809" spans="1:65" s="154" customFormat="1">
      <c r="B1809" s="155"/>
      <c r="D1809" s="156" t="s">
        <v>202</v>
      </c>
      <c r="E1809" s="157"/>
      <c r="F1809" s="158" t="s">
        <v>2017</v>
      </c>
      <c r="H1809" s="157"/>
      <c r="L1809" s="155"/>
      <c r="M1809" s="159"/>
      <c r="N1809" s="160"/>
      <c r="O1809" s="160"/>
      <c r="P1809" s="160"/>
      <c r="Q1809" s="160"/>
      <c r="R1809" s="160"/>
      <c r="S1809" s="160"/>
      <c r="T1809" s="161"/>
      <c r="AT1809" s="157" t="s">
        <v>202</v>
      </c>
      <c r="AU1809" s="157" t="s">
        <v>82</v>
      </c>
      <c r="AV1809" s="154" t="s">
        <v>80</v>
      </c>
      <c r="AW1809" s="154" t="s">
        <v>35</v>
      </c>
      <c r="AX1809" s="154" t="s">
        <v>73</v>
      </c>
      <c r="AY1809" s="157" t="s">
        <v>193</v>
      </c>
    </row>
    <row r="1810" spans="1:65" s="162" customFormat="1">
      <c r="B1810" s="163"/>
      <c r="D1810" s="156" t="s">
        <v>202</v>
      </c>
      <c r="E1810" s="164"/>
      <c r="F1810" s="165" t="s">
        <v>2018</v>
      </c>
      <c r="H1810" s="166">
        <v>20.5</v>
      </c>
      <c r="L1810" s="163"/>
      <c r="M1810" s="167"/>
      <c r="N1810" s="168"/>
      <c r="O1810" s="168"/>
      <c r="P1810" s="168"/>
      <c r="Q1810" s="168"/>
      <c r="R1810" s="168"/>
      <c r="S1810" s="168"/>
      <c r="T1810" s="169"/>
      <c r="AT1810" s="164" t="s">
        <v>202</v>
      </c>
      <c r="AU1810" s="164" t="s">
        <v>82</v>
      </c>
      <c r="AV1810" s="162" t="s">
        <v>82</v>
      </c>
      <c r="AW1810" s="162" t="s">
        <v>35</v>
      </c>
      <c r="AX1810" s="162" t="s">
        <v>73</v>
      </c>
      <c r="AY1810" s="164" t="s">
        <v>193</v>
      </c>
    </row>
    <row r="1811" spans="1:65" s="170" customFormat="1">
      <c r="B1811" s="171"/>
      <c r="D1811" s="156" t="s">
        <v>202</v>
      </c>
      <c r="E1811" s="172"/>
      <c r="F1811" s="173" t="s">
        <v>206</v>
      </c>
      <c r="H1811" s="174">
        <v>20.5</v>
      </c>
      <c r="L1811" s="171"/>
      <c r="M1811" s="175"/>
      <c r="N1811" s="176"/>
      <c r="O1811" s="176"/>
      <c r="P1811" s="176"/>
      <c r="Q1811" s="176"/>
      <c r="R1811" s="176"/>
      <c r="S1811" s="176"/>
      <c r="T1811" s="177"/>
      <c r="AT1811" s="172" t="s">
        <v>202</v>
      </c>
      <c r="AU1811" s="172" t="s">
        <v>82</v>
      </c>
      <c r="AV1811" s="170" t="s">
        <v>199</v>
      </c>
      <c r="AW1811" s="170" t="s">
        <v>35</v>
      </c>
      <c r="AX1811" s="170" t="s">
        <v>80</v>
      </c>
      <c r="AY1811" s="172" t="s">
        <v>193</v>
      </c>
    </row>
    <row r="1812" spans="1:65" s="17" customFormat="1" ht="24.15" customHeight="1">
      <c r="A1812" s="13"/>
      <c r="B1812" s="136"/>
      <c r="C1812" s="137" t="s">
        <v>2019</v>
      </c>
      <c r="D1812" s="137" t="s">
        <v>195</v>
      </c>
      <c r="E1812" s="138" t="s">
        <v>2020</v>
      </c>
      <c r="F1812" s="139" t="s">
        <v>2021</v>
      </c>
      <c r="G1812" s="140" t="s">
        <v>353</v>
      </c>
      <c r="H1812" s="141">
        <v>13.53</v>
      </c>
      <c r="I1812" s="142">
        <v>0</v>
      </c>
      <c r="J1812" s="142">
        <f>ROUND(I1812*H1812,2)</f>
        <v>0</v>
      </c>
      <c r="K1812" s="143"/>
      <c r="L1812" s="14"/>
      <c r="M1812" s="144"/>
      <c r="N1812" s="145" t="s">
        <v>44</v>
      </c>
      <c r="O1812" s="146">
        <v>0</v>
      </c>
      <c r="P1812" s="146">
        <f>O1812*H1812</f>
        <v>0</v>
      </c>
      <c r="Q1812" s="146">
        <v>0</v>
      </c>
      <c r="R1812" s="146">
        <f>Q1812*H1812</f>
        <v>0</v>
      </c>
      <c r="S1812" s="146">
        <v>0</v>
      </c>
      <c r="T1812" s="147">
        <f>S1812*H1812</f>
        <v>0</v>
      </c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R1812" s="148" t="s">
        <v>283</v>
      </c>
      <c r="AT1812" s="148" t="s">
        <v>195</v>
      </c>
      <c r="AU1812" s="148" t="s">
        <v>82</v>
      </c>
      <c r="AY1812" s="2" t="s">
        <v>193</v>
      </c>
      <c r="BE1812" s="149">
        <f>IF(N1812="základní",J1812,0)</f>
        <v>0</v>
      </c>
      <c r="BF1812" s="149">
        <f>IF(N1812="snížená",J1812,0)</f>
        <v>0</v>
      </c>
      <c r="BG1812" s="149">
        <f>IF(N1812="zákl. přenesená",J1812,0)</f>
        <v>0</v>
      </c>
      <c r="BH1812" s="149">
        <f>IF(N1812="sníž. přenesená",J1812,0)</f>
        <v>0</v>
      </c>
      <c r="BI1812" s="149">
        <f>IF(N1812="nulová",J1812,0)</f>
        <v>0</v>
      </c>
      <c r="BJ1812" s="2" t="s">
        <v>80</v>
      </c>
      <c r="BK1812" s="149">
        <f>ROUND(I1812*H1812,2)</f>
        <v>0</v>
      </c>
      <c r="BL1812" s="2" t="s">
        <v>283</v>
      </c>
      <c r="BM1812" s="148" t="s">
        <v>2022</v>
      </c>
    </row>
    <row r="1813" spans="1:65" s="154" customFormat="1">
      <c r="B1813" s="155"/>
      <c r="D1813" s="156" t="s">
        <v>202</v>
      </c>
      <c r="E1813" s="157"/>
      <c r="F1813" s="158" t="s">
        <v>2015</v>
      </c>
      <c r="H1813" s="157"/>
      <c r="L1813" s="155"/>
      <c r="M1813" s="159"/>
      <c r="N1813" s="160"/>
      <c r="O1813" s="160"/>
      <c r="P1813" s="160"/>
      <c r="Q1813" s="160"/>
      <c r="R1813" s="160"/>
      <c r="S1813" s="160"/>
      <c r="T1813" s="161"/>
      <c r="AT1813" s="157" t="s">
        <v>202</v>
      </c>
      <c r="AU1813" s="157" t="s">
        <v>82</v>
      </c>
      <c r="AV1813" s="154" t="s">
        <v>80</v>
      </c>
      <c r="AW1813" s="154" t="s">
        <v>35</v>
      </c>
      <c r="AX1813" s="154" t="s">
        <v>73</v>
      </c>
      <c r="AY1813" s="157" t="s">
        <v>193</v>
      </c>
    </row>
    <row r="1814" spans="1:65" s="154" customFormat="1" ht="20.399999999999999">
      <c r="B1814" s="155"/>
      <c r="D1814" s="156" t="s">
        <v>202</v>
      </c>
      <c r="E1814" s="157"/>
      <c r="F1814" s="158" t="s">
        <v>2016</v>
      </c>
      <c r="H1814" s="157"/>
      <c r="L1814" s="155"/>
      <c r="M1814" s="159"/>
      <c r="N1814" s="160"/>
      <c r="O1814" s="160"/>
      <c r="P1814" s="160"/>
      <c r="Q1814" s="160"/>
      <c r="R1814" s="160"/>
      <c r="S1814" s="160"/>
      <c r="T1814" s="161"/>
      <c r="AT1814" s="157" t="s">
        <v>202</v>
      </c>
      <c r="AU1814" s="157" t="s">
        <v>82</v>
      </c>
      <c r="AV1814" s="154" t="s">
        <v>80</v>
      </c>
      <c r="AW1814" s="154" t="s">
        <v>35</v>
      </c>
      <c r="AX1814" s="154" t="s">
        <v>73</v>
      </c>
      <c r="AY1814" s="157" t="s">
        <v>193</v>
      </c>
    </row>
    <row r="1815" spans="1:65" s="154" customFormat="1">
      <c r="B1815" s="155"/>
      <c r="D1815" s="156" t="s">
        <v>202</v>
      </c>
      <c r="E1815" s="157"/>
      <c r="F1815" s="158" t="s">
        <v>2017</v>
      </c>
      <c r="H1815" s="157"/>
      <c r="L1815" s="155"/>
      <c r="M1815" s="159"/>
      <c r="N1815" s="160"/>
      <c r="O1815" s="160"/>
      <c r="P1815" s="160"/>
      <c r="Q1815" s="160"/>
      <c r="R1815" s="160"/>
      <c r="S1815" s="160"/>
      <c r="T1815" s="161"/>
      <c r="AT1815" s="157" t="s">
        <v>202</v>
      </c>
      <c r="AU1815" s="157" t="s">
        <v>82</v>
      </c>
      <c r="AV1815" s="154" t="s">
        <v>80</v>
      </c>
      <c r="AW1815" s="154" t="s">
        <v>35</v>
      </c>
      <c r="AX1815" s="154" t="s">
        <v>73</v>
      </c>
      <c r="AY1815" s="157" t="s">
        <v>193</v>
      </c>
    </row>
    <row r="1816" spans="1:65" s="162" customFormat="1">
      <c r="B1816" s="163"/>
      <c r="D1816" s="156" t="s">
        <v>202</v>
      </c>
      <c r="E1816" s="164"/>
      <c r="F1816" s="165" t="s">
        <v>2023</v>
      </c>
      <c r="H1816" s="166">
        <v>13.53</v>
      </c>
      <c r="L1816" s="163"/>
      <c r="M1816" s="167"/>
      <c r="N1816" s="168"/>
      <c r="O1816" s="168"/>
      <c r="P1816" s="168"/>
      <c r="Q1816" s="168"/>
      <c r="R1816" s="168"/>
      <c r="S1816" s="168"/>
      <c r="T1816" s="169"/>
      <c r="AT1816" s="164" t="s">
        <v>202</v>
      </c>
      <c r="AU1816" s="164" t="s">
        <v>82</v>
      </c>
      <c r="AV1816" s="162" t="s">
        <v>82</v>
      </c>
      <c r="AW1816" s="162" t="s">
        <v>35</v>
      </c>
      <c r="AX1816" s="162" t="s">
        <v>73</v>
      </c>
      <c r="AY1816" s="164" t="s">
        <v>193</v>
      </c>
    </row>
    <row r="1817" spans="1:65" s="170" customFormat="1">
      <c r="B1817" s="171"/>
      <c r="D1817" s="156" t="s">
        <v>202</v>
      </c>
      <c r="E1817" s="172"/>
      <c r="F1817" s="173" t="s">
        <v>206</v>
      </c>
      <c r="H1817" s="174">
        <v>13.53</v>
      </c>
      <c r="L1817" s="171"/>
      <c r="M1817" s="175"/>
      <c r="N1817" s="176"/>
      <c r="O1817" s="176"/>
      <c r="P1817" s="176"/>
      <c r="Q1817" s="176"/>
      <c r="R1817" s="176"/>
      <c r="S1817" s="176"/>
      <c r="T1817" s="177"/>
      <c r="AT1817" s="172" t="s">
        <v>202</v>
      </c>
      <c r="AU1817" s="172" t="s">
        <v>82</v>
      </c>
      <c r="AV1817" s="170" t="s">
        <v>199</v>
      </c>
      <c r="AW1817" s="170" t="s">
        <v>35</v>
      </c>
      <c r="AX1817" s="170" t="s">
        <v>80</v>
      </c>
      <c r="AY1817" s="172" t="s">
        <v>193</v>
      </c>
    </row>
    <row r="1818" spans="1:65" s="17" customFormat="1" ht="24.15" customHeight="1">
      <c r="A1818" s="13"/>
      <c r="B1818" s="136"/>
      <c r="C1818" s="137" t="s">
        <v>1245</v>
      </c>
      <c r="D1818" s="137" t="s">
        <v>195</v>
      </c>
      <c r="E1818" s="138" t="s">
        <v>2024</v>
      </c>
      <c r="F1818" s="139" t="s">
        <v>2025</v>
      </c>
      <c r="G1818" s="140" t="s">
        <v>353</v>
      </c>
      <c r="H1818" s="141">
        <v>4.8</v>
      </c>
      <c r="I1818" s="142">
        <v>0</v>
      </c>
      <c r="J1818" s="142">
        <f>ROUND(I1818*H1818,2)</f>
        <v>0</v>
      </c>
      <c r="K1818" s="143"/>
      <c r="L1818" s="14"/>
      <c r="M1818" s="144"/>
      <c r="N1818" s="145" t="s">
        <v>44</v>
      </c>
      <c r="O1818" s="146">
        <v>0</v>
      </c>
      <c r="P1818" s="146">
        <f>O1818*H1818</f>
        <v>0</v>
      </c>
      <c r="Q1818" s="146">
        <v>0</v>
      </c>
      <c r="R1818" s="146">
        <f>Q1818*H1818</f>
        <v>0</v>
      </c>
      <c r="S1818" s="146">
        <v>0</v>
      </c>
      <c r="T1818" s="147">
        <f>S1818*H1818</f>
        <v>0</v>
      </c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R1818" s="148" t="s">
        <v>283</v>
      </c>
      <c r="AT1818" s="148" t="s">
        <v>195</v>
      </c>
      <c r="AU1818" s="148" t="s">
        <v>82</v>
      </c>
      <c r="AY1818" s="2" t="s">
        <v>193</v>
      </c>
      <c r="BE1818" s="149">
        <f>IF(N1818="základní",J1818,0)</f>
        <v>0</v>
      </c>
      <c r="BF1818" s="149">
        <f>IF(N1818="snížená",J1818,0)</f>
        <v>0</v>
      </c>
      <c r="BG1818" s="149">
        <f>IF(N1818="zákl. přenesená",J1818,0)</f>
        <v>0</v>
      </c>
      <c r="BH1818" s="149">
        <f>IF(N1818="sníž. přenesená",J1818,0)</f>
        <v>0</v>
      </c>
      <c r="BI1818" s="149">
        <f>IF(N1818="nulová",J1818,0)</f>
        <v>0</v>
      </c>
      <c r="BJ1818" s="2" t="s">
        <v>80</v>
      </c>
      <c r="BK1818" s="149">
        <f>ROUND(I1818*H1818,2)</f>
        <v>0</v>
      </c>
      <c r="BL1818" s="2" t="s">
        <v>283</v>
      </c>
      <c r="BM1818" s="148" t="s">
        <v>2026</v>
      </c>
    </row>
    <row r="1819" spans="1:65" s="154" customFormat="1">
      <c r="B1819" s="155"/>
      <c r="D1819" s="156" t="s">
        <v>202</v>
      </c>
      <c r="E1819" s="157"/>
      <c r="F1819" s="158" t="s">
        <v>2027</v>
      </c>
      <c r="H1819" s="157"/>
      <c r="L1819" s="155"/>
      <c r="M1819" s="159"/>
      <c r="N1819" s="160"/>
      <c r="O1819" s="160"/>
      <c r="P1819" s="160"/>
      <c r="Q1819" s="160"/>
      <c r="R1819" s="160"/>
      <c r="S1819" s="160"/>
      <c r="T1819" s="161"/>
      <c r="AT1819" s="157" t="s">
        <v>202</v>
      </c>
      <c r="AU1819" s="157" t="s">
        <v>82</v>
      </c>
      <c r="AV1819" s="154" t="s">
        <v>80</v>
      </c>
      <c r="AW1819" s="154" t="s">
        <v>35</v>
      </c>
      <c r="AX1819" s="154" t="s">
        <v>73</v>
      </c>
      <c r="AY1819" s="157" t="s">
        <v>193</v>
      </c>
    </row>
    <row r="1820" spans="1:65" s="154" customFormat="1">
      <c r="B1820" s="155"/>
      <c r="D1820" s="156" t="s">
        <v>202</v>
      </c>
      <c r="E1820" s="157"/>
      <c r="F1820" s="158" t="s">
        <v>2017</v>
      </c>
      <c r="H1820" s="157"/>
      <c r="L1820" s="155"/>
      <c r="M1820" s="159"/>
      <c r="N1820" s="160"/>
      <c r="O1820" s="160"/>
      <c r="P1820" s="160"/>
      <c r="Q1820" s="160"/>
      <c r="R1820" s="160"/>
      <c r="S1820" s="160"/>
      <c r="T1820" s="161"/>
      <c r="AT1820" s="157" t="s">
        <v>202</v>
      </c>
      <c r="AU1820" s="157" t="s">
        <v>82</v>
      </c>
      <c r="AV1820" s="154" t="s">
        <v>80</v>
      </c>
      <c r="AW1820" s="154" t="s">
        <v>35</v>
      </c>
      <c r="AX1820" s="154" t="s">
        <v>73</v>
      </c>
      <c r="AY1820" s="157" t="s">
        <v>193</v>
      </c>
    </row>
    <row r="1821" spans="1:65" s="162" customFormat="1">
      <c r="B1821" s="163"/>
      <c r="D1821" s="156" t="s">
        <v>202</v>
      </c>
      <c r="E1821" s="164"/>
      <c r="F1821" s="165" t="s">
        <v>2028</v>
      </c>
      <c r="H1821" s="166">
        <v>4.8</v>
      </c>
      <c r="L1821" s="163"/>
      <c r="M1821" s="167"/>
      <c r="N1821" s="168"/>
      <c r="O1821" s="168"/>
      <c r="P1821" s="168"/>
      <c r="Q1821" s="168"/>
      <c r="R1821" s="168"/>
      <c r="S1821" s="168"/>
      <c r="T1821" s="169"/>
      <c r="AT1821" s="164" t="s">
        <v>202</v>
      </c>
      <c r="AU1821" s="164" t="s">
        <v>82</v>
      </c>
      <c r="AV1821" s="162" t="s">
        <v>82</v>
      </c>
      <c r="AW1821" s="162" t="s">
        <v>35</v>
      </c>
      <c r="AX1821" s="162" t="s">
        <v>73</v>
      </c>
      <c r="AY1821" s="164" t="s">
        <v>193</v>
      </c>
    </row>
    <row r="1822" spans="1:65" s="170" customFormat="1">
      <c r="B1822" s="171"/>
      <c r="D1822" s="156" t="s">
        <v>202</v>
      </c>
      <c r="E1822" s="172"/>
      <c r="F1822" s="173" t="s">
        <v>206</v>
      </c>
      <c r="H1822" s="174">
        <v>4.8</v>
      </c>
      <c r="L1822" s="171"/>
      <c r="M1822" s="175"/>
      <c r="N1822" s="176"/>
      <c r="O1822" s="176"/>
      <c r="P1822" s="176"/>
      <c r="Q1822" s="176"/>
      <c r="R1822" s="176"/>
      <c r="S1822" s="176"/>
      <c r="T1822" s="177"/>
      <c r="AT1822" s="172" t="s">
        <v>202</v>
      </c>
      <c r="AU1822" s="172" t="s">
        <v>82</v>
      </c>
      <c r="AV1822" s="170" t="s">
        <v>199</v>
      </c>
      <c r="AW1822" s="170" t="s">
        <v>35</v>
      </c>
      <c r="AX1822" s="170" t="s">
        <v>80</v>
      </c>
      <c r="AY1822" s="172" t="s">
        <v>193</v>
      </c>
    </row>
    <row r="1823" spans="1:65" s="17" customFormat="1" ht="24.15" customHeight="1">
      <c r="A1823" s="13"/>
      <c r="B1823" s="136"/>
      <c r="C1823" s="137" t="s">
        <v>2029</v>
      </c>
      <c r="D1823" s="137" t="s">
        <v>195</v>
      </c>
      <c r="E1823" s="138" t="s">
        <v>2030</v>
      </c>
      <c r="F1823" s="139" t="s">
        <v>2031</v>
      </c>
      <c r="G1823" s="140" t="s">
        <v>563</v>
      </c>
      <c r="H1823" s="141">
        <v>1</v>
      </c>
      <c r="I1823" s="142">
        <v>0</v>
      </c>
      <c r="J1823" s="142">
        <f>ROUND(I1823*H1823,2)</f>
        <v>0</v>
      </c>
      <c r="K1823" s="143"/>
      <c r="L1823" s="14"/>
      <c r="M1823" s="144"/>
      <c r="N1823" s="145" t="s">
        <v>44</v>
      </c>
      <c r="O1823" s="146">
        <v>0</v>
      </c>
      <c r="P1823" s="146">
        <f>O1823*H1823</f>
        <v>0</v>
      </c>
      <c r="Q1823" s="146">
        <v>0</v>
      </c>
      <c r="R1823" s="146">
        <f>Q1823*H1823</f>
        <v>0</v>
      </c>
      <c r="S1823" s="146">
        <v>0</v>
      </c>
      <c r="T1823" s="147">
        <f>S1823*H1823</f>
        <v>0</v>
      </c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R1823" s="148" t="s">
        <v>283</v>
      </c>
      <c r="AT1823" s="148" t="s">
        <v>195</v>
      </c>
      <c r="AU1823" s="148" t="s">
        <v>82</v>
      </c>
      <c r="AY1823" s="2" t="s">
        <v>193</v>
      </c>
      <c r="BE1823" s="149">
        <f>IF(N1823="základní",J1823,0)</f>
        <v>0</v>
      </c>
      <c r="BF1823" s="149">
        <f>IF(N1823="snížená",J1823,0)</f>
        <v>0</v>
      </c>
      <c r="BG1823" s="149">
        <f>IF(N1823="zákl. přenesená",J1823,0)</f>
        <v>0</v>
      </c>
      <c r="BH1823" s="149">
        <f>IF(N1823="sníž. přenesená",J1823,0)</f>
        <v>0</v>
      </c>
      <c r="BI1823" s="149">
        <f>IF(N1823="nulová",J1823,0)</f>
        <v>0</v>
      </c>
      <c r="BJ1823" s="2" t="s">
        <v>80</v>
      </c>
      <c r="BK1823" s="149">
        <f>ROUND(I1823*H1823,2)</f>
        <v>0</v>
      </c>
      <c r="BL1823" s="2" t="s">
        <v>283</v>
      </c>
      <c r="BM1823" s="148" t="s">
        <v>2032</v>
      </c>
    </row>
    <row r="1824" spans="1:65" s="154" customFormat="1">
      <c r="B1824" s="155"/>
      <c r="D1824" s="156" t="s">
        <v>202</v>
      </c>
      <c r="E1824" s="157"/>
      <c r="F1824" s="158" t="s">
        <v>2033</v>
      </c>
      <c r="H1824" s="157"/>
      <c r="L1824" s="155"/>
      <c r="M1824" s="159"/>
      <c r="N1824" s="160"/>
      <c r="O1824" s="160"/>
      <c r="P1824" s="160"/>
      <c r="Q1824" s="160"/>
      <c r="R1824" s="160"/>
      <c r="S1824" s="160"/>
      <c r="T1824" s="161"/>
      <c r="AT1824" s="157" t="s">
        <v>202</v>
      </c>
      <c r="AU1824" s="157" t="s">
        <v>82</v>
      </c>
      <c r="AV1824" s="154" t="s">
        <v>80</v>
      </c>
      <c r="AW1824" s="154" t="s">
        <v>35</v>
      </c>
      <c r="AX1824" s="154" t="s">
        <v>73</v>
      </c>
      <c r="AY1824" s="157" t="s">
        <v>193</v>
      </c>
    </row>
    <row r="1825" spans="1:65" s="154" customFormat="1">
      <c r="B1825" s="155"/>
      <c r="D1825" s="156" t="s">
        <v>202</v>
      </c>
      <c r="E1825" s="157"/>
      <c r="F1825" s="158" t="s">
        <v>2034</v>
      </c>
      <c r="H1825" s="157"/>
      <c r="L1825" s="155"/>
      <c r="M1825" s="159"/>
      <c r="N1825" s="160"/>
      <c r="O1825" s="160"/>
      <c r="P1825" s="160"/>
      <c r="Q1825" s="160"/>
      <c r="R1825" s="160"/>
      <c r="S1825" s="160"/>
      <c r="T1825" s="161"/>
      <c r="AT1825" s="157" t="s">
        <v>202</v>
      </c>
      <c r="AU1825" s="157" t="s">
        <v>82</v>
      </c>
      <c r="AV1825" s="154" t="s">
        <v>80</v>
      </c>
      <c r="AW1825" s="154" t="s">
        <v>35</v>
      </c>
      <c r="AX1825" s="154" t="s">
        <v>73</v>
      </c>
      <c r="AY1825" s="157" t="s">
        <v>193</v>
      </c>
    </row>
    <row r="1826" spans="1:65" s="162" customFormat="1">
      <c r="B1826" s="163"/>
      <c r="D1826" s="156" t="s">
        <v>202</v>
      </c>
      <c r="E1826" s="164"/>
      <c r="F1826" s="165" t="s">
        <v>80</v>
      </c>
      <c r="H1826" s="166">
        <v>1</v>
      </c>
      <c r="L1826" s="163"/>
      <c r="M1826" s="167"/>
      <c r="N1826" s="168"/>
      <c r="O1826" s="168"/>
      <c r="P1826" s="168"/>
      <c r="Q1826" s="168"/>
      <c r="R1826" s="168"/>
      <c r="S1826" s="168"/>
      <c r="T1826" s="169"/>
      <c r="AT1826" s="164" t="s">
        <v>202</v>
      </c>
      <c r="AU1826" s="164" t="s">
        <v>82</v>
      </c>
      <c r="AV1826" s="162" t="s">
        <v>82</v>
      </c>
      <c r="AW1826" s="162" t="s">
        <v>35</v>
      </c>
      <c r="AX1826" s="162" t="s">
        <v>73</v>
      </c>
      <c r="AY1826" s="164" t="s">
        <v>193</v>
      </c>
    </row>
    <row r="1827" spans="1:65" s="170" customFormat="1">
      <c r="B1827" s="171"/>
      <c r="D1827" s="156" t="s">
        <v>202</v>
      </c>
      <c r="E1827" s="172"/>
      <c r="F1827" s="173" t="s">
        <v>206</v>
      </c>
      <c r="H1827" s="174">
        <v>1</v>
      </c>
      <c r="L1827" s="171"/>
      <c r="M1827" s="175"/>
      <c r="N1827" s="176"/>
      <c r="O1827" s="176"/>
      <c r="P1827" s="176"/>
      <c r="Q1827" s="176"/>
      <c r="R1827" s="176"/>
      <c r="S1827" s="176"/>
      <c r="T1827" s="177"/>
      <c r="AT1827" s="172" t="s">
        <v>202</v>
      </c>
      <c r="AU1827" s="172" t="s">
        <v>82</v>
      </c>
      <c r="AV1827" s="170" t="s">
        <v>199</v>
      </c>
      <c r="AW1827" s="170" t="s">
        <v>35</v>
      </c>
      <c r="AX1827" s="170" t="s">
        <v>80</v>
      </c>
      <c r="AY1827" s="172" t="s">
        <v>193</v>
      </c>
    </row>
    <row r="1828" spans="1:65" s="17" customFormat="1" ht="24.15" customHeight="1">
      <c r="A1828" s="13"/>
      <c r="B1828" s="136"/>
      <c r="C1828" s="137" t="s">
        <v>1249</v>
      </c>
      <c r="D1828" s="137" t="s">
        <v>195</v>
      </c>
      <c r="E1828" s="138" t="s">
        <v>2035</v>
      </c>
      <c r="F1828" s="139" t="s">
        <v>2036</v>
      </c>
      <c r="G1828" s="140" t="s">
        <v>605</v>
      </c>
      <c r="H1828" s="141">
        <v>1</v>
      </c>
      <c r="I1828" s="142">
        <v>0</v>
      </c>
      <c r="J1828" s="142">
        <f>ROUND(I1828*H1828,2)</f>
        <v>0</v>
      </c>
      <c r="K1828" s="143"/>
      <c r="L1828" s="14"/>
      <c r="M1828" s="144"/>
      <c r="N1828" s="145" t="s">
        <v>44</v>
      </c>
      <c r="O1828" s="146">
        <v>0</v>
      </c>
      <c r="P1828" s="146">
        <f>O1828*H1828</f>
        <v>0</v>
      </c>
      <c r="Q1828" s="146">
        <v>0</v>
      </c>
      <c r="R1828" s="146">
        <f>Q1828*H1828</f>
        <v>0</v>
      </c>
      <c r="S1828" s="146">
        <v>0</v>
      </c>
      <c r="T1828" s="147">
        <f>S1828*H1828</f>
        <v>0</v>
      </c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R1828" s="148" t="s">
        <v>283</v>
      </c>
      <c r="AT1828" s="148" t="s">
        <v>195</v>
      </c>
      <c r="AU1828" s="148" t="s">
        <v>82</v>
      </c>
      <c r="AY1828" s="2" t="s">
        <v>193</v>
      </c>
      <c r="BE1828" s="149">
        <f>IF(N1828="základní",J1828,0)</f>
        <v>0</v>
      </c>
      <c r="BF1828" s="149">
        <f>IF(N1828="snížená",J1828,0)</f>
        <v>0</v>
      </c>
      <c r="BG1828" s="149">
        <f>IF(N1828="zákl. přenesená",J1828,0)</f>
        <v>0</v>
      </c>
      <c r="BH1828" s="149">
        <f>IF(N1828="sníž. přenesená",J1828,0)</f>
        <v>0</v>
      </c>
      <c r="BI1828" s="149">
        <f>IF(N1828="nulová",J1828,0)</f>
        <v>0</v>
      </c>
      <c r="BJ1828" s="2" t="s">
        <v>80</v>
      </c>
      <c r="BK1828" s="149">
        <f>ROUND(I1828*H1828,2)</f>
        <v>0</v>
      </c>
      <c r="BL1828" s="2" t="s">
        <v>283</v>
      </c>
      <c r="BM1828" s="148" t="s">
        <v>2037</v>
      </c>
    </row>
    <row r="1829" spans="1:65" s="154" customFormat="1">
      <c r="B1829" s="155"/>
      <c r="D1829" s="156" t="s">
        <v>202</v>
      </c>
      <c r="E1829" s="157"/>
      <c r="F1829" s="158" t="s">
        <v>1779</v>
      </c>
      <c r="H1829" s="157"/>
      <c r="L1829" s="155"/>
      <c r="M1829" s="159"/>
      <c r="N1829" s="160"/>
      <c r="O1829" s="160"/>
      <c r="P1829" s="160"/>
      <c r="Q1829" s="160"/>
      <c r="R1829" s="160"/>
      <c r="S1829" s="160"/>
      <c r="T1829" s="161"/>
      <c r="AT1829" s="157" t="s">
        <v>202</v>
      </c>
      <c r="AU1829" s="157" t="s">
        <v>82</v>
      </c>
      <c r="AV1829" s="154" t="s">
        <v>80</v>
      </c>
      <c r="AW1829" s="154" t="s">
        <v>35</v>
      </c>
      <c r="AX1829" s="154" t="s">
        <v>73</v>
      </c>
      <c r="AY1829" s="157" t="s">
        <v>193</v>
      </c>
    </row>
    <row r="1830" spans="1:65" s="154" customFormat="1">
      <c r="B1830" s="155"/>
      <c r="D1830" s="156" t="s">
        <v>202</v>
      </c>
      <c r="E1830" s="157"/>
      <c r="F1830" s="158" t="s">
        <v>1786</v>
      </c>
      <c r="H1830" s="157"/>
      <c r="L1830" s="155"/>
      <c r="M1830" s="159"/>
      <c r="N1830" s="160"/>
      <c r="O1830" s="160"/>
      <c r="P1830" s="160"/>
      <c r="Q1830" s="160"/>
      <c r="R1830" s="160"/>
      <c r="S1830" s="160"/>
      <c r="T1830" s="161"/>
      <c r="AT1830" s="157" t="s">
        <v>202</v>
      </c>
      <c r="AU1830" s="157" t="s">
        <v>82</v>
      </c>
      <c r="AV1830" s="154" t="s">
        <v>80</v>
      </c>
      <c r="AW1830" s="154" t="s">
        <v>35</v>
      </c>
      <c r="AX1830" s="154" t="s">
        <v>73</v>
      </c>
      <c r="AY1830" s="157" t="s">
        <v>193</v>
      </c>
    </row>
    <row r="1831" spans="1:65" s="154" customFormat="1" ht="30.6">
      <c r="B1831" s="155"/>
      <c r="D1831" s="156" t="s">
        <v>202</v>
      </c>
      <c r="E1831" s="157"/>
      <c r="F1831" s="158" t="s">
        <v>1781</v>
      </c>
      <c r="H1831" s="157"/>
      <c r="L1831" s="155"/>
      <c r="M1831" s="159"/>
      <c r="N1831" s="160"/>
      <c r="O1831" s="160"/>
      <c r="P1831" s="160"/>
      <c r="Q1831" s="160"/>
      <c r="R1831" s="160"/>
      <c r="S1831" s="160"/>
      <c r="T1831" s="161"/>
      <c r="AT1831" s="157" t="s">
        <v>202</v>
      </c>
      <c r="AU1831" s="157" t="s">
        <v>82</v>
      </c>
      <c r="AV1831" s="154" t="s">
        <v>80</v>
      </c>
      <c r="AW1831" s="154" t="s">
        <v>35</v>
      </c>
      <c r="AX1831" s="154" t="s">
        <v>73</v>
      </c>
      <c r="AY1831" s="157" t="s">
        <v>193</v>
      </c>
    </row>
    <row r="1832" spans="1:65" s="154" customFormat="1" ht="20.399999999999999">
      <c r="B1832" s="155"/>
      <c r="D1832" s="156" t="s">
        <v>202</v>
      </c>
      <c r="E1832" s="157"/>
      <c r="F1832" s="158" t="s">
        <v>573</v>
      </c>
      <c r="H1832" s="157"/>
      <c r="L1832" s="155"/>
      <c r="M1832" s="159"/>
      <c r="N1832" s="160"/>
      <c r="O1832" s="160"/>
      <c r="P1832" s="160"/>
      <c r="Q1832" s="160"/>
      <c r="R1832" s="160"/>
      <c r="S1832" s="160"/>
      <c r="T1832" s="161"/>
      <c r="AT1832" s="157" t="s">
        <v>202</v>
      </c>
      <c r="AU1832" s="157" t="s">
        <v>82</v>
      </c>
      <c r="AV1832" s="154" t="s">
        <v>80</v>
      </c>
      <c r="AW1832" s="154" t="s">
        <v>35</v>
      </c>
      <c r="AX1832" s="154" t="s">
        <v>73</v>
      </c>
      <c r="AY1832" s="157" t="s">
        <v>193</v>
      </c>
    </row>
    <row r="1833" spans="1:65" s="162" customFormat="1">
      <c r="B1833" s="163"/>
      <c r="D1833" s="156" t="s">
        <v>202</v>
      </c>
      <c r="E1833" s="164"/>
      <c r="F1833" s="165" t="s">
        <v>2038</v>
      </c>
      <c r="H1833" s="166">
        <v>1</v>
      </c>
      <c r="L1833" s="163"/>
      <c r="M1833" s="167"/>
      <c r="N1833" s="168"/>
      <c r="O1833" s="168"/>
      <c r="P1833" s="168"/>
      <c r="Q1833" s="168"/>
      <c r="R1833" s="168"/>
      <c r="S1833" s="168"/>
      <c r="T1833" s="169"/>
      <c r="AT1833" s="164" t="s">
        <v>202</v>
      </c>
      <c r="AU1833" s="164" t="s">
        <v>82</v>
      </c>
      <c r="AV1833" s="162" t="s">
        <v>82</v>
      </c>
      <c r="AW1833" s="162" t="s">
        <v>35</v>
      </c>
      <c r="AX1833" s="162" t="s">
        <v>73</v>
      </c>
      <c r="AY1833" s="164" t="s">
        <v>193</v>
      </c>
    </row>
    <row r="1834" spans="1:65" s="170" customFormat="1">
      <c r="B1834" s="171"/>
      <c r="D1834" s="156" t="s">
        <v>202</v>
      </c>
      <c r="E1834" s="172"/>
      <c r="F1834" s="173" t="s">
        <v>206</v>
      </c>
      <c r="H1834" s="174">
        <v>1</v>
      </c>
      <c r="L1834" s="171"/>
      <c r="M1834" s="175"/>
      <c r="N1834" s="176"/>
      <c r="O1834" s="176"/>
      <c r="P1834" s="176"/>
      <c r="Q1834" s="176"/>
      <c r="R1834" s="176"/>
      <c r="S1834" s="176"/>
      <c r="T1834" s="177"/>
      <c r="AT1834" s="172" t="s">
        <v>202</v>
      </c>
      <c r="AU1834" s="172" t="s">
        <v>82</v>
      </c>
      <c r="AV1834" s="170" t="s">
        <v>199</v>
      </c>
      <c r="AW1834" s="170" t="s">
        <v>35</v>
      </c>
      <c r="AX1834" s="170" t="s">
        <v>80</v>
      </c>
      <c r="AY1834" s="172" t="s">
        <v>193</v>
      </c>
    </row>
    <row r="1835" spans="1:65" s="17" customFormat="1" ht="37.799999999999997" customHeight="1">
      <c r="A1835" s="13"/>
      <c r="B1835" s="136"/>
      <c r="C1835" s="137" t="s">
        <v>2039</v>
      </c>
      <c r="D1835" s="137" t="s">
        <v>195</v>
      </c>
      <c r="E1835" s="138" t="s">
        <v>2040</v>
      </c>
      <c r="F1835" s="139" t="s">
        <v>2041</v>
      </c>
      <c r="G1835" s="140" t="s">
        <v>605</v>
      </c>
      <c r="H1835" s="141">
        <v>2</v>
      </c>
      <c r="I1835" s="142">
        <v>0</v>
      </c>
      <c r="J1835" s="142">
        <f>ROUND(I1835*H1835,2)</f>
        <v>0</v>
      </c>
      <c r="K1835" s="143"/>
      <c r="L1835" s="14"/>
      <c r="M1835" s="144"/>
      <c r="N1835" s="145" t="s">
        <v>44</v>
      </c>
      <c r="O1835" s="146">
        <v>0</v>
      </c>
      <c r="P1835" s="146">
        <f>O1835*H1835</f>
        <v>0</v>
      </c>
      <c r="Q1835" s="146">
        <v>0</v>
      </c>
      <c r="R1835" s="146">
        <f>Q1835*H1835</f>
        <v>0</v>
      </c>
      <c r="S1835" s="146">
        <v>0</v>
      </c>
      <c r="T1835" s="147">
        <f>S1835*H1835</f>
        <v>0</v>
      </c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R1835" s="148" t="s">
        <v>283</v>
      </c>
      <c r="AT1835" s="148" t="s">
        <v>195</v>
      </c>
      <c r="AU1835" s="148" t="s">
        <v>82</v>
      </c>
      <c r="AY1835" s="2" t="s">
        <v>193</v>
      </c>
      <c r="BE1835" s="149">
        <f>IF(N1835="základní",J1835,0)</f>
        <v>0</v>
      </c>
      <c r="BF1835" s="149">
        <f>IF(N1835="snížená",J1835,0)</f>
        <v>0</v>
      </c>
      <c r="BG1835" s="149">
        <f>IF(N1835="zákl. přenesená",J1835,0)</f>
        <v>0</v>
      </c>
      <c r="BH1835" s="149">
        <f>IF(N1835="sníž. přenesená",J1835,0)</f>
        <v>0</v>
      </c>
      <c r="BI1835" s="149">
        <f>IF(N1835="nulová",J1835,0)</f>
        <v>0</v>
      </c>
      <c r="BJ1835" s="2" t="s">
        <v>80</v>
      </c>
      <c r="BK1835" s="149">
        <f>ROUND(I1835*H1835,2)</f>
        <v>0</v>
      </c>
      <c r="BL1835" s="2" t="s">
        <v>283</v>
      </c>
      <c r="BM1835" s="148" t="s">
        <v>2042</v>
      </c>
    </row>
    <row r="1836" spans="1:65" s="154" customFormat="1">
      <c r="B1836" s="155"/>
      <c r="D1836" s="156" t="s">
        <v>202</v>
      </c>
      <c r="E1836" s="157"/>
      <c r="F1836" s="158" t="s">
        <v>1779</v>
      </c>
      <c r="H1836" s="157"/>
      <c r="L1836" s="155"/>
      <c r="M1836" s="159"/>
      <c r="N1836" s="160"/>
      <c r="O1836" s="160"/>
      <c r="P1836" s="160"/>
      <c r="Q1836" s="160"/>
      <c r="R1836" s="160"/>
      <c r="S1836" s="160"/>
      <c r="T1836" s="161"/>
      <c r="AT1836" s="157" t="s">
        <v>202</v>
      </c>
      <c r="AU1836" s="157" t="s">
        <v>82</v>
      </c>
      <c r="AV1836" s="154" t="s">
        <v>80</v>
      </c>
      <c r="AW1836" s="154" t="s">
        <v>35</v>
      </c>
      <c r="AX1836" s="154" t="s">
        <v>73</v>
      </c>
      <c r="AY1836" s="157" t="s">
        <v>193</v>
      </c>
    </row>
    <row r="1837" spans="1:65" s="154" customFormat="1">
      <c r="B1837" s="155"/>
      <c r="D1837" s="156" t="s">
        <v>202</v>
      </c>
      <c r="E1837" s="157"/>
      <c r="F1837" s="158" t="s">
        <v>1786</v>
      </c>
      <c r="H1837" s="157"/>
      <c r="L1837" s="155"/>
      <c r="M1837" s="159"/>
      <c r="N1837" s="160"/>
      <c r="O1837" s="160"/>
      <c r="P1837" s="160"/>
      <c r="Q1837" s="160"/>
      <c r="R1837" s="160"/>
      <c r="S1837" s="160"/>
      <c r="T1837" s="161"/>
      <c r="AT1837" s="157" t="s">
        <v>202</v>
      </c>
      <c r="AU1837" s="157" t="s">
        <v>82</v>
      </c>
      <c r="AV1837" s="154" t="s">
        <v>80</v>
      </c>
      <c r="AW1837" s="154" t="s">
        <v>35</v>
      </c>
      <c r="AX1837" s="154" t="s">
        <v>73</v>
      </c>
      <c r="AY1837" s="157" t="s">
        <v>193</v>
      </c>
    </row>
    <row r="1838" spans="1:65" s="162" customFormat="1">
      <c r="B1838" s="163"/>
      <c r="D1838" s="156" t="s">
        <v>202</v>
      </c>
      <c r="E1838" s="164"/>
      <c r="F1838" s="165" t="s">
        <v>2043</v>
      </c>
      <c r="H1838" s="166">
        <v>2</v>
      </c>
      <c r="L1838" s="163"/>
      <c r="M1838" s="167"/>
      <c r="N1838" s="168"/>
      <c r="O1838" s="168"/>
      <c r="P1838" s="168"/>
      <c r="Q1838" s="168"/>
      <c r="R1838" s="168"/>
      <c r="S1838" s="168"/>
      <c r="T1838" s="169"/>
      <c r="AT1838" s="164" t="s">
        <v>202</v>
      </c>
      <c r="AU1838" s="164" t="s">
        <v>82</v>
      </c>
      <c r="AV1838" s="162" t="s">
        <v>82</v>
      </c>
      <c r="AW1838" s="162" t="s">
        <v>35</v>
      </c>
      <c r="AX1838" s="162" t="s">
        <v>73</v>
      </c>
      <c r="AY1838" s="164" t="s">
        <v>193</v>
      </c>
    </row>
    <row r="1839" spans="1:65" s="170" customFormat="1">
      <c r="B1839" s="171"/>
      <c r="D1839" s="156" t="s">
        <v>202</v>
      </c>
      <c r="E1839" s="172"/>
      <c r="F1839" s="173" t="s">
        <v>206</v>
      </c>
      <c r="H1839" s="174">
        <v>2</v>
      </c>
      <c r="L1839" s="171"/>
      <c r="M1839" s="175"/>
      <c r="N1839" s="176"/>
      <c r="O1839" s="176"/>
      <c r="P1839" s="176"/>
      <c r="Q1839" s="176"/>
      <c r="R1839" s="176"/>
      <c r="S1839" s="176"/>
      <c r="T1839" s="177"/>
      <c r="AT1839" s="172" t="s">
        <v>202</v>
      </c>
      <c r="AU1839" s="172" t="s">
        <v>82</v>
      </c>
      <c r="AV1839" s="170" t="s">
        <v>199</v>
      </c>
      <c r="AW1839" s="170" t="s">
        <v>35</v>
      </c>
      <c r="AX1839" s="170" t="s">
        <v>80</v>
      </c>
      <c r="AY1839" s="172" t="s">
        <v>193</v>
      </c>
    </row>
    <row r="1840" spans="1:65" s="17" customFormat="1" ht="33" customHeight="1">
      <c r="A1840" s="13"/>
      <c r="B1840" s="136"/>
      <c r="C1840" s="137" t="s">
        <v>1253</v>
      </c>
      <c r="D1840" s="137" t="s">
        <v>195</v>
      </c>
      <c r="E1840" s="138" t="s">
        <v>2044</v>
      </c>
      <c r="F1840" s="139" t="s">
        <v>2045</v>
      </c>
      <c r="G1840" s="140" t="s">
        <v>563</v>
      </c>
      <c r="H1840" s="141">
        <v>1</v>
      </c>
      <c r="I1840" s="142">
        <v>0</v>
      </c>
      <c r="J1840" s="142">
        <f>ROUND(I1840*H1840,2)</f>
        <v>0</v>
      </c>
      <c r="K1840" s="143"/>
      <c r="L1840" s="14"/>
      <c r="M1840" s="144"/>
      <c r="N1840" s="145" t="s">
        <v>44</v>
      </c>
      <c r="O1840" s="146">
        <v>0</v>
      </c>
      <c r="P1840" s="146">
        <f>O1840*H1840</f>
        <v>0</v>
      </c>
      <c r="Q1840" s="146">
        <v>0</v>
      </c>
      <c r="R1840" s="146">
        <f>Q1840*H1840</f>
        <v>0</v>
      </c>
      <c r="S1840" s="146">
        <v>0</v>
      </c>
      <c r="T1840" s="147">
        <f>S1840*H1840</f>
        <v>0</v>
      </c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R1840" s="148" t="s">
        <v>283</v>
      </c>
      <c r="AT1840" s="148" t="s">
        <v>195</v>
      </c>
      <c r="AU1840" s="148" t="s">
        <v>82</v>
      </c>
      <c r="AY1840" s="2" t="s">
        <v>193</v>
      </c>
      <c r="BE1840" s="149">
        <f>IF(N1840="základní",J1840,0)</f>
        <v>0</v>
      </c>
      <c r="BF1840" s="149">
        <f>IF(N1840="snížená",J1840,0)</f>
        <v>0</v>
      </c>
      <c r="BG1840" s="149">
        <f>IF(N1840="zákl. přenesená",J1840,0)</f>
        <v>0</v>
      </c>
      <c r="BH1840" s="149">
        <f>IF(N1840="sníž. přenesená",J1840,0)</f>
        <v>0</v>
      </c>
      <c r="BI1840" s="149">
        <f>IF(N1840="nulová",J1840,0)</f>
        <v>0</v>
      </c>
      <c r="BJ1840" s="2" t="s">
        <v>80</v>
      </c>
      <c r="BK1840" s="149">
        <f>ROUND(I1840*H1840,2)</f>
        <v>0</v>
      </c>
      <c r="BL1840" s="2" t="s">
        <v>283</v>
      </c>
      <c r="BM1840" s="148" t="s">
        <v>2046</v>
      </c>
    </row>
    <row r="1841" spans="1:65" s="154" customFormat="1" ht="20.399999999999999">
      <c r="B1841" s="155"/>
      <c r="D1841" s="156" t="s">
        <v>202</v>
      </c>
      <c r="E1841" s="157"/>
      <c r="F1841" s="158" t="s">
        <v>2047</v>
      </c>
      <c r="H1841" s="157"/>
      <c r="L1841" s="155"/>
      <c r="M1841" s="159"/>
      <c r="N1841" s="160"/>
      <c r="O1841" s="160"/>
      <c r="P1841" s="160"/>
      <c r="Q1841" s="160"/>
      <c r="R1841" s="160"/>
      <c r="S1841" s="160"/>
      <c r="T1841" s="161"/>
      <c r="AT1841" s="157" t="s">
        <v>202</v>
      </c>
      <c r="AU1841" s="157" t="s">
        <v>82</v>
      </c>
      <c r="AV1841" s="154" t="s">
        <v>80</v>
      </c>
      <c r="AW1841" s="154" t="s">
        <v>35</v>
      </c>
      <c r="AX1841" s="154" t="s">
        <v>73</v>
      </c>
      <c r="AY1841" s="157" t="s">
        <v>193</v>
      </c>
    </row>
    <row r="1842" spans="1:65" s="154" customFormat="1">
      <c r="B1842" s="155"/>
      <c r="D1842" s="156" t="s">
        <v>202</v>
      </c>
      <c r="E1842" s="157"/>
      <c r="F1842" s="158" t="s">
        <v>2048</v>
      </c>
      <c r="H1842" s="157"/>
      <c r="L1842" s="155"/>
      <c r="M1842" s="159"/>
      <c r="N1842" s="160"/>
      <c r="O1842" s="160"/>
      <c r="P1842" s="160"/>
      <c r="Q1842" s="160"/>
      <c r="R1842" s="160"/>
      <c r="S1842" s="160"/>
      <c r="T1842" s="161"/>
      <c r="AT1842" s="157" t="s">
        <v>202</v>
      </c>
      <c r="AU1842" s="157" t="s">
        <v>82</v>
      </c>
      <c r="AV1842" s="154" t="s">
        <v>80</v>
      </c>
      <c r="AW1842" s="154" t="s">
        <v>35</v>
      </c>
      <c r="AX1842" s="154" t="s">
        <v>73</v>
      </c>
      <c r="AY1842" s="157" t="s">
        <v>193</v>
      </c>
    </row>
    <row r="1843" spans="1:65" s="154" customFormat="1" ht="30.6">
      <c r="B1843" s="155"/>
      <c r="D1843" s="156" t="s">
        <v>202</v>
      </c>
      <c r="E1843" s="157"/>
      <c r="F1843" s="158" t="s">
        <v>1781</v>
      </c>
      <c r="H1843" s="157"/>
      <c r="L1843" s="155"/>
      <c r="M1843" s="159"/>
      <c r="N1843" s="160"/>
      <c r="O1843" s="160"/>
      <c r="P1843" s="160"/>
      <c r="Q1843" s="160"/>
      <c r="R1843" s="160"/>
      <c r="S1843" s="160"/>
      <c r="T1843" s="161"/>
      <c r="AT1843" s="157" t="s">
        <v>202</v>
      </c>
      <c r="AU1843" s="157" t="s">
        <v>82</v>
      </c>
      <c r="AV1843" s="154" t="s">
        <v>80</v>
      </c>
      <c r="AW1843" s="154" t="s">
        <v>35</v>
      </c>
      <c r="AX1843" s="154" t="s">
        <v>73</v>
      </c>
      <c r="AY1843" s="157" t="s">
        <v>193</v>
      </c>
    </row>
    <row r="1844" spans="1:65" s="154" customFormat="1" ht="20.399999999999999">
      <c r="B1844" s="155"/>
      <c r="D1844" s="156" t="s">
        <v>202</v>
      </c>
      <c r="E1844" s="157"/>
      <c r="F1844" s="158" t="s">
        <v>573</v>
      </c>
      <c r="H1844" s="157"/>
      <c r="L1844" s="155"/>
      <c r="M1844" s="159"/>
      <c r="N1844" s="160"/>
      <c r="O1844" s="160"/>
      <c r="P1844" s="160"/>
      <c r="Q1844" s="160"/>
      <c r="R1844" s="160"/>
      <c r="S1844" s="160"/>
      <c r="T1844" s="161"/>
      <c r="AT1844" s="157" t="s">
        <v>202</v>
      </c>
      <c r="AU1844" s="157" t="s">
        <v>82</v>
      </c>
      <c r="AV1844" s="154" t="s">
        <v>80</v>
      </c>
      <c r="AW1844" s="154" t="s">
        <v>35</v>
      </c>
      <c r="AX1844" s="154" t="s">
        <v>73</v>
      </c>
      <c r="AY1844" s="157" t="s">
        <v>193</v>
      </c>
    </row>
    <row r="1845" spans="1:65" s="162" customFormat="1">
      <c r="B1845" s="163"/>
      <c r="D1845" s="156" t="s">
        <v>202</v>
      </c>
      <c r="E1845" s="164"/>
      <c r="F1845" s="165" t="s">
        <v>2049</v>
      </c>
      <c r="H1845" s="166">
        <v>1</v>
      </c>
      <c r="L1845" s="163"/>
      <c r="M1845" s="167"/>
      <c r="N1845" s="168"/>
      <c r="O1845" s="168"/>
      <c r="P1845" s="168"/>
      <c r="Q1845" s="168"/>
      <c r="R1845" s="168"/>
      <c r="S1845" s="168"/>
      <c r="T1845" s="169"/>
      <c r="AT1845" s="164" t="s">
        <v>202</v>
      </c>
      <c r="AU1845" s="164" t="s">
        <v>82</v>
      </c>
      <c r="AV1845" s="162" t="s">
        <v>82</v>
      </c>
      <c r="AW1845" s="162" t="s">
        <v>35</v>
      </c>
      <c r="AX1845" s="162" t="s">
        <v>73</v>
      </c>
      <c r="AY1845" s="164" t="s">
        <v>193</v>
      </c>
    </row>
    <row r="1846" spans="1:65" s="170" customFormat="1">
      <c r="B1846" s="171"/>
      <c r="D1846" s="156" t="s">
        <v>202</v>
      </c>
      <c r="E1846" s="172"/>
      <c r="F1846" s="173" t="s">
        <v>206</v>
      </c>
      <c r="H1846" s="174">
        <v>1</v>
      </c>
      <c r="L1846" s="171"/>
      <c r="M1846" s="175"/>
      <c r="N1846" s="176"/>
      <c r="O1846" s="176"/>
      <c r="P1846" s="176"/>
      <c r="Q1846" s="176"/>
      <c r="R1846" s="176"/>
      <c r="S1846" s="176"/>
      <c r="T1846" s="177"/>
      <c r="AT1846" s="172" t="s">
        <v>202</v>
      </c>
      <c r="AU1846" s="172" t="s">
        <v>82</v>
      </c>
      <c r="AV1846" s="170" t="s">
        <v>199</v>
      </c>
      <c r="AW1846" s="170" t="s">
        <v>35</v>
      </c>
      <c r="AX1846" s="170" t="s">
        <v>80</v>
      </c>
      <c r="AY1846" s="172" t="s">
        <v>193</v>
      </c>
    </row>
    <row r="1847" spans="1:65" s="17" customFormat="1" ht="37.799999999999997" customHeight="1">
      <c r="A1847" s="13"/>
      <c r="B1847" s="136"/>
      <c r="C1847" s="137" t="s">
        <v>2050</v>
      </c>
      <c r="D1847" s="137" t="s">
        <v>195</v>
      </c>
      <c r="E1847" s="138" t="s">
        <v>2051</v>
      </c>
      <c r="F1847" s="139" t="s">
        <v>2052</v>
      </c>
      <c r="G1847" s="140" t="s">
        <v>605</v>
      </c>
      <c r="H1847" s="141">
        <v>1</v>
      </c>
      <c r="I1847" s="142">
        <v>0</v>
      </c>
      <c r="J1847" s="142">
        <f>ROUND(I1847*H1847,2)</f>
        <v>0</v>
      </c>
      <c r="K1847" s="143"/>
      <c r="L1847" s="14"/>
      <c r="M1847" s="144"/>
      <c r="N1847" s="145" t="s">
        <v>44</v>
      </c>
      <c r="O1847" s="146">
        <v>0</v>
      </c>
      <c r="P1847" s="146">
        <f>O1847*H1847</f>
        <v>0</v>
      </c>
      <c r="Q1847" s="146">
        <v>0</v>
      </c>
      <c r="R1847" s="146">
        <f>Q1847*H1847</f>
        <v>0</v>
      </c>
      <c r="S1847" s="146">
        <v>0</v>
      </c>
      <c r="T1847" s="147">
        <f>S1847*H1847</f>
        <v>0</v>
      </c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R1847" s="148" t="s">
        <v>283</v>
      </c>
      <c r="AT1847" s="148" t="s">
        <v>195</v>
      </c>
      <c r="AU1847" s="148" t="s">
        <v>82</v>
      </c>
      <c r="AY1847" s="2" t="s">
        <v>193</v>
      </c>
      <c r="BE1847" s="149">
        <f>IF(N1847="základní",J1847,0)</f>
        <v>0</v>
      </c>
      <c r="BF1847" s="149">
        <f>IF(N1847="snížená",J1847,0)</f>
        <v>0</v>
      </c>
      <c r="BG1847" s="149">
        <f>IF(N1847="zákl. přenesená",J1847,0)</f>
        <v>0</v>
      </c>
      <c r="BH1847" s="149">
        <f>IF(N1847="sníž. přenesená",J1847,0)</f>
        <v>0</v>
      </c>
      <c r="BI1847" s="149">
        <f>IF(N1847="nulová",J1847,0)</f>
        <v>0</v>
      </c>
      <c r="BJ1847" s="2" t="s">
        <v>80</v>
      </c>
      <c r="BK1847" s="149">
        <f>ROUND(I1847*H1847,2)</f>
        <v>0</v>
      </c>
      <c r="BL1847" s="2" t="s">
        <v>283</v>
      </c>
      <c r="BM1847" s="148" t="s">
        <v>2053</v>
      </c>
    </row>
    <row r="1848" spans="1:65" s="154" customFormat="1">
      <c r="B1848" s="155"/>
      <c r="D1848" s="156" t="s">
        <v>202</v>
      </c>
      <c r="E1848" s="157"/>
      <c r="F1848" s="158" t="s">
        <v>2054</v>
      </c>
      <c r="H1848" s="157"/>
      <c r="L1848" s="155"/>
      <c r="M1848" s="159"/>
      <c r="N1848" s="160"/>
      <c r="O1848" s="160"/>
      <c r="P1848" s="160"/>
      <c r="Q1848" s="160"/>
      <c r="R1848" s="160"/>
      <c r="S1848" s="160"/>
      <c r="T1848" s="161"/>
      <c r="AT1848" s="157" t="s">
        <v>202</v>
      </c>
      <c r="AU1848" s="157" t="s">
        <v>82</v>
      </c>
      <c r="AV1848" s="154" t="s">
        <v>80</v>
      </c>
      <c r="AW1848" s="154" t="s">
        <v>35</v>
      </c>
      <c r="AX1848" s="154" t="s">
        <v>73</v>
      </c>
      <c r="AY1848" s="157" t="s">
        <v>193</v>
      </c>
    </row>
    <row r="1849" spans="1:65" s="154" customFormat="1">
      <c r="B1849" s="155"/>
      <c r="D1849" s="156" t="s">
        <v>202</v>
      </c>
      <c r="E1849" s="157"/>
      <c r="F1849" s="158" t="s">
        <v>2048</v>
      </c>
      <c r="H1849" s="157"/>
      <c r="L1849" s="155"/>
      <c r="M1849" s="159"/>
      <c r="N1849" s="160"/>
      <c r="O1849" s="160"/>
      <c r="P1849" s="160"/>
      <c r="Q1849" s="160"/>
      <c r="R1849" s="160"/>
      <c r="S1849" s="160"/>
      <c r="T1849" s="161"/>
      <c r="AT1849" s="157" t="s">
        <v>202</v>
      </c>
      <c r="AU1849" s="157" t="s">
        <v>82</v>
      </c>
      <c r="AV1849" s="154" t="s">
        <v>80</v>
      </c>
      <c r="AW1849" s="154" t="s">
        <v>35</v>
      </c>
      <c r="AX1849" s="154" t="s">
        <v>73</v>
      </c>
      <c r="AY1849" s="157" t="s">
        <v>193</v>
      </c>
    </row>
    <row r="1850" spans="1:65" s="162" customFormat="1">
      <c r="B1850" s="163"/>
      <c r="D1850" s="156" t="s">
        <v>202</v>
      </c>
      <c r="E1850" s="164"/>
      <c r="F1850" s="165" t="s">
        <v>2055</v>
      </c>
      <c r="H1850" s="166">
        <v>1</v>
      </c>
      <c r="L1850" s="163"/>
      <c r="M1850" s="167"/>
      <c r="N1850" s="168"/>
      <c r="O1850" s="168"/>
      <c r="P1850" s="168"/>
      <c r="Q1850" s="168"/>
      <c r="R1850" s="168"/>
      <c r="S1850" s="168"/>
      <c r="T1850" s="169"/>
      <c r="AT1850" s="164" t="s">
        <v>202</v>
      </c>
      <c r="AU1850" s="164" t="s">
        <v>82</v>
      </c>
      <c r="AV1850" s="162" t="s">
        <v>82</v>
      </c>
      <c r="AW1850" s="162" t="s">
        <v>35</v>
      </c>
      <c r="AX1850" s="162" t="s">
        <v>73</v>
      </c>
      <c r="AY1850" s="164" t="s">
        <v>193</v>
      </c>
    </row>
    <row r="1851" spans="1:65" s="170" customFormat="1">
      <c r="B1851" s="171"/>
      <c r="D1851" s="156" t="s">
        <v>202</v>
      </c>
      <c r="E1851" s="172"/>
      <c r="F1851" s="173" t="s">
        <v>206</v>
      </c>
      <c r="H1851" s="174">
        <v>1</v>
      </c>
      <c r="L1851" s="171"/>
      <c r="M1851" s="175"/>
      <c r="N1851" s="176"/>
      <c r="O1851" s="176"/>
      <c r="P1851" s="176"/>
      <c r="Q1851" s="176"/>
      <c r="R1851" s="176"/>
      <c r="S1851" s="176"/>
      <c r="T1851" s="177"/>
      <c r="AT1851" s="172" t="s">
        <v>202</v>
      </c>
      <c r="AU1851" s="172" t="s">
        <v>82</v>
      </c>
      <c r="AV1851" s="170" t="s">
        <v>199</v>
      </c>
      <c r="AW1851" s="170" t="s">
        <v>35</v>
      </c>
      <c r="AX1851" s="170" t="s">
        <v>80</v>
      </c>
      <c r="AY1851" s="172" t="s">
        <v>193</v>
      </c>
    </row>
    <row r="1852" spans="1:65" s="17" customFormat="1" ht="44.25" customHeight="1">
      <c r="A1852" s="13"/>
      <c r="B1852" s="136"/>
      <c r="C1852" s="137" t="s">
        <v>1259</v>
      </c>
      <c r="D1852" s="137" t="s">
        <v>195</v>
      </c>
      <c r="E1852" s="138" t="s">
        <v>2056</v>
      </c>
      <c r="F1852" s="139" t="s">
        <v>2057</v>
      </c>
      <c r="G1852" s="140" t="s">
        <v>1318</v>
      </c>
      <c r="H1852" s="141">
        <v>75752.210999999996</v>
      </c>
      <c r="I1852" s="142">
        <v>0</v>
      </c>
      <c r="J1852" s="142">
        <f>ROUND(I1852*H1852,2)</f>
        <v>0</v>
      </c>
      <c r="K1852" s="143"/>
      <c r="L1852" s="14"/>
      <c r="M1852" s="144"/>
      <c r="N1852" s="145" t="s">
        <v>44</v>
      </c>
      <c r="O1852" s="146">
        <v>0</v>
      </c>
      <c r="P1852" s="146">
        <f>O1852*H1852</f>
        <v>0</v>
      </c>
      <c r="Q1852" s="146">
        <v>0</v>
      </c>
      <c r="R1852" s="146">
        <f>Q1852*H1852</f>
        <v>0</v>
      </c>
      <c r="S1852" s="146">
        <v>0</v>
      </c>
      <c r="T1852" s="147">
        <f>S1852*H1852</f>
        <v>0</v>
      </c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R1852" s="148" t="s">
        <v>283</v>
      </c>
      <c r="AT1852" s="148" t="s">
        <v>195</v>
      </c>
      <c r="AU1852" s="148" t="s">
        <v>82</v>
      </c>
      <c r="AY1852" s="2" t="s">
        <v>193</v>
      </c>
      <c r="BE1852" s="149">
        <f>IF(N1852="základní",J1852,0)</f>
        <v>0</v>
      </c>
      <c r="BF1852" s="149">
        <f>IF(N1852="snížená",J1852,0)</f>
        <v>0</v>
      </c>
      <c r="BG1852" s="149">
        <f>IF(N1852="zákl. přenesená",J1852,0)</f>
        <v>0</v>
      </c>
      <c r="BH1852" s="149">
        <f>IF(N1852="sníž. přenesená",J1852,0)</f>
        <v>0</v>
      </c>
      <c r="BI1852" s="149">
        <f>IF(N1852="nulová",J1852,0)</f>
        <v>0</v>
      </c>
      <c r="BJ1852" s="2" t="s">
        <v>80</v>
      </c>
      <c r="BK1852" s="149">
        <f>ROUND(I1852*H1852,2)</f>
        <v>0</v>
      </c>
      <c r="BL1852" s="2" t="s">
        <v>283</v>
      </c>
      <c r="BM1852" s="148" t="s">
        <v>2058</v>
      </c>
    </row>
    <row r="1853" spans="1:65" s="17" customFormat="1">
      <c r="A1853" s="13"/>
      <c r="B1853" s="14"/>
      <c r="C1853" s="13"/>
      <c r="D1853" s="150" t="s">
        <v>200</v>
      </c>
      <c r="E1853" s="13"/>
      <c r="F1853" s="151" t="s">
        <v>2059</v>
      </c>
      <c r="G1853" s="13"/>
      <c r="H1853" s="13"/>
      <c r="I1853" s="13"/>
      <c r="J1853" s="13"/>
      <c r="K1853" s="13"/>
      <c r="L1853" s="14"/>
      <c r="M1853" s="152"/>
      <c r="N1853" s="153"/>
      <c r="O1853" s="36"/>
      <c r="P1853" s="36"/>
      <c r="Q1853" s="36"/>
      <c r="R1853" s="36"/>
      <c r="S1853" s="36"/>
      <c r="T1853" s="37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" t="s">
        <v>200</v>
      </c>
      <c r="AU1853" s="2" t="s">
        <v>82</v>
      </c>
    </row>
    <row r="1854" spans="1:65" s="123" customFormat="1" ht="22.8" customHeight="1">
      <c r="B1854" s="124"/>
      <c r="D1854" s="125" t="s">
        <v>72</v>
      </c>
      <c r="E1854" s="134" t="s">
        <v>2060</v>
      </c>
      <c r="F1854" s="134" t="s">
        <v>2061</v>
      </c>
      <c r="J1854" s="135">
        <f>BK1854</f>
        <v>0</v>
      </c>
      <c r="L1854" s="124"/>
      <c r="M1854" s="128"/>
      <c r="N1854" s="129"/>
      <c r="O1854" s="129"/>
      <c r="P1854" s="130">
        <f>SUM(P1855:P1977)</f>
        <v>390.66403200000002</v>
      </c>
      <c r="Q1854" s="129"/>
      <c r="R1854" s="130">
        <f>SUM(R1855:R1977)</f>
        <v>2.3685539200000001</v>
      </c>
      <c r="S1854" s="129"/>
      <c r="T1854" s="131">
        <f>SUM(T1855:T1977)</f>
        <v>0</v>
      </c>
      <c r="AR1854" s="125" t="s">
        <v>82</v>
      </c>
      <c r="AT1854" s="132" t="s">
        <v>72</v>
      </c>
      <c r="AU1854" s="132" t="s">
        <v>80</v>
      </c>
      <c r="AY1854" s="125" t="s">
        <v>193</v>
      </c>
      <c r="BK1854" s="133">
        <f>SUM(BK1855:BK1977)</f>
        <v>0</v>
      </c>
    </row>
    <row r="1855" spans="1:65" s="17" customFormat="1" ht="24.15" customHeight="1">
      <c r="A1855" s="13"/>
      <c r="B1855" s="136"/>
      <c r="C1855" s="137" t="s">
        <v>2062</v>
      </c>
      <c r="D1855" s="137" t="s">
        <v>195</v>
      </c>
      <c r="E1855" s="138" t="s">
        <v>2063</v>
      </c>
      <c r="F1855" s="139" t="s">
        <v>2064</v>
      </c>
      <c r="G1855" s="140" t="s">
        <v>198</v>
      </c>
      <c r="H1855" s="141">
        <v>279.82</v>
      </c>
      <c r="I1855" s="142">
        <v>0</v>
      </c>
      <c r="J1855" s="142">
        <f>ROUND(I1855*H1855,2)</f>
        <v>0</v>
      </c>
      <c r="K1855" s="143"/>
      <c r="L1855" s="14"/>
      <c r="M1855" s="144"/>
      <c r="N1855" s="145" t="s">
        <v>44</v>
      </c>
      <c r="O1855" s="146">
        <v>4.3999999999999997E-2</v>
      </c>
      <c r="P1855" s="146">
        <f>O1855*H1855</f>
        <v>12.312079999999998</v>
      </c>
      <c r="Q1855" s="146">
        <v>2.9999999999999997E-4</v>
      </c>
      <c r="R1855" s="146">
        <f>Q1855*H1855</f>
        <v>8.3945999999999993E-2</v>
      </c>
      <c r="S1855" s="146">
        <v>0</v>
      </c>
      <c r="T1855" s="147">
        <f>S1855*H1855</f>
        <v>0</v>
      </c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R1855" s="148" t="s">
        <v>283</v>
      </c>
      <c r="AT1855" s="148" t="s">
        <v>195</v>
      </c>
      <c r="AU1855" s="148" t="s">
        <v>82</v>
      </c>
      <c r="AY1855" s="2" t="s">
        <v>193</v>
      </c>
      <c r="BE1855" s="149">
        <f>IF(N1855="základní",J1855,0)</f>
        <v>0</v>
      </c>
      <c r="BF1855" s="149">
        <f>IF(N1855="snížená",J1855,0)</f>
        <v>0</v>
      </c>
      <c r="BG1855" s="149">
        <f>IF(N1855="zákl. přenesená",J1855,0)</f>
        <v>0</v>
      </c>
      <c r="BH1855" s="149">
        <f>IF(N1855="sníž. přenesená",J1855,0)</f>
        <v>0</v>
      </c>
      <c r="BI1855" s="149">
        <f>IF(N1855="nulová",J1855,0)</f>
        <v>0</v>
      </c>
      <c r="BJ1855" s="2" t="s">
        <v>80</v>
      </c>
      <c r="BK1855" s="149">
        <f>ROUND(I1855*H1855,2)</f>
        <v>0</v>
      </c>
      <c r="BL1855" s="2" t="s">
        <v>283</v>
      </c>
      <c r="BM1855" s="148" t="s">
        <v>2065</v>
      </c>
    </row>
    <row r="1856" spans="1:65" s="17" customFormat="1">
      <c r="A1856" s="13"/>
      <c r="B1856" s="14"/>
      <c r="C1856" s="13"/>
      <c r="D1856" s="150" t="s">
        <v>200</v>
      </c>
      <c r="E1856" s="13"/>
      <c r="F1856" s="151" t="s">
        <v>2066</v>
      </c>
      <c r="G1856" s="13"/>
      <c r="H1856" s="13"/>
      <c r="I1856" s="13"/>
      <c r="J1856" s="13"/>
      <c r="K1856" s="13"/>
      <c r="L1856" s="14"/>
      <c r="M1856" s="152"/>
      <c r="N1856" s="153"/>
      <c r="O1856" s="36"/>
      <c r="P1856" s="36"/>
      <c r="Q1856" s="36"/>
      <c r="R1856" s="36"/>
      <c r="S1856" s="36"/>
      <c r="T1856" s="37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" t="s">
        <v>200</v>
      </c>
      <c r="AU1856" s="2" t="s">
        <v>82</v>
      </c>
    </row>
    <row r="1857" spans="1:65" s="162" customFormat="1">
      <c r="B1857" s="163"/>
      <c r="D1857" s="156" t="s">
        <v>202</v>
      </c>
      <c r="E1857" s="164"/>
      <c r="F1857" s="165" t="s">
        <v>2067</v>
      </c>
      <c r="H1857" s="166">
        <v>279.82</v>
      </c>
      <c r="L1857" s="163"/>
      <c r="M1857" s="167"/>
      <c r="N1857" s="168"/>
      <c r="O1857" s="168"/>
      <c r="P1857" s="168"/>
      <c r="Q1857" s="168"/>
      <c r="R1857" s="168"/>
      <c r="S1857" s="168"/>
      <c r="T1857" s="169"/>
      <c r="AT1857" s="164" t="s">
        <v>202</v>
      </c>
      <c r="AU1857" s="164" t="s">
        <v>82</v>
      </c>
      <c r="AV1857" s="162" t="s">
        <v>82</v>
      </c>
      <c r="AW1857" s="162" t="s">
        <v>35</v>
      </c>
      <c r="AX1857" s="162" t="s">
        <v>73</v>
      </c>
      <c r="AY1857" s="164" t="s">
        <v>193</v>
      </c>
    </row>
    <row r="1858" spans="1:65" s="170" customFormat="1">
      <c r="B1858" s="171"/>
      <c r="D1858" s="156" t="s">
        <v>202</v>
      </c>
      <c r="E1858" s="172"/>
      <c r="F1858" s="173" t="s">
        <v>206</v>
      </c>
      <c r="H1858" s="174">
        <v>279.82</v>
      </c>
      <c r="L1858" s="171"/>
      <c r="M1858" s="175"/>
      <c r="N1858" s="176"/>
      <c r="O1858" s="176"/>
      <c r="P1858" s="176"/>
      <c r="Q1858" s="176"/>
      <c r="R1858" s="176"/>
      <c r="S1858" s="176"/>
      <c r="T1858" s="177"/>
      <c r="AT1858" s="172" t="s">
        <v>202</v>
      </c>
      <c r="AU1858" s="172" t="s">
        <v>82</v>
      </c>
      <c r="AV1858" s="170" t="s">
        <v>199</v>
      </c>
      <c r="AW1858" s="170" t="s">
        <v>35</v>
      </c>
      <c r="AX1858" s="170" t="s">
        <v>80</v>
      </c>
      <c r="AY1858" s="172" t="s">
        <v>193</v>
      </c>
    </row>
    <row r="1859" spans="1:65" s="17" customFormat="1" ht="24.15" customHeight="1">
      <c r="A1859" s="13"/>
      <c r="B1859" s="136"/>
      <c r="C1859" s="137" t="s">
        <v>1268</v>
      </c>
      <c r="D1859" s="137" t="s">
        <v>195</v>
      </c>
      <c r="E1859" s="138" t="s">
        <v>2068</v>
      </c>
      <c r="F1859" s="139" t="s">
        <v>2069</v>
      </c>
      <c r="G1859" s="140" t="s">
        <v>353</v>
      </c>
      <c r="H1859" s="141">
        <v>54.22</v>
      </c>
      <c r="I1859" s="142">
        <v>0</v>
      </c>
      <c r="J1859" s="142">
        <f>ROUND(I1859*H1859,2)</f>
        <v>0</v>
      </c>
      <c r="K1859" s="143"/>
      <c r="L1859" s="14"/>
      <c r="M1859" s="144"/>
      <c r="N1859" s="145" t="s">
        <v>44</v>
      </c>
      <c r="O1859" s="146">
        <v>5.1999999999999998E-2</v>
      </c>
      <c r="P1859" s="146">
        <f>O1859*H1859</f>
        <v>2.8194399999999997</v>
      </c>
      <c r="Q1859" s="146">
        <v>0</v>
      </c>
      <c r="R1859" s="146">
        <f>Q1859*H1859</f>
        <v>0</v>
      </c>
      <c r="S1859" s="146">
        <v>0</v>
      </c>
      <c r="T1859" s="147">
        <f>S1859*H1859</f>
        <v>0</v>
      </c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R1859" s="148" t="s">
        <v>283</v>
      </c>
      <c r="AT1859" s="148" t="s">
        <v>195</v>
      </c>
      <c r="AU1859" s="148" t="s">
        <v>82</v>
      </c>
      <c r="AY1859" s="2" t="s">
        <v>193</v>
      </c>
      <c r="BE1859" s="149">
        <f>IF(N1859="základní",J1859,0)</f>
        <v>0</v>
      </c>
      <c r="BF1859" s="149">
        <f>IF(N1859="snížená",J1859,0)</f>
        <v>0</v>
      </c>
      <c r="BG1859" s="149">
        <f>IF(N1859="zákl. přenesená",J1859,0)</f>
        <v>0</v>
      </c>
      <c r="BH1859" s="149">
        <f>IF(N1859="sníž. přenesená",J1859,0)</f>
        <v>0</v>
      </c>
      <c r="BI1859" s="149">
        <f>IF(N1859="nulová",J1859,0)</f>
        <v>0</v>
      </c>
      <c r="BJ1859" s="2" t="s">
        <v>80</v>
      </c>
      <c r="BK1859" s="149">
        <f>ROUND(I1859*H1859,2)</f>
        <v>0</v>
      </c>
      <c r="BL1859" s="2" t="s">
        <v>283</v>
      </c>
      <c r="BM1859" s="148" t="s">
        <v>2070</v>
      </c>
    </row>
    <row r="1860" spans="1:65" s="17" customFormat="1">
      <c r="A1860" s="13"/>
      <c r="B1860" s="14"/>
      <c r="C1860" s="13"/>
      <c r="D1860" s="150" t="s">
        <v>200</v>
      </c>
      <c r="E1860" s="13"/>
      <c r="F1860" s="151" t="s">
        <v>2071</v>
      </c>
      <c r="G1860" s="13"/>
      <c r="H1860" s="13"/>
      <c r="I1860" s="13"/>
      <c r="J1860" s="13"/>
      <c r="K1860" s="13"/>
      <c r="L1860" s="14"/>
      <c r="M1860" s="152"/>
      <c r="N1860" s="153"/>
      <c r="O1860" s="36"/>
      <c r="P1860" s="36"/>
      <c r="Q1860" s="36"/>
      <c r="R1860" s="36"/>
      <c r="S1860" s="36"/>
      <c r="T1860" s="37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" t="s">
        <v>200</v>
      </c>
      <c r="AU1860" s="2" t="s">
        <v>82</v>
      </c>
    </row>
    <row r="1861" spans="1:65" s="154" customFormat="1">
      <c r="B1861" s="155"/>
      <c r="D1861" s="156" t="s">
        <v>202</v>
      </c>
      <c r="E1861" s="157"/>
      <c r="F1861" s="158" t="s">
        <v>2072</v>
      </c>
      <c r="H1861" s="157"/>
      <c r="L1861" s="155"/>
      <c r="M1861" s="159"/>
      <c r="N1861" s="160"/>
      <c r="O1861" s="160"/>
      <c r="P1861" s="160"/>
      <c r="Q1861" s="160"/>
      <c r="R1861" s="160"/>
      <c r="S1861" s="160"/>
      <c r="T1861" s="161"/>
      <c r="AT1861" s="157" t="s">
        <v>202</v>
      </c>
      <c r="AU1861" s="157" t="s">
        <v>82</v>
      </c>
      <c r="AV1861" s="154" t="s">
        <v>80</v>
      </c>
      <c r="AW1861" s="154" t="s">
        <v>35</v>
      </c>
      <c r="AX1861" s="154" t="s">
        <v>73</v>
      </c>
      <c r="AY1861" s="157" t="s">
        <v>193</v>
      </c>
    </row>
    <row r="1862" spans="1:65" s="154" customFormat="1">
      <c r="B1862" s="155"/>
      <c r="D1862" s="156" t="s">
        <v>202</v>
      </c>
      <c r="E1862" s="157"/>
      <c r="F1862" s="158" t="s">
        <v>2073</v>
      </c>
      <c r="H1862" s="157"/>
      <c r="L1862" s="155"/>
      <c r="M1862" s="159"/>
      <c r="N1862" s="160"/>
      <c r="O1862" s="160"/>
      <c r="P1862" s="160"/>
      <c r="Q1862" s="160"/>
      <c r="R1862" s="160"/>
      <c r="S1862" s="160"/>
      <c r="T1862" s="161"/>
      <c r="AT1862" s="157" t="s">
        <v>202</v>
      </c>
      <c r="AU1862" s="157" t="s">
        <v>82</v>
      </c>
      <c r="AV1862" s="154" t="s">
        <v>80</v>
      </c>
      <c r="AW1862" s="154" t="s">
        <v>35</v>
      </c>
      <c r="AX1862" s="154" t="s">
        <v>73</v>
      </c>
      <c r="AY1862" s="157" t="s">
        <v>193</v>
      </c>
    </row>
    <row r="1863" spans="1:65" s="162" customFormat="1">
      <c r="B1863" s="163"/>
      <c r="D1863" s="156" t="s">
        <v>202</v>
      </c>
      <c r="E1863" s="164"/>
      <c r="F1863" s="165" t="s">
        <v>2074</v>
      </c>
      <c r="H1863" s="166">
        <v>54.22</v>
      </c>
      <c r="L1863" s="163"/>
      <c r="M1863" s="167"/>
      <c r="N1863" s="168"/>
      <c r="O1863" s="168"/>
      <c r="P1863" s="168"/>
      <c r="Q1863" s="168"/>
      <c r="R1863" s="168"/>
      <c r="S1863" s="168"/>
      <c r="T1863" s="169"/>
      <c r="AT1863" s="164" t="s">
        <v>202</v>
      </c>
      <c r="AU1863" s="164" t="s">
        <v>82</v>
      </c>
      <c r="AV1863" s="162" t="s">
        <v>82</v>
      </c>
      <c r="AW1863" s="162" t="s">
        <v>35</v>
      </c>
      <c r="AX1863" s="162" t="s">
        <v>73</v>
      </c>
      <c r="AY1863" s="164" t="s">
        <v>193</v>
      </c>
    </row>
    <row r="1864" spans="1:65" s="170" customFormat="1">
      <c r="B1864" s="171"/>
      <c r="D1864" s="156" t="s">
        <v>202</v>
      </c>
      <c r="E1864" s="172"/>
      <c r="F1864" s="173" t="s">
        <v>206</v>
      </c>
      <c r="H1864" s="174">
        <v>54.22</v>
      </c>
      <c r="L1864" s="171"/>
      <c r="M1864" s="175"/>
      <c r="N1864" s="176"/>
      <c r="O1864" s="176"/>
      <c r="P1864" s="176"/>
      <c r="Q1864" s="176"/>
      <c r="R1864" s="176"/>
      <c r="S1864" s="176"/>
      <c r="T1864" s="177"/>
      <c r="AT1864" s="172" t="s">
        <v>202</v>
      </c>
      <c r="AU1864" s="172" t="s">
        <v>82</v>
      </c>
      <c r="AV1864" s="170" t="s">
        <v>199</v>
      </c>
      <c r="AW1864" s="170" t="s">
        <v>35</v>
      </c>
      <c r="AX1864" s="170" t="s">
        <v>80</v>
      </c>
      <c r="AY1864" s="172" t="s">
        <v>193</v>
      </c>
    </row>
    <row r="1865" spans="1:65" s="17" customFormat="1" ht="21.75" customHeight="1">
      <c r="A1865" s="13"/>
      <c r="B1865" s="136"/>
      <c r="C1865" s="186" t="s">
        <v>2075</v>
      </c>
      <c r="D1865" s="186" t="s">
        <v>372</v>
      </c>
      <c r="E1865" s="187" t="s">
        <v>2076</v>
      </c>
      <c r="F1865" s="188" t="s">
        <v>2077</v>
      </c>
      <c r="G1865" s="189" t="s">
        <v>353</v>
      </c>
      <c r="H1865" s="190">
        <v>59.642000000000003</v>
      </c>
      <c r="I1865" s="191">
        <v>0</v>
      </c>
      <c r="J1865" s="191">
        <f>ROUND(I1865*H1865,2)</f>
        <v>0</v>
      </c>
      <c r="K1865" s="192"/>
      <c r="L1865" s="193"/>
      <c r="M1865" s="194"/>
      <c r="N1865" s="195" t="s">
        <v>44</v>
      </c>
      <c r="O1865" s="146">
        <v>0</v>
      </c>
      <c r="P1865" s="146">
        <f>O1865*H1865</f>
        <v>0</v>
      </c>
      <c r="Q1865" s="146">
        <v>1E-4</v>
      </c>
      <c r="R1865" s="146">
        <f>Q1865*H1865</f>
        <v>5.9642000000000002E-3</v>
      </c>
      <c r="S1865" s="146">
        <v>0</v>
      </c>
      <c r="T1865" s="147">
        <f>S1865*H1865</f>
        <v>0</v>
      </c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R1865" s="148" t="s">
        <v>336</v>
      </c>
      <c r="AT1865" s="148" t="s">
        <v>372</v>
      </c>
      <c r="AU1865" s="148" t="s">
        <v>82</v>
      </c>
      <c r="AY1865" s="2" t="s">
        <v>193</v>
      </c>
      <c r="BE1865" s="149">
        <f>IF(N1865="základní",J1865,0)</f>
        <v>0</v>
      </c>
      <c r="BF1865" s="149">
        <f>IF(N1865="snížená",J1865,0)</f>
        <v>0</v>
      </c>
      <c r="BG1865" s="149">
        <f>IF(N1865="zákl. přenesená",J1865,0)</f>
        <v>0</v>
      </c>
      <c r="BH1865" s="149">
        <f>IF(N1865="sníž. přenesená",J1865,0)</f>
        <v>0</v>
      </c>
      <c r="BI1865" s="149">
        <f>IF(N1865="nulová",J1865,0)</f>
        <v>0</v>
      </c>
      <c r="BJ1865" s="2" t="s">
        <v>80</v>
      </c>
      <c r="BK1865" s="149">
        <f>ROUND(I1865*H1865,2)</f>
        <v>0</v>
      </c>
      <c r="BL1865" s="2" t="s">
        <v>283</v>
      </c>
      <c r="BM1865" s="148" t="s">
        <v>2078</v>
      </c>
    </row>
    <row r="1866" spans="1:65" s="162" customFormat="1">
      <c r="B1866" s="163"/>
      <c r="D1866" s="156" t="s">
        <v>202</v>
      </c>
      <c r="E1866" s="164"/>
      <c r="F1866" s="165" t="s">
        <v>2079</v>
      </c>
      <c r="H1866" s="166">
        <v>59.642000000000003</v>
      </c>
      <c r="L1866" s="163"/>
      <c r="M1866" s="167"/>
      <c r="N1866" s="168"/>
      <c r="O1866" s="168"/>
      <c r="P1866" s="168"/>
      <c r="Q1866" s="168"/>
      <c r="R1866" s="168"/>
      <c r="S1866" s="168"/>
      <c r="T1866" s="169"/>
      <c r="AT1866" s="164" t="s">
        <v>202</v>
      </c>
      <c r="AU1866" s="164" t="s">
        <v>82</v>
      </c>
      <c r="AV1866" s="162" t="s">
        <v>82</v>
      </c>
      <c r="AW1866" s="162" t="s">
        <v>35</v>
      </c>
      <c r="AX1866" s="162" t="s">
        <v>73</v>
      </c>
      <c r="AY1866" s="164" t="s">
        <v>193</v>
      </c>
    </row>
    <row r="1867" spans="1:65" s="170" customFormat="1">
      <c r="B1867" s="171"/>
      <c r="D1867" s="156" t="s">
        <v>202</v>
      </c>
      <c r="E1867" s="172"/>
      <c r="F1867" s="173" t="s">
        <v>206</v>
      </c>
      <c r="H1867" s="174">
        <v>59.642000000000003</v>
      </c>
      <c r="L1867" s="171"/>
      <c r="M1867" s="175"/>
      <c r="N1867" s="176"/>
      <c r="O1867" s="176"/>
      <c r="P1867" s="176"/>
      <c r="Q1867" s="176"/>
      <c r="R1867" s="176"/>
      <c r="S1867" s="176"/>
      <c r="T1867" s="177"/>
      <c r="AT1867" s="172" t="s">
        <v>202</v>
      </c>
      <c r="AU1867" s="172" t="s">
        <v>82</v>
      </c>
      <c r="AV1867" s="170" t="s">
        <v>199</v>
      </c>
      <c r="AW1867" s="170" t="s">
        <v>35</v>
      </c>
      <c r="AX1867" s="170" t="s">
        <v>80</v>
      </c>
      <c r="AY1867" s="172" t="s">
        <v>193</v>
      </c>
    </row>
    <row r="1868" spans="1:65" s="17" customFormat="1" ht="37.799999999999997" customHeight="1">
      <c r="A1868" s="13"/>
      <c r="B1868" s="136"/>
      <c r="C1868" s="137" t="s">
        <v>1273</v>
      </c>
      <c r="D1868" s="137" t="s">
        <v>195</v>
      </c>
      <c r="E1868" s="138" t="s">
        <v>2080</v>
      </c>
      <c r="F1868" s="139" t="s">
        <v>2081</v>
      </c>
      <c r="G1868" s="140" t="s">
        <v>353</v>
      </c>
      <c r="H1868" s="141">
        <v>9.4</v>
      </c>
      <c r="I1868" s="142">
        <v>0</v>
      </c>
      <c r="J1868" s="142">
        <f>ROUND(I1868*H1868,2)</f>
        <v>0</v>
      </c>
      <c r="K1868" s="143"/>
      <c r="L1868" s="14"/>
      <c r="M1868" s="144"/>
      <c r="N1868" s="145" t="s">
        <v>44</v>
      </c>
      <c r="O1868" s="146">
        <v>7.0000000000000007E-2</v>
      </c>
      <c r="P1868" s="146">
        <f>O1868*H1868</f>
        <v>0.65800000000000014</v>
      </c>
      <c r="Q1868" s="146">
        <v>2.0000000000000001E-4</v>
      </c>
      <c r="R1868" s="146">
        <f>Q1868*H1868</f>
        <v>1.8800000000000002E-3</v>
      </c>
      <c r="S1868" s="146">
        <v>0</v>
      </c>
      <c r="T1868" s="147">
        <f>S1868*H1868</f>
        <v>0</v>
      </c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R1868" s="148" t="s">
        <v>283</v>
      </c>
      <c r="AT1868" s="148" t="s">
        <v>195</v>
      </c>
      <c r="AU1868" s="148" t="s">
        <v>82</v>
      </c>
      <c r="AY1868" s="2" t="s">
        <v>193</v>
      </c>
      <c r="BE1868" s="149">
        <f>IF(N1868="základní",J1868,0)</f>
        <v>0</v>
      </c>
      <c r="BF1868" s="149">
        <f>IF(N1868="snížená",J1868,0)</f>
        <v>0</v>
      </c>
      <c r="BG1868" s="149">
        <f>IF(N1868="zákl. přenesená",J1868,0)</f>
        <v>0</v>
      </c>
      <c r="BH1868" s="149">
        <f>IF(N1868="sníž. přenesená",J1868,0)</f>
        <v>0</v>
      </c>
      <c r="BI1868" s="149">
        <f>IF(N1868="nulová",J1868,0)</f>
        <v>0</v>
      </c>
      <c r="BJ1868" s="2" t="s">
        <v>80</v>
      </c>
      <c r="BK1868" s="149">
        <f>ROUND(I1868*H1868,2)</f>
        <v>0</v>
      </c>
      <c r="BL1868" s="2" t="s">
        <v>283</v>
      </c>
      <c r="BM1868" s="148" t="s">
        <v>2082</v>
      </c>
    </row>
    <row r="1869" spans="1:65" s="17" customFormat="1">
      <c r="A1869" s="13"/>
      <c r="B1869" s="14"/>
      <c r="C1869" s="13"/>
      <c r="D1869" s="150" t="s">
        <v>200</v>
      </c>
      <c r="E1869" s="13"/>
      <c r="F1869" s="151" t="s">
        <v>2083</v>
      </c>
      <c r="G1869" s="13"/>
      <c r="H1869" s="13"/>
      <c r="I1869" s="13"/>
      <c r="J1869" s="13"/>
      <c r="K1869" s="13"/>
      <c r="L1869" s="14"/>
      <c r="M1869" s="152"/>
      <c r="N1869" s="153"/>
      <c r="O1869" s="36"/>
      <c r="P1869" s="36"/>
      <c r="Q1869" s="36"/>
      <c r="R1869" s="36"/>
      <c r="S1869" s="36"/>
      <c r="T1869" s="37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" t="s">
        <v>200</v>
      </c>
      <c r="AU1869" s="2" t="s">
        <v>82</v>
      </c>
    </row>
    <row r="1870" spans="1:65" s="154" customFormat="1" ht="20.399999999999999">
      <c r="B1870" s="155"/>
      <c r="D1870" s="156" t="s">
        <v>202</v>
      </c>
      <c r="E1870" s="157"/>
      <c r="F1870" s="158" t="s">
        <v>2084</v>
      </c>
      <c r="H1870" s="157"/>
      <c r="L1870" s="155"/>
      <c r="M1870" s="159"/>
      <c r="N1870" s="160"/>
      <c r="O1870" s="160"/>
      <c r="P1870" s="160"/>
      <c r="Q1870" s="160"/>
      <c r="R1870" s="160"/>
      <c r="S1870" s="160"/>
      <c r="T1870" s="161"/>
      <c r="AT1870" s="157" t="s">
        <v>202</v>
      </c>
      <c r="AU1870" s="157" t="s">
        <v>82</v>
      </c>
      <c r="AV1870" s="154" t="s">
        <v>80</v>
      </c>
      <c r="AW1870" s="154" t="s">
        <v>35</v>
      </c>
      <c r="AX1870" s="154" t="s">
        <v>73</v>
      </c>
      <c r="AY1870" s="157" t="s">
        <v>193</v>
      </c>
    </row>
    <row r="1871" spans="1:65" s="162" customFormat="1">
      <c r="B1871" s="163"/>
      <c r="D1871" s="156" t="s">
        <v>202</v>
      </c>
      <c r="E1871" s="164"/>
      <c r="F1871" s="165" t="s">
        <v>2085</v>
      </c>
      <c r="H1871" s="166">
        <v>1.6</v>
      </c>
      <c r="L1871" s="163"/>
      <c r="M1871" s="167"/>
      <c r="N1871" s="168"/>
      <c r="O1871" s="168"/>
      <c r="P1871" s="168"/>
      <c r="Q1871" s="168"/>
      <c r="R1871" s="168"/>
      <c r="S1871" s="168"/>
      <c r="T1871" s="169"/>
      <c r="AT1871" s="164" t="s">
        <v>202</v>
      </c>
      <c r="AU1871" s="164" t="s">
        <v>82</v>
      </c>
      <c r="AV1871" s="162" t="s">
        <v>82</v>
      </c>
      <c r="AW1871" s="162" t="s">
        <v>35</v>
      </c>
      <c r="AX1871" s="162" t="s">
        <v>73</v>
      </c>
      <c r="AY1871" s="164" t="s">
        <v>193</v>
      </c>
    </row>
    <row r="1872" spans="1:65" s="162" customFormat="1">
      <c r="B1872" s="163"/>
      <c r="D1872" s="156" t="s">
        <v>202</v>
      </c>
      <c r="E1872" s="164"/>
      <c r="F1872" s="165" t="s">
        <v>2086</v>
      </c>
      <c r="H1872" s="166">
        <v>1.8</v>
      </c>
      <c r="L1872" s="163"/>
      <c r="M1872" s="167"/>
      <c r="N1872" s="168"/>
      <c r="O1872" s="168"/>
      <c r="P1872" s="168"/>
      <c r="Q1872" s="168"/>
      <c r="R1872" s="168"/>
      <c r="S1872" s="168"/>
      <c r="T1872" s="169"/>
      <c r="AT1872" s="164" t="s">
        <v>202</v>
      </c>
      <c r="AU1872" s="164" t="s">
        <v>82</v>
      </c>
      <c r="AV1872" s="162" t="s">
        <v>82</v>
      </c>
      <c r="AW1872" s="162" t="s">
        <v>35</v>
      </c>
      <c r="AX1872" s="162" t="s">
        <v>73</v>
      </c>
      <c r="AY1872" s="164" t="s">
        <v>193</v>
      </c>
    </row>
    <row r="1873" spans="1:65" s="162" customFormat="1">
      <c r="B1873" s="163"/>
      <c r="D1873" s="156" t="s">
        <v>202</v>
      </c>
      <c r="E1873" s="164"/>
      <c r="F1873" s="165" t="s">
        <v>2087</v>
      </c>
      <c r="H1873" s="166">
        <v>6</v>
      </c>
      <c r="L1873" s="163"/>
      <c r="M1873" s="167"/>
      <c r="N1873" s="168"/>
      <c r="O1873" s="168"/>
      <c r="P1873" s="168"/>
      <c r="Q1873" s="168"/>
      <c r="R1873" s="168"/>
      <c r="S1873" s="168"/>
      <c r="T1873" s="169"/>
      <c r="AT1873" s="164" t="s">
        <v>202</v>
      </c>
      <c r="AU1873" s="164" t="s">
        <v>82</v>
      </c>
      <c r="AV1873" s="162" t="s">
        <v>82</v>
      </c>
      <c r="AW1873" s="162" t="s">
        <v>35</v>
      </c>
      <c r="AX1873" s="162" t="s">
        <v>73</v>
      </c>
      <c r="AY1873" s="164" t="s">
        <v>193</v>
      </c>
    </row>
    <row r="1874" spans="1:65" s="170" customFormat="1">
      <c r="B1874" s="171"/>
      <c r="D1874" s="156" t="s">
        <v>202</v>
      </c>
      <c r="E1874" s="172"/>
      <c r="F1874" s="173" t="s">
        <v>206</v>
      </c>
      <c r="H1874" s="174">
        <v>9.4</v>
      </c>
      <c r="L1874" s="171"/>
      <c r="M1874" s="175"/>
      <c r="N1874" s="176"/>
      <c r="O1874" s="176"/>
      <c r="P1874" s="176"/>
      <c r="Q1874" s="176"/>
      <c r="R1874" s="176"/>
      <c r="S1874" s="176"/>
      <c r="T1874" s="177"/>
      <c r="AT1874" s="172" t="s">
        <v>202</v>
      </c>
      <c r="AU1874" s="172" t="s">
        <v>82</v>
      </c>
      <c r="AV1874" s="170" t="s">
        <v>199</v>
      </c>
      <c r="AW1874" s="170" t="s">
        <v>35</v>
      </c>
      <c r="AX1874" s="170" t="s">
        <v>80</v>
      </c>
      <c r="AY1874" s="172" t="s">
        <v>193</v>
      </c>
    </row>
    <row r="1875" spans="1:65" s="17" customFormat="1" ht="24.15" customHeight="1">
      <c r="A1875" s="13"/>
      <c r="B1875" s="136"/>
      <c r="C1875" s="186" t="s">
        <v>2088</v>
      </c>
      <c r="D1875" s="186" t="s">
        <v>372</v>
      </c>
      <c r="E1875" s="187" t="s">
        <v>2089</v>
      </c>
      <c r="F1875" s="188" t="s">
        <v>2090</v>
      </c>
      <c r="G1875" s="189" t="s">
        <v>353</v>
      </c>
      <c r="H1875" s="190">
        <v>10.34</v>
      </c>
      <c r="I1875" s="191">
        <v>0</v>
      </c>
      <c r="J1875" s="191">
        <f>ROUND(I1875*H1875,2)</f>
        <v>0</v>
      </c>
      <c r="K1875" s="192"/>
      <c r="L1875" s="193"/>
      <c r="M1875" s="194"/>
      <c r="N1875" s="195" t="s">
        <v>44</v>
      </c>
      <c r="O1875" s="146">
        <v>0</v>
      </c>
      <c r="P1875" s="146">
        <f>O1875*H1875</f>
        <v>0</v>
      </c>
      <c r="Q1875" s="146">
        <v>2.1000000000000001E-4</v>
      </c>
      <c r="R1875" s="146">
        <f>Q1875*H1875</f>
        <v>2.1714E-3</v>
      </c>
      <c r="S1875" s="146">
        <v>0</v>
      </c>
      <c r="T1875" s="147">
        <f>S1875*H1875</f>
        <v>0</v>
      </c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R1875" s="148" t="s">
        <v>336</v>
      </c>
      <c r="AT1875" s="148" t="s">
        <v>372</v>
      </c>
      <c r="AU1875" s="148" t="s">
        <v>82</v>
      </c>
      <c r="AY1875" s="2" t="s">
        <v>193</v>
      </c>
      <c r="BE1875" s="149">
        <f>IF(N1875="základní",J1875,0)</f>
        <v>0</v>
      </c>
      <c r="BF1875" s="149">
        <f>IF(N1875="snížená",J1875,0)</f>
        <v>0</v>
      </c>
      <c r="BG1875" s="149">
        <f>IF(N1875="zákl. přenesená",J1875,0)</f>
        <v>0</v>
      </c>
      <c r="BH1875" s="149">
        <f>IF(N1875="sníž. přenesená",J1875,0)</f>
        <v>0</v>
      </c>
      <c r="BI1875" s="149">
        <f>IF(N1875="nulová",J1875,0)</f>
        <v>0</v>
      </c>
      <c r="BJ1875" s="2" t="s">
        <v>80</v>
      </c>
      <c r="BK1875" s="149">
        <f>ROUND(I1875*H1875,2)</f>
        <v>0</v>
      </c>
      <c r="BL1875" s="2" t="s">
        <v>283</v>
      </c>
      <c r="BM1875" s="148" t="s">
        <v>2091</v>
      </c>
    </row>
    <row r="1876" spans="1:65" s="162" customFormat="1">
      <c r="B1876" s="163"/>
      <c r="D1876" s="156" t="s">
        <v>202</v>
      </c>
      <c r="E1876" s="164"/>
      <c r="F1876" s="165" t="s">
        <v>2092</v>
      </c>
      <c r="H1876" s="166">
        <v>10.34</v>
      </c>
      <c r="L1876" s="163"/>
      <c r="M1876" s="167"/>
      <c r="N1876" s="168"/>
      <c r="O1876" s="168"/>
      <c r="P1876" s="168"/>
      <c r="Q1876" s="168"/>
      <c r="R1876" s="168"/>
      <c r="S1876" s="168"/>
      <c r="T1876" s="169"/>
      <c r="AT1876" s="164" t="s">
        <v>202</v>
      </c>
      <c r="AU1876" s="164" t="s">
        <v>82</v>
      </c>
      <c r="AV1876" s="162" t="s">
        <v>82</v>
      </c>
      <c r="AW1876" s="162" t="s">
        <v>35</v>
      </c>
      <c r="AX1876" s="162" t="s">
        <v>73</v>
      </c>
      <c r="AY1876" s="164" t="s">
        <v>193</v>
      </c>
    </row>
    <row r="1877" spans="1:65" s="170" customFormat="1">
      <c r="B1877" s="171"/>
      <c r="D1877" s="156" t="s">
        <v>202</v>
      </c>
      <c r="E1877" s="172"/>
      <c r="F1877" s="173" t="s">
        <v>206</v>
      </c>
      <c r="H1877" s="174">
        <v>10.34</v>
      </c>
      <c r="L1877" s="171"/>
      <c r="M1877" s="175"/>
      <c r="N1877" s="176"/>
      <c r="O1877" s="176"/>
      <c r="P1877" s="176"/>
      <c r="Q1877" s="176"/>
      <c r="R1877" s="176"/>
      <c r="S1877" s="176"/>
      <c r="T1877" s="177"/>
      <c r="AT1877" s="172" t="s">
        <v>202</v>
      </c>
      <c r="AU1877" s="172" t="s">
        <v>82</v>
      </c>
      <c r="AV1877" s="170" t="s">
        <v>199</v>
      </c>
      <c r="AW1877" s="170" t="s">
        <v>35</v>
      </c>
      <c r="AX1877" s="170" t="s">
        <v>80</v>
      </c>
      <c r="AY1877" s="172" t="s">
        <v>193</v>
      </c>
    </row>
    <row r="1878" spans="1:65" s="17" customFormat="1" ht="37.799999999999997" customHeight="1">
      <c r="A1878" s="13"/>
      <c r="B1878" s="136"/>
      <c r="C1878" s="137" t="s">
        <v>1278</v>
      </c>
      <c r="D1878" s="137" t="s">
        <v>195</v>
      </c>
      <c r="E1878" s="138" t="s">
        <v>2093</v>
      </c>
      <c r="F1878" s="139" t="s">
        <v>2094</v>
      </c>
      <c r="G1878" s="140" t="s">
        <v>198</v>
      </c>
      <c r="H1878" s="141">
        <v>197.12</v>
      </c>
      <c r="I1878" s="142">
        <v>0</v>
      </c>
      <c r="J1878" s="142">
        <f>ROUND(I1878*H1878,2)</f>
        <v>0</v>
      </c>
      <c r="K1878" s="143"/>
      <c r="L1878" s="14"/>
      <c r="M1878" s="144"/>
      <c r="N1878" s="145" t="s">
        <v>44</v>
      </c>
      <c r="O1878" s="146">
        <v>1.43</v>
      </c>
      <c r="P1878" s="146">
        <f>O1878*H1878</f>
        <v>281.88159999999999</v>
      </c>
      <c r="Q1878" s="146">
        <v>8.9999999999999993E-3</v>
      </c>
      <c r="R1878" s="146">
        <f>Q1878*H1878</f>
        <v>1.7740799999999999</v>
      </c>
      <c r="S1878" s="146">
        <v>0</v>
      </c>
      <c r="T1878" s="147">
        <f>S1878*H1878</f>
        <v>0</v>
      </c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R1878" s="148" t="s">
        <v>283</v>
      </c>
      <c r="AT1878" s="148" t="s">
        <v>195</v>
      </c>
      <c r="AU1878" s="148" t="s">
        <v>82</v>
      </c>
      <c r="AY1878" s="2" t="s">
        <v>193</v>
      </c>
      <c r="BE1878" s="149">
        <f>IF(N1878="základní",J1878,0)</f>
        <v>0</v>
      </c>
      <c r="BF1878" s="149">
        <f>IF(N1878="snížená",J1878,0)</f>
        <v>0</v>
      </c>
      <c r="BG1878" s="149">
        <f>IF(N1878="zákl. přenesená",J1878,0)</f>
        <v>0</v>
      </c>
      <c r="BH1878" s="149">
        <f>IF(N1878="sníž. přenesená",J1878,0)</f>
        <v>0</v>
      </c>
      <c r="BI1878" s="149">
        <f>IF(N1878="nulová",J1878,0)</f>
        <v>0</v>
      </c>
      <c r="BJ1878" s="2" t="s">
        <v>80</v>
      </c>
      <c r="BK1878" s="149">
        <f>ROUND(I1878*H1878,2)</f>
        <v>0</v>
      </c>
      <c r="BL1878" s="2" t="s">
        <v>283</v>
      </c>
      <c r="BM1878" s="148" t="s">
        <v>2095</v>
      </c>
    </row>
    <row r="1879" spans="1:65" s="17" customFormat="1">
      <c r="A1879" s="13"/>
      <c r="B1879" s="14"/>
      <c r="C1879" s="13"/>
      <c r="D1879" s="150" t="s">
        <v>200</v>
      </c>
      <c r="E1879" s="13"/>
      <c r="F1879" s="151" t="s">
        <v>2096</v>
      </c>
      <c r="G1879" s="13"/>
      <c r="H1879" s="13"/>
      <c r="I1879" s="13"/>
      <c r="J1879" s="13"/>
      <c r="K1879" s="13"/>
      <c r="L1879" s="14"/>
      <c r="M1879" s="152"/>
      <c r="N1879" s="153"/>
      <c r="O1879" s="36"/>
      <c r="P1879" s="36"/>
      <c r="Q1879" s="36"/>
      <c r="R1879" s="36"/>
      <c r="S1879" s="36"/>
      <c r="T1879" s="37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" t="s">
        <v>200</v>
      </c>
      <c r="AU1879" s="2" t="s">
        <v>82</v>
      </c>
    </row>
    <row r="1880" spans="1:65" s="154" customFormat="1">
      <c r="B1880" s="155"/>
      <c r="D1880" s="156" t="s">
        <v>202</v>
      </c>
      <c r="E1880" s="157"/>
      <c r="F1880" s="158" t="s">
        <v>2072</v>
      </c>
      <c r="H1880" s="157"/>
      <c r="L1880" s="155"/>
      <c r="M1880" s="159"/>
      <c r="N1880" s="160"/>
      <c r="O1880" s="160"/>
      <c r="P1880" s="160"/>
      <c r="Q1880" s="160"/>
      <c r="R1880" s="160"/>
      <c r="S1880" s="160"/>
      <c r="T1880" s="161"/>
      <c r="AT1880" s="157" t="s">
        <v>202</v>
      </c>
      <c r="AU1880" s="157" t="s">
        <v>82</v>
      </c>
      <c r="AV1880" s="154" t="s">
        <v>80</v>
      </c>
      <c r="AW1880" s="154" t="s">
        <v>35</v>
      </c>
      <c r="AX1880" s="154" t="s">
        <v>73</v>
      </c>
      <c r="AY1880" s="157" t="s">
        <v>193</v>
      </c>
    </row>
    <row r="1881" spans="1:65" s="154" customFormat="1">
      <c r="B1881" s="155"/>
      <c r="D1881" s="156" t="s">
        <v>202</v>
      </c>
      <c r="E1881" s="157"/>
      <c r="F1881" s="158" t="s">
        <v>917</v>
      </c>
      <c r="H1881" s="157"/>
      <c r="L1881" s="155"/>
      <c r="M1881" s="159"/>
      <c r="N1881" s="160"/>
      <c r="O1881" s="160"/>
      <c r="P1881" s="160"/>
      <c r="Q1881" s="160"/>
      <c r="R1881" s="160"/>
      <c r="S1881" s="160"/>
      <c r="T1881" s="161"/>
      <c r="AT1881" s="157" t="s">
        <v>202</v>
      </c>
      <c r="AU1881" s="157" t="s">
        <v>82</v>
      </c>
      <c r="AV1881" s="154" t="s">
        <v>80</v>
      </c>
      <c r="AW1881" s="154" t="s">
        <v>35</v>
      </c>
      <c r="AX1881" s="154" t="s">
        <v>73</v>
      </c>
      <c r="AY1881" s="157" t="s">
        <v>193</v>
      </c>
    </row>
    <row r="1882" spans="1:65" s="162" customFormat="1">
      <c r="B1882" s="163"/>
      <c r="D1882" s="156" t="s">
        <v>202</v>
      </c>
      <c r="E1882" s="164"/>
      <c r="F1882" s="165" t="s">
        <v>2097</v>
      </c>
      <c r="H1882" s="166">
        <v>67.08</v>
      </c>
      <c r="L1882" s="163"/>
      <c r="M1882" s="167"/>
      <c r="N1882" s="168"/>
      <c r="O1882" s="168"/>
      <c r="P1882" s="168"/>
      <c r="Q1882" s="168"/>
      <c r="R1882" s="168"/>
      <c r="S1882" s="168"/>
      <c r="T1882" s="169"/>
      <c r="AT1882" s="164" t="s">
        <v>202</v>
      </c>
      <c r="AU1882" s="164" t="s">
        <v>82</v>
      </c>
      <c r="AV1882" s="162" t="s">
        <v>82</v>
      </c>
      <c r="AW1882" s="162" t="s">
        <v>35</v>
      </c>
      <c r="AX1882" s="162" t="s">
        <v>73</v>
      </c>
      <c r="AY1882" s="164" t="s">
        <v>193</v>
      </c>
    </row>
    <row r="1883" spans="1:65" s="178" customFormat="1">
      <c r="B1883" s="179"/>
      <c r="D1883" s="156" t="s">
        <v>202</v>
      </c>
      <c r="E1883" s="180"/>
      <c r="F1883" s="181" t="s">
        <v>254</v>
      </c>
      <c r="H1883" s="182">
        <v>67.08</v>
      </c>
      <c r="L1883" s="179"/>
      <c r="M1883" s="183"/>
      <c r="N1883" s="184"/>
      <c r="O1883" s="184"/>
      <c r="P1883" s="184"/>
      <c r="Q1883" s="184"/>
      <c r="R1883" s="184"/>
      <c r="S1883" s="184"/>
      <c r="T1883" s="185"/>
      <c r="AT1883" s="180" t="s">
        <v>202</v>
      </c>
      <c r="AU1883" s="180" t="s">
        <v>82</v>
      </c>
      <c r="AV1883" s="178" t="s">
        <v>213</v>
      </c>
      <c r="AW1883" s="178" t="s">
        <v>35</v>
      </c>
      <c r="AX1883" s="178" t="s">
        <v>73</v>
      </c>
      <c r="AY1883" s="180" t="s">
        <v>193</v>
      </c>
    </row>
    <row r="1884" spans="1:65" s="154" customFormat="1" ht="20.399999999999999">
      <c r="B1884" s="155"/>
      <c r="D1884" s="156" t="s">
        <v>202</v>
      </c>
      <c r="E1884" s="157"/>
      <c r="F1884" s="158" t="s">
        <v>921</v>
      </c>
      <c r="H1884" s="157"/>
      <c r="L1884" s="155"/>
      <c r="M1884" s="159"/>
      <c r="N1884" s="160"/>
      <c r="O1884" s="160"/>
      <c r="P1884" s="160"/>
      <c r="Q1884" s="160"/>
      <c r="R1884" s="160"/>
      <c r="S1884" s="160"/>
      <c r="T1884" s="161"/>
      <c r="AT1884" s="157" t="s">
        <v>202</v>
      </c>
      <c r="AU1884" s="157" t="s">
        <v>82</v>
      </c>
      <c r="AV1884" s="154" t="s">
        <v>80</v>
      </c>
      <c r="AW1884" s="154" t="s">
        <v>35</v>
      </c>
      <c r="AX1884" s="154" t="s">
        <v>73</v>
      </c>
      <c r="AY1884" s="157" t="s">
        <v>193</v>
      </c>
    </row>
    <row r="1885" spans="1:65" s="162" customFormat="1">
      <c r="B1885" s="163"/>
      <c r="D1885" s="156" t="s">
        <v>202</v>
      </c>
      <c r="E1885" s="164"/>
      <c r="F1885" s="165" t="s">
        <v>922</v>
      </c>
      <c r="H1885" s="166">
        <v>102.74</v>
      </c>
      <c r="L1885" s="163"/>
      <c r="M1885" s="167"/>
      <c r="N1885" s="168"/>
      <c r="O1885" s="168"/>
      <c r="P1885" s="168"/>
      <c r="Q1885" s="168"/>
      <c r="R1885" s="168"/>
      <c r="S1885" s="168"/>
      <c r="T1885" s="169"/>
      <c r="AT1885" s="164" t="s">
        <v>202</v>
      </c>
      <c r="AU1885" s="164" t="s">
        <v>82</v>
      </c>
      <c r="AV1885" s="162" t="s">
        <v>82</v>
      </c>
      <c r="AW1885" s="162" t="s">
        <v>35</v>
      </c>
      <c r="AX1885" s="162" t="s">
        <v>73</v>
      </c>
      <c r="AY1885" s="164" t="s">
        <v>193</v>
      </c>
    </row>
    <row r="1886" spans="1:65" s="154" customFormat="1">
      <c r="B1886" s="155"/>
      <c r="D1886" s="156" t="s">
        <v>202</v>
      </c>
      <c r="E1886" s="157"/>
      <c r="F1886" s="158" t="s">
        <v>646</v>
      </c>
      <c r="H1886" s="157"/>
      <c r="L1886" s="155"/>
      <c r="M1886" s="159"/>
      <c r="N1886" s="160"/>
      <c r="O1886" s="160"/>
      <c r="P1886" s="160"/>
      <c r="Q1886" s="160"/>
      <c r="R1886" s="160"/>
      <c r="S1886" s="160"/>
      <c r="T1886" s="161"/>
      <c r="AT1886" s="157" t="s">
        <v>202</v>
      </c>
      <c r="AU1886" s="157" t="s">
        <v>82</v>
      </c>
      <c r="AV1886" s="154" t="s">
        <v>80</v>
      </c>
      <c r="AW1886" s="154" t="s">
        <v>35</v>
      </c>
      <c r="AX1886" s="154" t="s">
        <v>73</v>
      </c>
      <c r="AY1886" s="157" t="s">
        <v>193</v>
      </c>
    </row>
    <row r="1887" spans="1:65" s="162" customFormat="1">
      <c r="B1887" s="163"/>
      <c r="D1887" s="156" t="s">
        <v>202</v>
      </c>
      <c r="E1887" s="164"/>
      <c r="F1887" s="165" t="s">
        <v>647</v>
      </c>
      <c r="H1887" s="166">
        <v>20.399999999999999</v>
      </c>
      <c r="L1887" s="163"/>
      <c r="M1887" s="167"/>
      <c r="N1887" s="168"/>
      <c r="O1887" s="168"/>
      <c r="P1887" s="168"/>
      <c r="Q1887" s="168"/>
      <c r="R1887" s="168"/>
      <c r="S1887" s="168"/>
      <c r="T1887" s="169"/>
      <c r="AT1887" s="164" t="s">
        <v>202</v>
      </c>
      <c r="AU1887" s="164" t="s">
        <v>82</v>
      </c>
      <c r="AV1887" s="162" t="s">
        <v>82</v>
      </c>
      <c r="AW1887" s="162" t="s">
        <v>35</v>
      </c>
      <c r="AX1887" s="162" t="s">
        <v>73</v>
      </c>
      <c r="AY1887" s="164" t="s">
        <v>193</v>
      </c>
    </row>
    <row r="1888" spans="1:65" s="154" customFormat="1">
      <c r="B1888" s="155"/>
      <c r="D1888" s="156" t="s">
        <v>202</v>
      </c>
      <c r="E1888" s="157"/>
      <c r="F1888" s="158" t="s">
        <v>1133</v>
      </c>
      <c r="H1888" s="157"/>
      <c r="L1888" s="155"/>
      <c r="M1888" s="159"/>
      <c r="N1888" s="160"/>
      <c r="O1888" s="160"/>
      <c r="P1888" s="160"/>
      <c r="Q1888" s="160"/>
      <c r="R1888" s="160"/>
      <c r="S1888" s="160"/>
      <c r="T1888" s="161"/>
      <c r="AT1888" s="157" t="s">
        <v>202</v>
      </c>
      <c r="AU1888" s="157" t="s">
        <v>82</v>
      </c>
      <c r="AV1888" s="154" t="s">
        <v>80</v>
      </c>
      <c r="AW1888" s="154" t="s">
        <v>35</v>
      </c>
      <c r="AX1888" s="154" t="s">
        <v>73</v>
      </c>
      <c r="AY1888" s="157" t="s">
        <v>193</v>
      </c>
    </row>
    <row r="1889" spans="1:65" s="162" customFormat="1">
      <c r="B1889" s="163"/>
      <c r="D1889" s="156" t="s">
        <v>202</v>
      </c>
      <c r="E1889" s="164"/>
      <c r="F1889" s="165" t="s">
        <v>946</v>
      </c>
      <c r="H1889" s="166">
        <v>6.9</v>
      </c>
      <c r="L1889" s="163"/>
      <c r="M1889" s="167"/>
      <c r="N1889" s="168"/>
      <c r="O1889" s="168"/>
      <c r="P1889" s="168"/>
      <c r="Q1889" s="168"/>
      <c r="R1889" s="168"/>
      <c r="S1889" s="168"/>
      <c r="T1889" s="169"/>
      <c r="AT1889" s="164" t="s">
        <v>202</v>
      </c>
      <c r="AU1889" s="164" t="s">
        <v>82</v>
      </c>
      <c r="AV1889" s="162" t="s">
        <v>82</v>
      </c>
      <c r="AW1889" s="162" t="s">
        <v>35</v>
      </c>
      <c r="AX1889" s="162" t="s">
        <v>73</v>
      </c>
      <c r="AY1889" s="164" t="s">
        <v>193</v>
      </c>
    </row>
    <row r="1890" spans="1:65" s="178" customFormat="1">
      <c r="B1890" s="179"/>
      <c r="D1890" s="156" t="s">
        <v>202</v>
      </c>
      <c r="E1890" s="180"/>
      <c r="F1890" s="181" t="s">
        <v>254</v>
      </c>
      <c r="H1890" s="182">
        <v>130.04</v>
      </c>
      <c r="L1890" s="179"/>
      <c r="M1890" s="183"/>
      <c r="N1890" s="184"/>
      <c r="O1890" s="184"/>
      <c r="P1890" s="184"/>
      <c r="Q1890" s="184"/>
      <c r="R1890" s="184"/>
      <c r="S1890" s="184"/>
      <c r="T1890" s="185"/>
      <c r="AT1890" s="180" t="s">
        <v>202</v>
      </c>
      <c r="AU1890" s="180" t="s">
        <v>82</v>
      </c>
      <c r="AV1890" s="178" t="s">
        <v>213</v>
      </c>
      <c r="AW1890" s="178" t="s">
        <v>35</v>
      </c>
      <c r="AX1890" s="178" t="s">
        <v>73</v>
      </c>
      <c r="AY1890" s="180" t="s">
        <v>193</v>
      </c>
    </row>
    <row r="1891" spans="1:65" s="170" customFormat="1">
      <c r="B1891" s="171"/>
      <c r="D1891" s="156" t="s">
        <v>202</v>
      </c>
      <c r="E1891" s="172"/>
      <c r="F1891" s="173" t="s">
        <v>206</v>
      </c>
      <c r="H1891" s="174">
        <v>197.12</v>
      </c>
      <c r="L1891" s="171"/>
      <c r="M1891" s="175"/>
      <c r="N1891" s="176"/>
      <c r="O1891" s="176"/>
      <c r="P1891" s="176"/>
      <c r="Q1891" s="176"/>
      <c r="R1891" s="176"/>
      <c r="S1891" s="176"/>
      <c r="T1891" s="177"/>
      <c r="AT1891" s="172" t="s">
        <v>202</v>
      </c>
      <c r="AU1891" s="172" t="s">
        <v>82</v>
      </c>
      <c r="AV1891" s="170" t="s">
        <v>199</v>
      </c>
      <c r="AW1891" s="170" t="s">
        <v>35</v>
      </c>
      <c r="AX1891" s="170" t="s">
        <v>80</v>
      </c>
      <c r="AY1891" s="172" t="s">
        <v>193</v>
      </c>
    </row>
    <row r="1892" spans="1:65" s="17" customFormat="1" ht="55.5" customHeight="1">
      <c r="A1892" s="13"/>
      <c r="B1892" s="136"/>
      <c r="C1892" s="186" t="s">
        <v>2098</v>
      </c>
      <c r="D1892" s="186" t="s">
        <v>372</v>
      </c>
      <c r="E1892" s="187" t="s">
        <v>2099</v>
      </c>
      <c r="F1892" s="188" t="s">
        <v>2100</v>
      </c>
      <c r="G1892" s="189" t="s">
        <v>198</v>
      </c>
      <c r="H1892" s="190">
        <v>77.141999999999996</v>
      </c>
      <c r="I1892" s="191">
        <v>0</v>
      </c>
      <c r="J1892" s="191">
        <f>ROUND(I1892*H1892,2)</f>
        <v>0</v>
      </c>
      <c r="K1892" s="192"/>
      <c r="L1892" s="193"/>
      <c r="M1892" s="194"/>
      <c r="N1892" s="195" t="s">
        <v>44</v>
      </c>
      <c r="O1892" s="146">
        <v>0</v>
      </c>
      <c r="P1892" s="146">
        <f>O1892*H1892</f>
        <v>0</v>
      </c>
      <c r="Q1892" s="146">
        <v>0</v>
      </c>
      <c r="R1892" s="146">
        <f>Q1892*H1892</f>
        <v>0</v>
      </c>
      <c r="S1892" s="146">
        <v>0</v>
      </c>
      <c r="T1892" s="147">
        <f>S1892*H1892</f>
        <v>0</v>
      </c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R1892" s="148" t="s">
        <v>336</v>
      </c>
      <c r="AT1892" s="148" t="s">
        <v>372</v>
      </c>
      <c r="AU1892" s="148" t="s">
        <v>82</v>
      </c>
      <c r="AY1892" s="2" t="s">
        <v>193</v>
      </c>
      <c r="BE1892" s="149">
        <f>IF(N1892="základní",J1892,0)</f>
        <v>0</v>
      </c>
      <c r="BF1892" s="149">
        <f>IF(N1892="snížená",J1892,0)</f>
        <v>0</v>
      </c>
      <c r="BG1892" s="149">
        <f>IF(N1892="zákl. přenesená",J1892,0)</f>
        <v>0</v>
      </c>
      <c r="BH1892" s="149">
        <f>IF(N1892="sníž. přenesená",J1892,0)</f>
        <v>0</v>
      </c>
      <c r="BI1892" s="149">
        <f>IF(N1892="nulová",J1892,0)</f>
        <v>0</v>
      </c>
      <c r="BJ1892" s="2" t="s">
        <v>80</v>
      </c>
      <c r="BK1892" s="149">
        <f>ROUND(I1892*H1892,2)</f>
        <v>0</v>
      </c>
      <c r="BL1892" s="2" t="s">
        <v>283</v>
      </c>
      <c r="BM1892" s="148" t="s">
        <v>2101</v>
      </c>
    </row>
    <row r="1893" spans="1:65" s="162" customFormat="1">
      <c r="B1893" s="163"/>
      <c r="D1893" s="156" t="s">
        <v>202</v>
      </c>
      <c r="E1893" s="164"/>
      <c r="F1893" s="165" t="s">
        <v>2102</v>
      </c>
      <c r="H1893" s="166">
        <v>77.141999999999996</v>
      </c>
      <c r="L1893" s="163"/>
      <c r="M1893" s="167"/>
      <c r="N1893" s="168"/>
      <c r="O1893" s="168"/>
      <c r="P1893" s="168"/>
      <c r="Q1893" s="168"/>
      <c r="R1893" s="168"/>
      <c r="S1893" s="168"/>
      <c r="T1893" s="169"/>
      <c r="AT1893" s="164" t="s">
        <v>202</v>
      </c>
      <c r="AU1893" s="164" t="s">
        <v>82</v>
      </c>
      <c r="AV1893" s="162" t="s">
        <v>82</v>
      </c>
      <c r="AW1893" s="162" t="s">
        <v>35</v>
      </c>
      <c r="AX1893" s="162" t="s">
        <v>73</v>
      </c>
      <c r="AY1893" s="164" t="s">
        <v>193</v>
      </c>
    </row>
    <row r="1894" spans="1:65" s="170" customFormat="1">
      <c r="B1894" s="171"/>
      <c r="D1894" s="156" t="s">
        <v>202</v>
      </c>
      <c r="E1894" s="172"/>
      <c r="F1894" s="173" t="s">
        <v>206</v>
      </c>
      <c r="H1894" s="174">
        <v>77.141999999999996</v>
      </c>
      <c r="L1894" s="171"/>
      <c r="M1894" s="175"/>
      <c r="N1894" s="176"/>
      <c r="O1894" s="176"/>
      <c r="P1894" s="176"/>
      <c r="Q1894" s="176"/>
      <c r="R1894" s="176"/>
      <c r="S1894" s="176"/>
      <c r="T1894" s="177"/>
      <c r="AT1894" s="172" t="s">
        <v>202</v>
      </c>
      <c r="AU1894" s="172" t="s">
        <v>82</v>
      </c>
      <c r="AV1894" s="170" t="s">
        <v>199</v>
      </c>
      <c r="AW1894" s="170" t="s">
        <v>35</v>
      </c>
      <c r="AX1894" s="170" t="s">
        <v>80</v>
      </c>
      <c r="AY1894" s="172" t="s">
        <v>193</v>
      </c>
    </row>
    <row r="1895" spans="1:65" s="17" customFormat="1" ht="55.5" customHeight="1">
      <c r="A1895" s="13"/>
      <c r="B1895" s="136"/>
      <c r="C1895" s="186" t="s">
        <v>1284</v>
      </c>
      <c r="D1895" s="186" t="s">
        <v>372</v>
      </c>
      <c r="E1895" s="187" t="s">
        <v>2103</v>
      </c>
      <c r="F1895" s="188" t="s">
        <v>2104</v>
      </c>
      <c r="G1895" s="189" t="s">
        <v>198</v>
      </c>
      <c r="H1895" s="190">
        <v>149.54599999999999</v>
      </c>
      <c r="I1895" s="191">
        <v>0</v>
      </c>
      <c r="J1895" s="191">
        <f>ROUND(I1895*H1895,2)</f>
        <v>0</v>
      </c>
      <c r="K1895" s="192"/>
      <c r="L1895" s="193"/>
      <c r="M1895" s="194"/>
      <c r="N1895" s="195" t="s">
        <v>44</v>
      </c>
      <c r="O1895" s="146">
        <v>0</v>
      </c>
      <c r="P1895" s="146">
        <f>O1895*H1895</f>
        <v>0</v>
      </c>
      <c r="Q1895" s="146">
        <v>0</v>
      </c>
      <c r="R1895" s="146">
        <f>Q1895*H1895</f>
        <v>0</v>
      </c>
      <c r="S1895" s="146">
        <v>0</v>
      </c>
      <c r="T1895" s="147">
        <f>S1895*H1895</f>
        <v>0</v>
      </c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R1895" s="148" t="s">
        <v>336</v>
      </c>
      <c r="AT1895" s="148" t="s">
        <v>372</v>
      </c>
      <c r="AU1895" s="148" t="s">
        <v>82</v>
      </c>
      <c r="AY1895" s="2" t="s">
        <v>193</v>
      </c>
      <c r="BE1895" s="149">
        <f>IF(N1895="základní",J1895,0)</f>
        <v>0</v>
      </c>
      <c r="BF1895" s="149">
        <f>IF(N1895="snížená",J1895,0)</f>
        <v>0</v>
      </c>
      <c r="BG1895" s="149">
        <f>IF(N1895="zákl. přenesená",J1895,0)</f>
        <v>0</v>
      </c>
      <c r="BH1895" s="149">
        <f>IF(N1895="sníž. přenesená",J1895,0)</f>
        <v>0</v>
      </c>
      <c r="BI1895" s="149">
        <f>IF(N1895="nulová",J1895,0)</f>
        <v>0</v>
      </c>
      <c r="BJ1895" s="2" t="s">
        <v>80</v>
      </c>
      <c r="BK1895" s="149">
        <f>ROUND(I1895*H1895,2)</f>
        <v>0</v>
      </c>
      <c r="BL1895" s="2" t="s">
        <v>283</v>
      </c>
      <c r="BM1895" s="148" t="s">
        <v>2105</v>
      </c>
    </row>
    <row r="1896" spans="1:65" s="162" customFormat="1">
      <c r="B1896" s="163"/>
      <c r="D1896" s="156" t="s">
        <v>202</v>
      </c>
      <c r="E1896" s="164"/>
      <c r="F1896" s="165" t="s">
        <v>2106</v>
      </c>
      <c r="H1896" s="166">
        <v>149.54599999999999</v>
      </c>
      <c r="L1896" s="163"/>
      <c r="M1896" s="167"/>
      <c r="N1896" s="168"/>
      <c r="O1896" s="168"/>
      <c r="P1896" s="168"/>
      <c r="Q1896" s="168"/>
      <c r="R1896" s="168"/>
      <c r="S1896" s="168"/>
      <c r="T1896" s="169"/>
      <c r="AT1896" s="164" t="s">
        <v>202</v>
      </c>
      <c r="AU1896" s="164" t="s">
        <v>82</v>
      </c>
      <c r="AV1896" s="162" t="s">
        <v>82</v>
      </c>
      <c r="AW1896" s="162" t="s">
        <v>35</v>
      </c>
      <c r="AX1896" s="162" t="s">
        <v>73</v>
      </c>
      <c r="AY1896" s="164" t="s">
        <v>193</v>
      </c>
    </row>
    <row r="1897" spans="1:65" s="170" customFormat="1">
      <c r="B1897" s="171"/>
      <c r="D1897" s="156" t="s">
        <v>202</v>
      </c>
      <c r="E1897" s="172"/>
      <c r="F1897" s="173" t="s">
        <v>206</v>
      </c>
      <c r="H1897" s="174">
        <v>149.54599999999999</v>
      </c>
      <c r="L1897" s="171"/>
      <c r="M1897" s="175"/>
      <c r="N1897" s="176"/>
      <c r="O1897" s="176"/>
      <c r="P1897" s="176"/>
      <c r="Q1897" s="176"/>
      <c r="R1897" s="176"/>
      <c r="S1897" s="176"/>
      <c r="T1897" s="177"/>
      <c r="AT1897" s="172" t="s">
        <v>202</v>
      </c>
      <c r="AU1897" s="172" t="s">
        <v>82</v>
      </c>
      <c r="AV1897" s="170" t="s">
        <v>199</v>
      </c>
      <c r="AW1897" s="170" t="s">
        <v>35</v>
      </c>
      <c r="AX1897" s="170" t="s">
        <v>80</v>
      </c>
      <c r="AY1897" s="172" t="s">
        <v>193</v>
      </c>
    </row>
    <row r="1898" spans="1:65" s="17" customFormat="1" ht="37.799999999999997" customHeight="1">
      <c r="A1898" s="13"/>
      <c r="B1898" s="136"/>
      <c r="C1898" s="137" t="s">
        <v>2107</v>
      </c>
      <c r="D1898" s="137" t="s">
        <v>195</v>
      </c>
      <c r="E1898" s="138" t="s">
        <v>2108</v>
      </c>
      <c r="F1898" s="139" t="s">
        <v>2109</v>
      </c>
      <c r="G1898" s="140" t="s">
        <v>198</v>
      </c>
      <c r="H1898" s="141">
        <v>45.6</v>
      </c>
      <c r="I1898" s="142">
        <v>0</v>
      </c>
      <c r="J1898" s="142">
        <f>ROUND(I1898*H1898,2)</f>
        <v>0</v>
      </c>
      <c r="K1898" s="143"/>
      <c r="L1898" s="14"/>
      <c r="M1898" s="144"/>
      <c r="N1898" s="145" t="s">
        <v>44</v>
      </c>
      <c r="O1898" s="146">
        <v>1.33</v>
      </c>
      <c r="P1898" s="146">
        <f>O1898*H1898</f>
        <v>60.648000000000003</v>
      </c>
      <c r="Q1898" s="146">
        <v>8.9999999999999993E-3</v>
      </c>
      <c r="R1898" s="146">
        <f>Q1898*H1898</f>
        <v>0.41039999999999999</v>
      </c>
      <c r="S1898" s="146">
        <v>0</v>
      </c>
      <c r="T1898" s="147">
        <f>S1898*H1898</f>
        <v>0</v>
      </c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R1898" s="148" t="s">
        <v>283</v>
      </c>
      <c r="AT1898" s="148" t="s">
        <v>195</v>
      </c>
      <c r="AU1898" s="148" t="s">
        <v>82</v>
      </c>
      <c r="AY1898" s="2" t="s">
        <v>193</v>
      </c>
      <c r="BE1898" s="149">
        <f>IF(N1898="základní",J1898,0)</f>
        <v>0</v>
      </c>
      <c r="BF1898" s="149">
        <f>IF(N1898="snížená",J1898,0)</f>
        <v>0</v>
      </c>
      <c r="BG1898" s="149">
        <f>IF(N1898="zákl. přenesená",J1898,0)</f>
        <v>0</v>
      </c>
      <c r="BH1898" s="149">
        <f>IF(N1898="sníž. přenesená",J1898,0)</f>
        <v>0</v>
      </c>
      <c r="BI1898" s="149">
        <f>IF(N1898="nulová",J1898,0)</f>
        <v>0</v>
      </c>
      <c r="BJ1898" s="2" t="s">
        <v>80</v>
      </c>
      <c r="BK1898" s="149">
        <f>ROUND(I1898*H1898,2)</f>
        <v>0</v>
      </c>
      <c r="BL1898" s="2" t="s">
        <v>283</v>
      </c>
      <c r="BM1898" s="148" t="s">
        <v>2110</v>
      </c>
    </row>
    <row r="1899" spans="1:65" s="17" customFormat="1">
      <c r="A1899" s="13"/>
      <c r="B1899" s="14"/>
      <c r="C1899" s="13"/>
      <c r="D1899" s="150" t="s">
        <v>200</v>
      </c>
      <c r="E1899" s="13"/>
      <c r="F1899" s="151" t="s">
        <v>2111</v>
      </c>
      <c r="G1899" s="13"/>
      <c r="H1899" s="13"/>
      <c r="I1899" s="13"/>
      <c r="J1899" s="13"/>
      <c r="K1899" s="13"/>
      <c r="L1899" s="14"/>
      <c r="M1899" s="152"/>
      <c r="N1899" s="153"/>
      <c r="O1899" s="36"/>
      <c r="P1899" s="36"/>
      <c r="Q1899" s="36"/>
      <c r="R1899" s="36"/>
      <c r="S1899" s="36"/>
      <c r="T1899" s="37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" t="s">
        <v>200</v>
      </c>
      <c r="AU1899" s="2" t="s">
        <v>82</v>
      </c>
    </row>
    <row r="1900" spans="1:65" s="154" customFormat="1">
      <c r="B1900" s="155"/>
      <c r="D1900" s="156" t="s">
        <v>202</v>
      </c>
      <c r="E1900" s="157"/>
      <c r="F1900" s="158" t="s">
        <v>2072</v>
      </c>
      <c r="H1900" s="157"/>
      <c r="L1900" s="155"/>
      <c r="M1900" s="159"/>
      <c r="N1900" s="160"/>
      <c r="O1900" s="160"/>
      <c r="P1900" s="160"/>
      <c r="Q1900" s="160"/>
      <c r="R1900" s="160"/>
      <c r="S1900" s="160"/>
      <c r="T1900" s="161"/>
      <c r="AT1900" s="157" t="s">
        <v>202</v>
      </c>
      <c r="AU1900" s="157" t="s">
        <v>82</v>
      </c>
      <c r="AV1900" s="154" t="s">
        <v>80</v>
      </c>
      <c r="AW1900" s="154" t="s">
        <v>35</v>
      </c>
      <c r="AX1900" s="154" t="s">
        <v>73</v>
      </c>
      <c r="AY1900" s="157" t="s">
        <v>193</v>
      </c>
    </row>
    <row r="1901" spans="1:65" s="154" customFormat="1">
      <c r="B1901" s="155"/>
      <c r="D1901" s="156" t="s">
        <v>202</v>
      </c>
      <c r="E1901" s="157"/>
      <c r="F1901" s="158" t="s">
        <v>917</v>
      </c>
      <c r="H1901" s="157"/>
      <c r="L1901" s="155"/>
      <c r="M1901" s="159"/>
      <c r="N1901" s="160"/>
      <c r="O1901" s="160"/>
      <c r="P1901" s="160"/>
      <c r="Q1901" s="160"/>
      <c r="R1901" s="160"/>
      <c r="S1901" s="160"/>
      <c r="T1901" s="161"/>
      <c r="AT1901" s="157" t="s">
        <v>202</v>
      </c>
      <c r="AU1901" s="157" t="s">
        <v>82</v>
      </c>
      <c r="AV1901" s="154" t="s">
        <v>80</v>
      </c>
      <c r="AW1901" s="154" t="s">
        <v>35</v>
      </c>
      <c r="AX1901" s="154" t="s">
        <v>73</v>
      </c>
      <c r="AY1901" s="157" t="s">
        <v>193</v>
      </c>
    </row>
    <row r="1902" spans="1:65" s="162" customFormat="1">
      <c r="B1902" s="163"/>
      <c r="D1902" s="156" t="s">
        <v>202</v>
      </c>
      <c r="E1902" s="164"/>
      <c r="F1902" s="165" t="s">
        <v>918</v>
      </c>
      <c r="H1902" s="166">
        <v>117</v>
      </c>
      <c r="L1902" s="163"/>
      <c r="M1902" s="167"/>
      <c r="N1902" s="168"/>
      <c r="O1902" s="168"/>
      <c r="P1902" s="168"/>
      <c r="Q1902" s="168"/>
      <c r="R1902" s="168"/>
      <c r="S1902" s="168"/>
      <c r="T1902" s="169"/>
      <c r="AT1902" s="164" t="s">
        <v>202</v>
      </c>
      <c r="AU1902" s="164" t="s">
        <v>82</v>
      </c>
      <c r="AV1902" s="162" t="s">
        <v>82</v>
      </c>
      <c r="AW1902" s="162" t="s">
        <v>35</v>
      </c>
      <c r="AX1902" s="162" t="s">
        <v>73</v>
      </c>
      <c r="AY1902" s="164" t="s">
        <v>193</v>
      </c>
    </row>
    <row r="1903" spans="1:65" s="162" customFormat="1" ht="20.399999999999999">
      <c r="B1903" s="163"/>
      <c r="D1903" s="156" t="s">
        <v>202</v>
      </c>
      <c r="E1903" s="164"/>
      <c r="F1903" s="165" t="s">
        <v>2112</v>
      </c>
      <c r="H1903" s="166">
        <v>-71.400000000000006</v>
      </c>
      <c r="L1903" s="163"/>
      <c r="M1903" s="167"/>
      <c r="N1903" s="168"/>
      <c r="O1903" s="168"/>
      <c r="P1903" s="168"/>
      <c r="Q1903" s="168"/>
      <c r="R1903" s="168"/>
      <c r="S1903" s="168"/>
      <c r="T1903" s="169"/>
      <c r="AT1903" s="164" t="s">
        <v>202</v>
      </c>
      <c r="AU1903" s="164" t="s">
        <v>82</v>
      </c>
      <c r="AV1903" s="162" t="s">
        <v>82</v>
      </c>
      <c r="AW1903" s="162" t="s">
        <v>35</v>
      </c>
      <c r="AX1903" s="162" t="s">
        <v>73</v>
      </c>
      <c r="AY1903" s="164" t="s">
        <v>193</v>
      </c>
    </row>
    <row r="1904" spans="1:65" s="170" customFormat="1">
      <c r="B1904" s="171"/>
      <c r="D1904" s="156" t="s">
        <v>202</v>
      </c>
      <c r="E1904" s="172"/>
      <c r="F1904" s="173" t="s">
        <v>206</v>
      </c>
      <c r="H1904" s="174">
        <v>45.6</v>
      </c>
      <c r="L1904" s="171"/>
      <c r="M1904" s="175"/>
      <c r="N1904" s="176"/>
      <c r="O1904" s="176"/>
      <c r="P1904" s="176"/>
      <c r="Q1904" s="176"/>
      <c r="R1904" s="176"/>
      <c r="S1904" s="176"/>
      <c r="T1904" s="177"/>
      <c r="AT1904" s="172" t="s">
        <v>202</v>
      </c>
      <c r="AU1904" s="172" t="s">
        <v>82</v>
      </c>
      <c r="AV1904" s="170" t="s">
        <v>199</v>
      </c>
      <c r="AW1904" s="170" t="s">
        <v>35</v>
      </c>
      <c r="AX1904" s="170" t="s">
        <v>80</v>
      </c>
      <c r="AY1904" s="172" t="s">
        <v>193</v>
      </c>
    </row>
    <row r="1905" spans="1:65" s="17" customFormat="1" ht="49.05" customHeight="1">
      <c r="A1905" s="13"/>
      <c r="B1905" s="136"/>
      <c r="C1905" s="186" t="s">
        <v>1289</v>
      </c>
      <c r="D1905" s="186" t="s">
        <v>372</v>
      </c>
      <c r="E1905" s="187" t="s">
        <v>2113</v>
      </c>
      <c r="F1905" s="188" t="s">
        <v>2114</v>
      </c>
      <c r="G1905" s="189" t="s">
        <v>198</v>
      </c>
      <c r="H1905" s="190">
        <v>52.44</v>
      </c>
      <c r="I1905" s="191">
        <v>0</v>
      </c>
      <c r="J1905" s="191">
        <f>ROUND(I1905*H1905,2)</f>
        <v>0</v>
      </c>
      <c r="K1905" s="192"/>
      <c r="L1905" s="193"/>
      <c r="M1905" s="194"/>
      <c r="N1905" s="195" t="s">
        <v>44</v>
      </c>
      <c r="O1905" s="146">
        <v>0</v>
      </c>
      <c r="P1905" s="146">
        <f>O1905*H1905</f>
        <v>0</v>
      </c>
      <c r="Q1905" s="146">
        <v>0</v>
      </c>
      <c r="R1905" s="146">
        <f>Q1905*H1905</f>
        <v>0</v>
      </c>
      <c r="S1905" s="146">
        <v>0</v>
      </c>
      <c r="T1905" s="147">
        <f>S1905*H1905</f>
        <v>0</v>
      </c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R1905" s="148" t="s">
        <v>336</v>
      </c>
      <c r="AT1905" s="148" t="s">
        <v>372</v>
      </c>
      <c r="AU1905" s="148" t="s">
        <v>82</v>
      </c>
      <c r="AY1905" s="2" t="s">
        <v>193</v>
      </c>
      <c r="BE1905" s="149">
        <f>IF(N1905="základní",J1905,0)</f>
        <v>0</v>
      </c>
      <c r="BF1905" s="149">
        <f>IF(N1905="snížená",J1905,0)</f>
        <v>0</v>
      </c>
      <c r="BG1905" s="149">
        <f>IF(N1905="zákl. přenesená",J1905,0)</f>
        <v>0</v>
      </c>
      <c r="BH1905" s="149">
        <f>IF(N1905="sníž. přenesená",J1905,0)</f>
        <v>0</v>
      </c>
      <c r="BI1905" s="149">
        <f>IF(N1905="nulová",J1905,0)</f>
        <v>0</v>
      </c>
      <c r="BJ1905" s="2" t="s">
        <v>80</v>
      </c>
      <c r="BK1905" s="149">
        <f>ROUND(I1905*H1905,2)</f>
        <v>0</v>
      </c>
      <c r="BL1905" s="2" t="s">
        <v>283</v>
      </c>
      <c r="BM1905" s="148" t="s">
        <v>2115</v>
      </c>
    </row>
    <row r="1906" spans="1:65" s="162" customFormat="1">
      <c r="B1906" s="163"/>
      <c r="D1906" s="156" t="s">
        <v>202</v>
      </c>
      <c r="E1906" s="164"/>
      <c r="F1906" s="165" t="s">
        <v>2116</v>
      </c>
      <c r="H1906" s="166">
        <v>52.44</v>
      </c>
      <c r="L1906" s="163"/>
      <c r="M1906" s="167"/>
      <c r="N1906" s="168"/>
      <c r="O1906" s="168"/>
      <c r="P1906" s="168"/>
      <c r="Q1906" s="168"/>
      <c r="R1906" s="168"/>
      <c r="S1906" s="168"/>
      <c r="T1906" s="169"/>
      <c r="AT1906" s="164" t="s">
        <v>202</v>
      </c>
      <c r="AU1906" s="164" t="s">
        <v>82</v>
      </c>
      <c r="AV1906" s="162" t="s">
        <v>82</v>
      </c>
      <c r="AW1906" s="162" t="s">
        <v>35</v>
      </c>
      <c r="AX1906" s="162" t="s">
        <v>73</v>
      </c>
      <c r="AY1906" s="164" t="s">
        <v>193</v>
      </c>
    </row>
    <row r="1907" spans="1:65" s="170" customFormat="1">
      <c r="B1907" s="171"/>
      <c r="D1907" s="156" t="s">
        <v>202</v>
      </c>
      <c r="E1907" s="172"/>
      <c r="F1907" s="173" t="s">
        <v>206</v>
      </c>
      <c r="H1907" s="174">
        <v>52.44</v>
      </c>
      <c r="L1907" s="171"/>
      <c r="M1907" s="175"/>
      <c r="N1907" s="176"/>
      <c r="O1907" s="176"/>
      <c r="P1907" s="176"/>
      <c r="Q1907" s="176"/>
      <c r="R1907" s="176"/>
      <c r="S1907" s="176"/>
      <c r="T1907" s="177"/>
      <c r="AT1907" s="172" t="s">
        <v>202</v>
      </c>
      <c r="AU1907" s="172" t="s">
        <v>82</v>
      </c>
      <c r="AV1907" s="170" t="s">
        <v>199</v>
      </c>
      <c r="AW1907" s="170" t="s">
        <v>35</v>
      </c>
      <c r="AX1907" s="170" t="s">
        <v>80</v>
      </c>
      <c r="AY1907" s="172" t="s">
        <v>193</v>
      </c>
    </row>
    <row r="1908" spans="1:65" s="17" customFormat="1" ht="37.799999999999997" customHeight="1">
      <c r="A1908" s="13"/>
      <c r="B1908" s="136"/>
      <c r="C1908" s="137" t="s">
        <v>2117</v>
      </c>
      <c r="D1908" s="137" t="s">
        <v>195</v>
      </c>
      <c r="E1908" s="138" t="s">
        <v>2118</v>
      </c>
      <c r="F1908" s="139" t="s">
        <v>2119</v>
      </c>
      <c r="G1908" s="140" t="s">
        <v>198</v>
      </c>
      <c r="H1908" s="141">
        <v>5.0199999999999996</v>
      </c>
      <c r="I1908" s="142">
        <v>0</v>
      </c>
      <c r="J1908" s="142">
        <f>ROUND(I1908*H1908,2)</f>
        <v>0</v>
      </c>
      <c r="K1908" s="143"/>
      <c r="L1908" s="14"/>
      <c r="M1908" s="144"/>
      <c r="N1908" s="145" t="s">
        <v>44</v>
      </c>
      <c r="O1908" s="146">
        <v>0.03</v>
      </c>
      <c r="P1908" s="146">
        <f>O1908*H1908</f>
        <v>0.15059999999999998</v>
      </c>
      <c r="Q1908" s="146">
        <v>0</v>
      </c>
      <c r="R1908" s="146">
        <f>Q1908*H1908</f>
        <v>0</v>
      </c>
      <c r="S1908" s="146">
        <v>0</v>
      </c>
      <c r="T1908" s="147">
        <f>S1908*H1908</f>
        <v>0</v>
      </c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R1908" s="148" t="s">
        <v>283</v>
      </c>
      <c r="AT1908" s="148" t="s">
        <v>195</v>
      </c>
      <c r="AU1908" s="148" t="s">
        <v>82</v>
      </c>
      <c r="AY1908" s="2" t="s">
        <v>193</v>
      </c>
      <c r="BE1908" s="149">
        <f>IF(N1908="základní",J1908,0)</f>
        <v>0</v>
      </c>
      <c r="BF1908" s="149">
        <f>IF(N1908="snížená",J1908,0)</f>
        <v>0</v>
      </c>
      <c r="BG1908" s="149">
        <f>IF(N1908="zákl. přenesená",J1908,0)</f>
        <v>0</v>
      </c>
      <c r="BH1908" s="149">
        <f>IF(N1908="sníž. přenesená",J1908,0)</f>
        <v>0</v>
      </c>
      <c r="BI1908" s="149">
        <f>IF(N1908="nulová",J1908,0)</f>
        <v>0</v>
      </c>
      <c r="BJ1908" s="2" t="s">
        <v>80</v>
      </c>
      <c r="BK1908" s="149">
        <f>ROUND(I1908*H1908,2)</f>
        <v>0</v>
      </c>
      <c r="BL1908" s="2" t="s">
        <v>283</v>
      </c>
      <c r="BM1908" s="148" t="s">
        <v>2120</v>
      </c>
    </row>
    <row r="1909" spans="1:65" s="17" customFormat="1">
      <c r="A1909" s="13"/>
      <c r="B1909" s="14"/>
      <c r="C1909" s="13"/>
      <c r="D1909" s="150" t="s">
        <v>200</v>
      </c>
      <c r="E1909" s="13"/>
      <c r="F1909" s="151" t="s">
        <v>2121</v>
      </c>
      <c r="G1909" s="13"/>
      <c r="H1909" s="13"/>
      <c r="I1909" s="13"/>
      <c r="J1909" s="13"/>
      <c r="K1909" s="13"/>
      <c r="L1909" s="14"/>
      <c r="M1909" s="152"/>
      <c r="N1909" s="153"/>
      <c r="O1909" s="36"/>
      <c r="P1909" s="36"/>
      <c r="Q1909" s="36"/>
      <c r="R1909" s="36"/>
      <c r="S1909" s="36"/>
      <c r="T1909" s="37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" t="s">
        <v>200</v>
      </c>
      <c r="AU1909" s="2" t="s">
        <v>82</v>
      </c>
    </row>
    <row r="1910" spans="1:65" s="154" customFormat="1">
      <c r="B1910" s="155"/>
      <c r="D1910" s="156" t="s">
        <v>202</v>
      </c>
      <c r="E1910" s="157"/>
      <c r="F1910" s="158" t="s">
        <v>2072</v>
      </c>
      <c r="H1910" s="157"/>
      <c r="L1910" s="155"/>
      <c r="M1910" s="159"/>
      <c r="N1910" s="160"/>
      <c r="O1910" s="160"/>
      <c r="P1910" s="160"/>
      <c r="Q1910" s="160"/>
      <c r="R1910" s="160"/>
      <c r="S1910" s="160"/>
      <c r="T1910" s="161"/>
      <c r="AT1910" s="157" t="s">
        <v>202</v>
      </c>
      <c r="AU1910" s="157" t="s">
        <v>82</v>
      </c>
      <c r="AV1910" s="154" t="s">
        <v>80</v>
      </c>
      <c r="AW1910" s="154" t="s">
        <v>35</v>
      </c>
      <c r="AX1910" s="154" t="s">
        <v>73</v>
      </c>
      <c r="AY1910" s="157" t="s">
        <v>193</v>
      </c>
    </row>
    <row r="1911" spans="1:65" s="154" customFormat="1">
      <c r="B1911" s="155"/>
      <c r="D1911" s="156" t="s">
        <v>202</v>
      </c>
      <c r="E1911" s="157"/>
      <c r="F1911" s="158" t="s">
        <v>2122</v>
      </c>
      <c r="H1911" s="157"/>
      <c r="L1911" s="155"/>
      <c r="M1911" s="159"/>
      <c r="N1911" s="160"/>
      <c r="O1911" s="160"/>
      <c r="P1911" s="160"/>
      <c r="Q1911" s="160"/>
      <c r="R1911" s="160"/>
      <c r="S1911" s="160"/>
      <c r="T1911" s="161"/>
      <c r="AT1911" s="157" t="s">
        <v>202</v>
      </c>
      <c r="AU1911" s="157" t="s">
        <v>82</v>
      </c>
      <c r="AV1911" s="154" t="s">
        <v>80</v>
      </c>
      <c r="AW1911" s="154" t="s">
        <v>35</v>
      </c>
      <c r="AX1911" s="154" t="s">
        <v>73</v>
      </c>
      <c r="AY1911" s="157" t="s">
        <v>193</v>
      </c>
    </row>
    <row r="1912" spans="1:65" s="162" customFormat="1">
      <c r="B1912" s="163"/>
      <c r="D1912" s="156" t="s">
        <v>202</v>
      </c>
      <c r="E1912" s="164"/>
      <c r="F1912" s="165" t="s">
        <v>2123</v>
      </c>
      <c r="H1912" s="166">
        <v>5.0199999999999996</v>
      </c>
      <c r="L1912" s="163"/>
      <c r="M1912" s="167"/>
      <c r="N1912" s="168"/>
      <c r="O1912" s="168"/>
      <c r="P1912" s="168"/>
      <c r="Q1912" s="168"/>
      <c r="R1912" s="168"/>
      <c r="S1912" s="168"/>
      <c r="T1912" s="169"/>
      <c r="AT1912" s="164" t="s">
        <v>202</v>
      </c>
      <c r="AU1912" s="164" t="s">
        <v>82</v>
      </c>
      <c r="AV1912" s="162" t="s">
        <v>82</v>
      </c>
      <c r="AW1912" s="162" t="s">
        <v>35</v>
      </c>
      <c r="AX1912" s="162" t="s">
        <v>73</v>
      </c>
      <c r="AY1912" s="164" t="s">
        <v>193</v>
      </c>
    </row>
    <row r="1913" spans="1:65" s="170" customFormat="1">
      <c r="B1913" s="171"/>
      <c r="D1913" s="156" t="s">
        <v>202</v>
      </c>
      <c r="E1913" s="172"/>
      <c r="F1913" s="173" t="s">
        <v>206</v>
      </c>
      <c r="H1913" s="174">
        <v>5.0199999999999996</v>
      </c>
      <c r="L1913" s="171"/>
      <c r="M1913" s="175"/>
      <c r="N1913" s="176"/>
      <c r="O1913" s="176"/>
      <c r="P1913" s="176"/>
      <c r="Q1913" s="176"/>
      <c r="R1913" s="176"/>
      <c r="S1913" s="176"/>
      <c r="T1913" s="177"/>
      <c r="AT1913" s="172" t="s">
        <v>202</v>
      </c>
      <c r="AU1913" s="172" t="s">
        <v>82</v>
      </c>
      <c r="AV1913" s="170" t="s">
        <v>199</v>
      </c>
      <c r="AW1913" s="170" t="s">
        <v>35</v>
      </c>
      <c r="AX1913" s="170" t="s">
        <v>80</v>
      </c>
      <c r="AY1913" s="172" t="s">
        <v>193</v>
      </c>
    </row>
    <row r="1914" spans="1:65" s="17" customFormat="1" ht="16.5" customHeight="1">
      <c r="A1914" s="13"/>
      <c r="B1914" s="136"/>
      <c r="C1914" s="137" t="s">
        <v>1293</v>
      </c>
      <c r="D1914" s="137" t="s">
        <v>195</v>
      </c>
      <c r="E1914" s="138" t="s">
        <v>2124</v>
      </c>
      <c r="F1914" s="139" t="s">
        <v>2125</v>
      </c>
      <c r="G1914" s="140" t="s">
        <v>353</v>
      </c>
      <c r="H1914" s="141">
        <v>142.625</v>
      </c>
      <c r="I1914" s="142">
        <v>0</v>
      </c>
      <c r="J1914" s="142">
        <f>ROUND(I1914*H1914,2)</f>
        <v>0</v>
      </c>
      <c r="K1914" s="143"/>
      <c r="L1914" s="14"/>
      <c r="M1914" s="144"/>
      <c r="N1914" s="145" t="s">
        <v>44</v>
      </c>
      <c r="O1914" s="146">
        <v>0</v>
      </c>
      <c r="P1914" s="146">
        <f>O1914*H1914</f>
        <v>0</v>
      </c>
      <c r="Q1914" s="146">
        <v>0</v>
      </c>
      <c r="R1914" s="146">
        <f>Q1914*H1914</f>
        <v>0</v>
      </c>
      <c r="S1914" s="146">
        <v>0</v>
      </c>
      <c r="T1914" s="147">
        <f>S1914*H1914</f>
        <v>0</v>
      </c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R1914" s="148" t="s">
        <v>283</v>
      </c>
      <c r="AT1914" s="148" t="s">
        <v>195</v>
      </c>
      <c r="AU1914" s="148" t="s">
        <v>82</v>
      </c>
      <c r="AY1914" s="2" t="s">
        <v>193</v>
      </c>
      <c r="BE1914" s="149">
        <f>IF(N1914="základní",J1914,0)</f>
        <v>0</v>
      </c>
      <c r="BF1914" s="149">
        <f>IF(N1914="snížená",J1914,0)</f>
        <v>0</v>
      </c>
      <c r="BG1914" s="149">
        <f>IF(N1914="zákl. přenesená",J1914,0)</f>
        <v>0</v>
      </c>
      <c r="BH1914" s="149">
        <f>IF(N1914="sníž. přenesená",J1914,0)</f>
        <v>0</v>
      </c>
      <c r="BI1914" s="149">
        <f>IF(N1914="nulová",J1914,0)</f>
        <v>0</v>
      </c>
      <c r="BJ1914" s="2" t="s">
        <v>80</v>
      </c>
      <c r="BK1914" s="149">
        <f>ROUND(I1914*H1914,2)</f>
        <v>0</v>
      </c>
      <c r="BL1914" s="2" t="s">
        <v>283</v>
      </c>
      <c r="BM1914" s="148" t="s">
        <v>2126</v>
      </c>
    </row>
    <row r="1915" spans="1:65" s="154" customFormat="1">
      <c r="B1915" s="155"/>
      <c r="D1915" s="156" t="s">
        <v>202</v>
      </c>
      <c r="E1915" s="157"/>
      <c r="F1915" s="158" t="s">
        <v>2072</v>
      </c>
      <c r="H1915" s="157"/>
      <c r="L1915" s="155"/>
      <c r="M1915" s="159"/>
      <c r="N1915" s="160"/>
      <c r="O1915" s="160"/>
      <c r="P1915" s="160"/>
      <c r="Q1915" s="160"/>
      <c r="R1915" s="160"/>
      <c r="S1915" s="160"/>
      <c r="T1915" s="161"/>
      <c r="AT1915" s="157" t="s">
        <v>202</v>
      </c>
      <c r="AU1915" s="157" t="s">
        <v>82</v>
      </c>
      <c r="AV1915" s="154" t="s">
        <v>80</v>
      </c>
      <c r="AW1915" s="154" t="s">
        <v>35</v>
      </c>
      <c r="AX1915" s="154" t="s">
        <v>73</v>
      </c>
      <c r="AY1915" s="157" t="s">
        <v>193</v>
      </c>
    </row>
    <row r="1916" spans="1:65" s="154" customFormat="1">
      <c r="B1916" s="155"/>
      <c r="D1916" s="156" t="s">
        <v>202</v>
      </c>
      <c r="E1916" s="157"/>
      <c r="F1916" s="158" t="s">
        <v>2073</v>
      </c>
      <c r="H1916" s="157"/>
      <c r="L1916" s="155"/>
      <c r="M1916" s="159"/>
      <c r="N1916" s="160"/>
      <c r="O1916" s="160"/>
      <c r="P1916" s="160"/>
      <c r="Q1916" s="160"/>
      <c r="R1916" s="160"/>
      <c r="S1916" s="160"/>
      <c r="T1916" s="161"/>
      <c r="AT1916" s="157" t="s">
        <v>202</v>
      </c>
      <c r="AU1916" s="157" t="s">
        <v>82</v>
      </c>
      <c r="AV1916" s="154" t="s">
        <v>80</v>
      </c>
      <c r="AW1916" s="154" t="s">
        <v>35</v>
      </c>
      <c r="AX1916" s="154" t="s">
        <v>73</v>
      </c>
      <c r="AY1916" s="157" t="s">
        <v>193</v>
      </c>
    </row>
    <row r="1917" spans="1:65" s="162" customFormat="1">
      <c r="B1917" s="163"/>
      <c r="D1917" s="156" t="s">
        <v>202</v>
      </c>
      <c r="E1917" s="164"/>
      <c r="F1917" s="165" t="s">
        <v>2127</v>
      </c>
      <c r="H1917" s="166">
        <v>47.72</v>
      </c>
      <c r="L1917" s="163"/>
      <c r="M1917" s="167"/>
      <c r="N1917" s="168"/>
      <c r="O1917" s="168"/>
      <c r="P1917" s="168"/>
      <c r="Q1917" s="168"/>
      <c r="R1917" s="168"/>
      <c r="S1917" s="168"/>
      <c r="T1917" s="169"/>
      <c r="AT1917" s="164" t="s">
        <v>202</v>
      </c>
      <c r="AU1917" s="164" t="s">
        <v>82</v>
      </c>
      <c r="AV1917" s="162" t="s">
        <v>82</v>
      </c>
      <c r="AW1917" s="162" t="s">
        <v>35</v>
      </c>
      <c r="AX1917" s="162" t="s">
        <v>73</v>
      </c>
      <c r="AY1917" s="164" t="s">
        <v>193</v>
      </c>
    </row>
    <row r="1918" spans="1:65" s="162" customFormat="1">
      <c r="B1918" s="163"/>
      <c r="D1918" s="156" t="s">
        <v>202</v>
      </c>
      <c r="E1918" s="164"/>
      <c r="F1918" s="165" t="s">
        <v>2128</v>
      </c>
      <c r="H1918" s="166">
        <v>5.7</v>
      </c>
      <c r="L1918" s="163"/>
      <c r="M1918" s="167"/>
      <c r="N1918" s="168"/>
      <c r="O1918" s="168"/>
      <c r="P1918" s="168"/>
      <c r="Q1918" s="168"/>
      <c r="R1918" s="168"/>
      <c r="S1918" s="168"/>
      <c r="T1918" s="169"/>
      <c r="AT1918" s="164" t="s">
        <v>202</v>
      </c>
      <c r="AU1918" s="164" t="s">
        <v>82</v>
      </c>
      <c r="AV1918" s="162" t="s">
        <v>82</v>
      </c>
      <c r="AW1918" s="162" t="s">
        <v>35</v>
      </c>
      <c r="AX1918" s="162" t="s">
        <v>73</v>
      </c>
      <c r="AY1918" s="164" t="s">
        <v>193</v>
      </c>
    </row>
    <row r="1919" spans="1:65" s="178" customFormat="1">
      <c r="B1919" s="179"/>
      <c r="D1919" s="156" t="s">
        <v>202</v>
      </c>
      <c r="E1919" s="180"/>
      <c r="F1919" s="181" t="s">
        <v>254</v>
      </c>
      <c r="H1919" s="182">
        <v>53.42</v>
      </c>
      <c r="L1919" s="179"/>
      <c r="M1919" s="183"/>
      <c r="N1919" s="184"/>
      <c r="O1919" s="184"/>
      <c r="P1919" s="184"/>
      <c r="Q1919" s="184"/>
      <c r="R1919" s="184"/>
      <c r="S1919" s="184"/>
      <c r="T1919" s="185"/>
      <c r="AT1919" s="180" t="s">
        <v>202</v>
      </c>
      <c r="AU1919" s="180" t="s">
        <v>82</v>
      </c>
      <c r="AV1919" s="178" t="s">
        <v>213</v>
      </c>
      <c r="AW1919" s="178" t="s">
        <v>35</v>
      </c>
      <c r="AX1919" s="178" t="s">
        <v>73</v>
      </c>
      <c r="AY1919" s="180" t="s">
        <v>193</v>
      </c>
    </row>
    <row r="1920" spans="1:65" s="154" customFormat="1">
      <c r="B1920" s="155"/>
      <c r="D1920" s="156" t="s">
        <v>202</v>
      </c>
      <c r="E1920" s="157"/>
      <c r="F1920" s="158" t="s">
        <v>2129</v>
      </c>
      <c r="H1920" s="157"/>
      <c r="L1920" s="155"/>
      <c r="M1920" s="159"/>
      <c r="N1920" s="160"/>
      <c r="O1920" s="160"/>
      <c r="P1920" s="160"/>
      <c r="Q1920" s="160"/>
      <c r="R1920" s="160"/>
      <c r="S1920" s="160"/>
      <c r="T1920" s="161"/>
      <c r="AT1920" s="157" t="s">
        <v>202</v>
      </c>
      <c r="AU1920" s="157" t="s">
        <v>82</v>
      </c>
      <c r="AV1920" s="154" t="s">
        <v>80</v>
      </c>
      <c r="AW1920" s="154" t="s">
        <v>35</v>
      </c>
      <c r="AX1920" s="154" t="s">
        <v>73</v>
      </c>
      <c r="AY1920" s="157" t="s">
        <v>193</v>
      </c>
    </row>
    <row r="1921" spans="1:65" s="162" customFormat="1">
      <c r="B1921" s="163"/>
      <c r="D1921" s="156" t="s">
        <v>202</v>
      </c>
      <c r="E1921" s="164"/>
      <c r="F1921" s="165" t="s">
        <v>2130</v>
      </c>
      <c r="H1921" s="166">
        <v>16.024999999999999</v>
      </c>
      <c r="L1921" s="163"/>
      <c r="M1921" s="167"/>
      <c r="N1921" s="168"/>
      <c r="O1921" s="168"/>
      <c r="P1921" s="168"/>
      <c r="Q1921" s="168"/>
      <c r="R1921" s="168"/>
      <c r="S1921" s="168"/>
      <c r="T1921" s="169"/>
      <c r="AT1921" s="164" t="s">
        <v>202</v>
      </c>
      <c r="AU1921" s="164" t="s">
        <v>82</v>
      </c>
      <c r="AV1921" s="162" t="s">
        <v>82</v>
      </c>
      <c r="AW1921" s="162" t="s">
        <v>35</v>
      </c>
      <c r="AX1921" s="162" t="s">
        <v>73</v>
      </c>
      <c r="AY1921" s="164" t="s">
        <v>193</v>
      </c>
    </row>
    <row r="1922" spans="1:65" s="162" customFormat="1">
      <c r="B1922" s="163"/>
      <c r="D1922" s="156" t="s">
        <v>202</v>
      </c>
      <c r="E1922" s="164"/>
      <c r="F1922" s="165" t="s">
        <v>2131</v>
      </c>
      <c r="H1922" s="166">
        <v>7.95</v>
      </c>
      <c r="L1922" s="163"/>
      <c r="M1922" s="167"/>
      <c r="N1922" s="168"/>
      <c r="O1922" s="168"/>
      <c r="P1922" s="168"/>
      <c r="Q1922" s="168"/>
      <c r="R1922" s="168"/>
      <c r="S1922" s="168"/>
      <c r="T1922" s="169"/>
      <c r="AT1922" s="164" t="s">
        <v>202</v>
      </c>
      <c r="AU1922" s="164" t="s">
        <v>82</v>
      </c>
      <c r="AV1922" s="162" t="s">
        <v>82</v>
      </c>
      <c r="AW1922" s="162" t="s">
        <v>35</v>
      </c>
      <c r="AX1922" s="162" t="s">
        <v>73</v>
      </c>
      <c r="AY1922" s="164" t="s">
        <v>193</v>
      </c>
    </row>
    <row r="1923" spans="1:65" s="162" customFormat="1">
      <c r="B1923" s="163"/>
      <c r="D1923" s="156" t="s">
        <v>202</v>
      </c>
      <c r="E1923" s="164"/>
      <c r="F1923" s="165" t="s">
        <v>2132</v>
      </c>
      <c r="H1923" s="166">
        <v>22.9</v>
      </c>
      <c r="L1923" s="163"/>
      <c r="M1923" s="167"/>
      <c r="N1923" s="168"/>
      <c r="O1923" s="168"/>
      <c r="P1923" s="168"/>
      <c r="Q1923" s="168"/>
      <c r="R1923" s="168"/>
      <c r="S1923" s="168"/>
      <c r="T1923" s="169"/>
      <c r="AT1923" s="164" t="s">
        <v>202</v>
      </c>
      <c r="AU1923" s="164" t="s">
        <v>82</v>
      </c>
      <c r="AV1923" s="162" t="s">
        <v>82</v>
      </c>
      <c r="AW1923" s="162" t="s">
        <v>35</v>
      </c>
      <c r="AX1923" s="162" t="s">
        <v>73</v>
      </c>
      <c r="AY1923" s="164" t="s">
        <v>193</v>
      </c>
    </row>
    <row r="1924" spans="1:65" s="162" customFormat="1">
      <c r="B1924" s="163"/>
      <c r="D1924" s="156" t="s">
        <v>202</v>
      </c>
      <c r="E1924" s="164"/>
      <c r="F1924" s="165" t="s">
        <v>2133</v>
      </c>
      <c r="H1924" s="166">
        <v>21.8</v>
      </c>
      <c r="L1924" s="163"/>
      <c r="M1924" s="167"/>
      <c r="N1924" s="168"/>
      <c r="O1924" s="168"/>
      <c r="P1924" s="168"/>
      <c r="Q1924" s="168"/>
      <c r="R1924" s="168"/>
      <c r="S1924" s="168"/>
      <c r="T1924" s="169"/>
      <c r="AT1924" s="164" t="s">
        <v>202</v>
      </c>
      <c r="AU1924" s="164" t="s">
        <v>82</v>
      </c>
      <c r="AV1924" s="162" t="s">
        <v>82</v>
      </c>
      <c r="AW1924" s="162" t="s">
        <v>35</v>
      </c>
      <c r="AX1924" s="162" t="s">
        <v>73</v>
      </c>
      <c r="AY1924" s="164" t="s">
        <v>193</v>
      </c>
    </row>
    <row r="1925" spans="1:65" s="154" customFormat="1">
      <c r="B1925" s="155"/>
      <c r="D1925" s="156" t="s">
        <v>202</v>
      </c>
      <c r="E1925" s="157"/>
      <c r="F1925" s="158" t="s">
        <v>646</v>
      </c>
      <c r="H1925" s="157"/>
      <c r="L1925" s="155"/>
      <c r="M1925" s="159"/>
      <c r="N1925" s="160"/>
      <c r="O1925" s="160"/>
      <c r="P1925" s="160"/>
      <c r="Q1925" s="160"/>
      <c r="R1925" s="160"/>
      <c r="S1925" s="160"/>
      <c r="T1925" s="161"/>
      <c r="AT1925" s="157" t="s">
        <v>202</v>
      </c>
      <c r="AU1925" s="157" t="s">
        <v>82</v>
      </c>
      <c r="AV1925" s="154" t="s">
        <v>80</v>
      </c>
      <c r="AW1925" s="154" t="s">
        <v>35</v>
      </c>
      <c r="AX1925" s="154" t="s">
        <v>73</v>
      </c>
      <c r="AY1925" s="157" t="s">
        <v>193</v>
      </c>
    </row>
    <row r="1926" spans="1:65" s="162" customFormat="1">
      <c r="B1926" s="163"/>
      <c r="D1926" s="156" t="s">
        <v>202</v>
      </c>
      <c r="E1926" s="164"/>
      <c r="F1926" s="165" t="s">
        <v>2134</v>
      </c>
      <c r="H1926" s="166">
        <v>10.85</v>
      </c>
      <c r="L1926" s="163"/>
      <c r="M1926" s="167"/>
      <c r="N1926" s="168"/>
      <c r="O1926" s="168"/>
      <c r="P1926" s="168"/>
      <c r="Q1926" s="168"/>
      <c r="R1926" s="168"/>
      <c r="S1926" s="168"/>
      <c r="T1926" s="169"/>
      <c r="AT1926" s="164" t="s">
        <v>202</v>
      </c>
      <c r="AU1926" s="164" t="s">
        <v>82</v>
      </c>
      <c r="AV1926" s="162" t="s">
        <v>82</v>
      </c>
      <c r="AW1926" s="162" t="s">
        <v>35</v>
      </c>
      <c r="AX1926" s="162" t="s">
        <v>73</v>
      </c>
      <c r="AY1926" s="164" t="s">
        <v>193</v>
      </c>
    </row>
    <row r="1927" spans="1:65" s="154" customFormat="1">
      <c r="B1927" s="155"/>
      <c r="D1927" s="156" t="s">
        <v>202</v>
      </c>
      <c r="E1927" s="157"/>
      <c r="F1927" s="158" t="s">
        <v>1133</v>
      </c>
      <c r="H1927" s="157"/>
      <c r="L1927" s="155"/>
      <c r="M1927" s="159"/>
      <c r="N1927" s="160"/>
      <c r="O1927" s="160"/>
      <c r="P1927" s="160"/>
      <c r="Q1927" s="160"/>
      <c r="R1927" s="160"/>
      <c r="S1927" s="160"/>
      <c r="T1927" s="161"/>
      <c r="AT1927" s="157" t="s">
        <v>202</v>
      </c>
      <c r="AU1927" s="157" t="s">
        <v>82</v>
      </c>
      <c r="AV1927" s="154" t="s">
        <v>80</v>
      </c>
      <c r="AW1927" s="154" t="s">
        <v>35</v>
      </c>
      <c r="AX1927" s="154" t="s">
        <v>73</v>
      </c>
      <c r="AY1927" s="157" t="s">
        <v>193</v>
      </c>
    </row>
    <row r="1928" spans="1:65" s="162" customFormat="1">
      <c r="B1928" s="163"/>
      <c r="D1928" s="156" t="s">
        <v>202</v>
      </c>
      <c r="E1928" s="164"/>
      <c r="F1928" s="165" t="s">
        <v>708</v>
      </c>
      <c r="H1928" s="166">
        <v>9.68</v>
      </c>
      <c r="L1928" s="163"/>
      <c r="M1928" s="167"/>
      <c r="N1928" s="168"/>
      <c r="O1928" s="168"/>
      <c r="P1928" s="168"/>
      <c r="Q1928" s="168"/>
      <c r="R1928" s="168"/>
      <c r="S1928" s="168"/>
      <c r="T1928" s="169"/>
      <c r="AT1928" s="164" t="s">
        <v>202</v>
      </c>
      <c r="AU1928" s="164" t="s">
        <v>82</v>
      </c>
      <c r="AV1928" s="162" t="s">
        <v>82</v>
      </c>
      <c r="AW1928" s="162" t="s">
        <v>35</v>
      </c>
      <c r="AX1928" s="162" t="s">
        <v>73</v>
      </c>
      <c r="AY1928" s="164" t="s">
        <v>193</v>
      </c>
    </row>
    <row r="1929" spans="1:65" s="178" customFormat="1">
      <c r="B1929" s="179"/>
      <c r="D1929" s="156" t="s">
        <v>202</v>
      </c>
      <c r="E1929" s="180"/>
      <c r="F1929" s="181" t="s">
        <v>254</v>
      </c>
      <c r="H1929" s="182">
        <v>89.204999999999998</v>
      </c>
      <c r="L1929" s="179"/>
      <c r="M1929" s="183"/>
      <c r="N1929" s="184"/>
      <c r="O1929" s="184"/>
      <c r="P1929" s="184"/>
      <c r="Q1929" s="184"/>
      <c r="R1929" s="184"/>
      <c r="S1929" s="184"/>
      <c r="T1929" s="185"/>
      <c r="AT1929" s="180" t="s">
        <v>202</v>
      </c>
      <c r="AU1929" s="180" t="s">
        <v>82</v>
      </c>
      <c r="AV1929" s="178" t="s">
        <v>213</v>
      </c>
      <c r="AW1929" s="178" t="s">
        <v>35</v>
      </c>
      <c r="AX1929" s="178" t="s">
        <v>73</v>
      </c>
      <c r="AY1929" s="180" t="s">
        <v>193</v>
      </c>
    </row>
    <row r="1930" spans="1:65" s="170" customFormat="1">
      <c r="B1930" s="171"/>
      <c r="D1930" s="156" t="s">
        <v>202</v>
      </c>
      <c r="E1930" s="172"/>
      <c r="F1930" s="173" t="s">
        <v>206</v>
      </c>
      <c r="H1930" s="174">
        <v>142.625</v>
      </c>
      <c r="L1930" s="171"/>
      <c r="M1930" s="175"/>
      <c r="N1930" s="176"/>
      <c r="O1930" s="176"/>
      <c r="P1930" s="176"/>
      <c r="Q1930" s="176"/>
      <c r="R1930" s="176"/>
      <c r="S1930" s="176"/>
      <c r="T1930" s="177"/>
      <c r="AT1930" s="172" t="s">
        <v>202</v>
      </c>
      <c r="AU1930" s="172" t="s">
        <v>82</v>
      </c>
      <c r="AV1930" s="170" t="s">
        <v>199</v>
      </c>
      <c r="AW1930" s="170" t="s">
        <v>35</v>
      </c>
      <c r="AX1930" s="170" t="s">
        <v>80</v>
      </c>
      <c r="AY1930" s="172" t="s">
        <v>193</v>
      </c>
    </row>
    <row r="1931" spans="1:65" s="17" customFormat="1" ht="16.5" customHeight="1">
      <c r="A1931" s="13"/>
      <c r="B1931" s="136"/>
      <c r="C1931" s="137" t="s">
        <v>2135</v>
      </c>
      <c r="D1931" s="137" t="s">
        <v>195</v>
      </c>
      <c r="E1931" s="138" t="s">
        <v>2136</v>
      </c>
      <c r="F1931" s="139" t="s">
        <v>2137</v>
      </c>
      <c r="G1931" s="140" t="s">
        <v>353</v>
      </c>
      <c r="H1931" s="141">
        <v>350</v>
      </c>
      <c r="I1931" s="142">
        <v>0</v>
      </c>
      <c r="J1931" s="142">
        <f>ROUND(I1931*H1931,2)</f>
        <v>0</v>
      </c>
      <c r="K1931" s="143"/>
      <c r="L1931" s="14"/>
      <c r="M1931" s="144"/>
      <c r="N1931" s="145" t="s">
        <v>44</v>
      </c>
      <c r="O1931" s="146">
        <v>0.05</v>
      </c>
      <c r="P1931" s="146">
        <f>O1931*H1931</f>
        <v>17.5</v>
      </c>
      <c r="Q1931" s="146">
        <v>3.0000000000000001E-5</v>
      </c>
      <c r="R1931" s="146">
        <f>Q1931*H1931</f>
        <v>1.0500000000000001E-2</v>
      </c>
      <c r="S1931" s="146">
        <v>0</v>
      </c>
      <c r="T1931" s="147">
        <f>S1931*H1931</f>
        <v>0</v>
      </c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R1931" s="148" t="s">
        <v>283</v>
      </c>
      <c r="AT1931" s="148" t="s">
        <v>195</v>
      </c>
      <c r="AU1931" s="148" t="s">
        <v>82</v>
      </c>
      <c r="AY1931" s="2" t="s">
        <v>193</v>
      </c>
      <c r="BE1931" s="149">
        <f>IF(N1931="základní",J1931,0)</f>
        <v>0</v>
      </c>
      <c r="BF1931" s="149">
        <f>IF(N1931="snížená",J1931,0)</f>
        <v>0</v>
      </c>
      <c r="BG1931" s="149">
        <f>IF(N1931="zákl. přenesená",J1931,0)</f>
        <v>0</v>
      </c>
      <c r="BH1931" s="149">
        <f>IF(N1931="sníž. přenesená",J1931,0)</f>
        <v>0</v>
      </c>
      <c r="BI1931" s="149">
        <f>IF(N1931="nulová",J1931,0)</f>
        <v>0</v>
      </c>
      <c r="BJ1931" s="2" t="s">
        <v>80</v>
      </c>
      <c r="BK1931" s="149">
        <f>ROUND(I1931*H1931,2)</f>
        <v>0</v>
      </c>
      <c r="BL1931" s="2" t="s">
        <v>283</v>
      </c>
      <c r="BM1931" s="148" t="s">
        <v>2138</v>
      </c>
    </row>
    <row r="1932" spans="1:65" s="17" customFormat="1">
      <c r="A1932" s="13"/>
      <c r="B1932" s="14"/>
      <c r="C1932" s="13"/>
      <c r="D1932" s="150" t="s">
        <v>200</v>
      </c>
      <c r="E1932" s="13"/>
      <c r="F1932" s="151" t="s">
        <v>2139</v>
      </c>
      <c r="G1932" s="13"/>
      <c r="H1932" s="13"/>
      <c r="I1932" s="13"/>
      <c r="J1932" s="13"/>
      <c r="K1932" s="13"/>
      <c r="L1932" s="14"/>
      <c r="M1932" s="152"/>
      <c r="N1932" s="153"/>
      <c r="O1932" s="36"/>
      <c r="P1932" s="36"/>
      <c r="Q1932" s="36"/>
      <c r="R1932" s="36"/>
      <c r="S1932" s="36"/>
      <c r="T1932" s="37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" t="s">
        <v>200</v>
      </c>
      <c r="AU1932" s="2" t="s">
        <v>82</v>
      </c>
    </row>
    <row r="1933" spans="1:65" s="17" customFormat="1" ht="24.15" customHeight="1">
      <c r="A1933" s="13"/>
      <c r="B1933" s="136"/>
      <c r="C1933" s="137" t="s">
        <v>1298</v>
      </c>
      <c r="D1933" s="137" t="s">
        <v>195</v>
      </c>
      <c r="E1933" s="138" t="s">
        <v>2140</v>
      </c>
      <c r="F1933" s="139" t="s">
        <v>2141</v>
      </c>
      <c r="G1933" s="140" t="s">
        <v>198</v>
      </c>
      <c r="H1933" s="141">
        <v>35.380000000000003</v>
      </c>
      <c r="I1933" s="142">
        <v>0</v>
      </c>
      <c r="J1933" s="142">
        <f>ROUND(I1933*H1933,2)</f>
        <v>0</v>
      </c>
      <c r="K1933" s="143"/>
      <c r="L1933" s="14"/>
      <c r="M1933" s="144"/>
      <c r="N1933" s="145" t="s">
        <v>44</v>
      </c>
      <c r="O1933" s="146">
        <v>0.27800000000000002</v>
      </c>
      <c r="P1933" s="146">
        <f>O1933*H1933</f>
        <v>9.8356400000000015</v>
      </c>
      <c r="Q1933" s="146">
        <v>0</v>
      </c>
      <c r="R1933" s="146">
        <f>Q1933*H1933</f>
        <v>0</v>
      </c>
      <c r="S1933" s="146">
        <v>0</v>
      </c>
      <c r="T1933" s="147">
        <f>S1933*H1933</f>
        <v>0</v>
      </c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R1933" s="148" t="s">
        <v>283</v>
      </c>
      <c r="AT1933" s="148" t="s">
        <v>195</v>
      </c>
      <c r="AU1933" s="148" t="s">
        <v>82</v>
      </c>
      <c r="AY1933" s="2" t="s">
        <v>193</v>
      </c>
      <c r="BE1933" s="149">
        <f>IF(N1933="základní",J1933,0)</f>
        <v>0</v>
      </c>
      <c r="BF1933" s="149">
        <f>IF(N1933="snížená",J1933,0)</f>
        <v>0</v>
      </c>
      <c r="BG1933" s="149">
        <f>IF(N1933="zákl. přenesená",J1933,0)</f>
        <v>0</v>
      </c>
      <c r="BH1933" s="149">
        <f>IF(N1933="sníž. přenesená",J1933,0)</f>
        <v>0</v>
      </c>
      <c r="BI1933" s="149">
        <f>IF(N1933="nulová",J1933,0)</f>
        <v>0</v>
      </c>
      <c r="BJ1933" s="2" t="s">
        <v>80</v>
      </c>
      <c r="BK1933" s="149">
        <f>ROUND(I1933*H1933,2)</f>
        <v>0</v>
      </c>
      <c r="BL1933" s="2" t="s">
        <v>283</v>
      </c>
      <c r="BM1933" s="148" t="s">
        <v>2142</v>
      </c>
    </row>
    <row r="1934" spans="1:65" s="17" customFormat="1">
      <c r="A1934" s="13"/>
      <c r="B1934" s="14"/>
      <c r="C1934" s="13"/>
      <c r="D1934" s="150" t="s">
        <v>200</v>
      </c>
      <c r="E1934" s="13"/>
      <c r="F1934" s="151" t="s">
        <v>2143</v>
      </c>
      <c r="G1934" s="13"/>
      <c r="H1934" s="13"/>
      <c r="I1934" s="13"/>
      <c r="J1934" s="13"/>
      <c r="K1934" s="13"/>
      <c r="L1934" s="14"/>
      <c r="M1934" s="152"/>
      <c r="N1934" s="153"/>
      <c r="O1934" s="36"/>
      <c r="P1934" s="36"/>
      <c r="Q1934" s="36"/>
      <c r="R1934" s="36"/>
      <c r="S1934" s="36"/>
      <c r="T1934" s="37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" t="s">
        <v>200</v>
      </c>
      <c r="AU1934" s="2" t="s">
        <v>82</v>
      </c>
    </row>
    <row r="1935" spans="1:65" s="154" customFormat="1">
      <c r="B1935" s="155"/>
      <c r="D1935" s="156" t="s">
        <v>202</v>
      </c>
      <c r="E1935" s="157"/>
      <c r="F1935" s="158" t="s">
        <v>706</v>
      </c>
      <c r="H1935" s="157"/>
      <c r="L1935" s="155"/>
      <c r="M1935" s="159"/>
      <c r="N1935" s="160"/>
      <c r="O1935" s="160"/>
      <c r="P1935" s="160"/>
      <c r="Q1935" s="160"/>
      <c r="R1935" s="160"/>
      <c r="S1935" s="160"/>
      <c r="T1935" s="161"/>
      <c r="AT1935" s="157" t="s">
        <v>202</v>
      </c>
      <c r="AU1935" s="157" t="s">
        <v>82</v>
      </c>
      <c r="AV1935" s="154" t="s">
        <v>80</v>
      </c>
      <c r="AW1935" s="154" t="s">
        <v>35</v>
      </c>
      <c r="AX1935" s="154" t="s">
        <v>73</v>
      </c>
      <c r="AY1935" s="157" t="s">
        <v>193</v>
      </c>
    </row>
    <row r="1936" spans="1:65" s="154" customFormat="1" ht="20.399999999999999">
      <c r="B1936" s="155"/>
      <c r="D1936" s="156" t="s">
        <v>202</v>
      </c>
      <c r="E1936" s="157"/>
      <c r="F1936" s="158" t="s">
        <v>1308</v>
      </c>
      <c r="H1936" s="157"/>
      <c r="L1936" s="155"/>
      <c r="M1936" s="159"/>
      <c r="N1936" s="160"/>
      <c r="O1936" s="160"/>
      <c r="P1936" s="160"/>
      <c r="Q1936" s="160"/>
      <c r="R1936" s="160"/>
      <c r="S1936" s="160"/>
      <c r="T1936" s="161"/>
      <c r="AT1936" s="157" t="s">
        <v>202</v>
      </c>
      <c r="AU1936" s="157" t="s">
        <v>82</v>
      </c>
      <c r="AV1936" s="154" t="s">
        <v>80</v>
      </c>
      <c r="AW1936" s="154" t="s">
        <v>35</v>
      </c>
      <c r="AX1936" s="154" t="s">
        <v>73</v>
      </c>
      <c r="AY1936" s="157" t="s">
        <v>193</v>
      </c>
    </row>
    <row r="1937" spans="1:65" s="162" customFormat="1">
      <c r="B1937" s="163"/>
      <c r="D1937" s="156" t="s">
        <v>202</v>
      </c>
      <c r="E1937" s="164"/>
      <c r="F1937" s="165" t="s">
        <v>1309</v>
      </c>
      <c r="H1937" s="166">
        <v>35.380000000000003</v>
      </c>
      <c r="L1937" s="163"/>
      <c r="M1937" s="167"/>
      <c r="N1937" s="168"/>
      <c r="O1937" s="168"/>
      <c r="P1937" s="168"/>
      <c r="Q1937" s="168"/>
      <c r="R1937" s="168"/>
      <c r="S1937" s="168"/>
      <c r="T1937" s="169"/>
      <c r="AT1937" s="164" t="s">
        <v>202</v>
      </c>
      <c r="AU1937" s="164" t="s">
        <v>82</v>
      </c>
      <c r="AV1937" s="162" t="s">
        <v>82</v>
      </c>
      <c r="AW1937" s="162" t="s">
        <v>35</v>
      </c>
      <c r="AX1937" s="162" t="s">
        <v>73</v>
      </c>
      <c r="AY1937" s="164" t="s">
        <v>193</v>
      </c>
    </row>
    <row r="1938" spans="1:65" s="170" customFormat="1">
      <c r="B1938" s="171"/>
      <c r="D1938" s="156" t="s">
        <v>202</v>
      </c>
      <c r="E1938" s="172"/>
      <c r="F1938" s="173" t="s">
        <v>206</v>
      </c>
      <c r="H1938" s="174">
        <v>35.380000000000003</v>
      </c>
      <c r="L1938" s="171"/>
      <c r="M1938" s="175"/>
      <c r="N1938" s="176"/>
      <c r="O1938" s="176"/>
      <c r="P1938" s="176"/>
      <c r="Q1938" s="176"/>
      <c r="R1938" s="176"/>
      <c r="S1938" s="176"/>
      <c r="T1938" s="177"/>
      <c r="AT1938" s="172" t="s">
        <v>202</v>
      </c>
      <c r="AU1938" s="172" t="s">
        <v>82</v>
      </c>
      <c r="AV1938" s="170" t="s">
        <v>199</v>
      </c>
      <c r="AW1938" s="170" t="s">
        <v>35</v>
      </c>
      <c r="AX1938" s="170" t="s">
        <v>80</v>
      </c>
      <c r="AY1938" s="172" t="s">
        <v>193</v>
      </c>
    </row>
    <row r="1939" spans="1:65" s="17" customFormat="1" ht="24.15" customHeight="1">
      <c r="A1939" s="13"/>
      <c r="B1939" s="136"/>
      <c r="C1939" s="186" t="s">
        <v>2144</v>
      </c>
      <c r="D1939" s="186" t="s">
        <v>372</v>
      </c>
      <c r="E1939" s="187" t="s">
        <v>2145</v>
      </c>
      <c r="F1939" s="188" t="s">
        <v>2146</v>
      </c>
      <c r="G1939" s="189" t="s">
        <v>1312</v>
      </c>
      <c r="H1939" s="190">
        <v>55.723999999999997</v>
      </c>
      <c r="I1939" s="191">
        <v>0</v>
      </c>
      <c r="J1939" s="191">
        <f>ROUND(I1939*H1939,2)</f>
        <v>0</v>
      </c>
      <c r="K1939" s="192"/>
      <c r="L1939" s="193"/>
      <c r="M1939" s="194"/>
      <c r="N1939" s="195" t="s">
        <v>44</v>
      </c>
      <c r="O1939" s="146">
        <v>0</v>
      </c>
      <c r="P1939" s="146">
        <f>O1939*H1939</f>
        <v>0</v>
      </c>
      <c r="Q1939" s="146">
        <v>1E-3</v>
      </c>
      <c r="R1939" s="146">
        <f>Q1939*H1939</f>
        <v>5.5723999999999996E-2</v>
      </c>
      <c r="S1939" s="146">
        <v>0</v>
      </c>
      <c r="T1939" s="147">
        <f>S1939*H1939</f>
        <v>0</v>
      </c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R1939" s="148" t="s">
        <v>336</v>
      </c>
      <c r="AT1939" s="148" t="s">
        <v>372</v>
      </c>
      <c r="AU1939" s="148" t="s">
        <v>82</v>
      </c>
      <c r="AY1939" s="2" t="s">
        <v>193</v>
      </c>
      <c r="BE1939" s="149">
        <f>IF(N1939="základní",J1939,0)</f>
        <v>0</v>
      </c>
      <c r="BF1939" s="149">
        <f>IF(N1939="snížená",J1939,0)</f>
        <v>0</v>
      </c>
      <c r="BG1939" s="149">
        <f>IF(N1939="zákl. přenesená",J1939,0)</f>
        <v>0</v>
      </c>
      <c r="BH1939" s="149">
        <f>IF(N1939="sníž. přenesená",J1939,0)</f>
        <v>0</v>
      </c>
      <c r="BI1939" s="149">
        <f>IF(N1939="nulová",J1939,0)</f>
        <v>0</v>
      </c>
      <c r="BJ1939" s="2" t="s">
        <v>80</v>
      </c>
      <c r="BK1939" s="149">
        <f>ROUND(I1939*H1939,2)</f>
        <v>0</v>
      </c>
      <c r="BL1939" s="2" t="s">
        <v>283</v>
      </c>
      <c r="BM1939" s="148" t="s">
        <v>2147</v>
      </c>
    </row>
    <row r="1940" spans="1:65" s="162" customFormat="1">
      <c r="B1940" s="163"/>
      <c r="D1940" s="156" t="s">
        <v>202</v>
      </c>
      <c r="E1940" s="164"/>
      <c r="F1940" s="165" t="s">
        <v>2148</v>
      </c>
      <c r="H1940" s="166">
        <v>55.723999999999997</v>
      </c>
      <c r="L1940" s="163"/>
      <c r="M1940" s="167"/>
      <c r="N1940" s="168"/>
      <c r="O1940" s="168"/>
      <c r="P1940" s="168"/>
      <c r="Q1940" s="168"/>
      <c r="R1940" s="168"/>
      <c r="S1940" s="168"/>
      <c r="T1940" s="169"/>
      <c r="AT1940" s="164" t="s">
        <v>202</v>
      </c>
      <c r="AU1940" s="164" t="s">
        <v>82</v>
      </c>
      <c r="AV1940" s="162" t="s">
        <v>82</v>
      </c>
      <c r="AW1940" s="162" t="s">
        <v>35</v>
      </c>
      <c r="AX1940" s="162" t="s">
        <v>73</v>
      </c>
      <c r="AY1940" s="164" t="s">
        <v>193</v>
      </c>
    </row>
    <row r="1941" spans="1:65" s="170" customFormat="1">
      <c r="B1941" s="171"/>
      <c r="D1941" s="156" t="s">
        <v>202</v>
      </c>
      <c r="E1941" s="172"/>
      <c r="F1941" s="173" t="s">
        <v>206</v>
      </c>
      <c r="H1941" s="174">
        <v>55.723999999999997</v>
      </c>
      <c r="L1941" s="171"/>
      <c r="M1941" s="175"/>
      <c r="N1941" s="176"/>
      <c r="O1941" s="176"/>
      <c r="P1941" s="176"/>
      <c r="Q1941" s="176"/>
      <c r="R1941" s="176"/>
      <c r="S1941" s="176"/>
      <c r="T1941" s="177"/>
      <c r="AT1941" s="172" t="s">
        <v>202</v>
      </c>
      <c r="AU1941" s="172" t="s">
        <v>82</v>
      </c>
      <c r="AV1941" s="170" t="s">
        <v>199</v>
      </c>
      <c r="AW1941" s="170" t="s">
        <v>35</v>
      </c>
      <c r="AX1941" s="170" t="s">
        <v>80</v>
      </c>
      <c r="AY1941" s="172" t="s">
        <v>193</v>
      </c>
    </row>
    <row r="1942" spans="1:65" s="17" customFormat="1" ht="24.15" customHeight="1">
      <c r="A1942" s="13"/>
      <c r="B1942" s="136"/>
      <c r="C1942" s="137" t="s">
        <v>1301</v>
      </c>
      <c r="D1942" s="137" t="s">
        <v>195</v>
      </c>
      <c r="E1942" s="138" t="s">
        <v>2149</v>
      </c>
      <c r="F1942" s="139" t="s">
        <v>2150</v>
      </c>
      <c r="G1942" s="140" t="s">
        <v>353</v>
      </c>
      <c r="H1942" s="141">
        <v>62.728000000000002</v>
      </c>
      <c r="I1942" s="142">
        <v>0</v>
      </c>
      <c r="J1942" s="142">
        <f>ROUND(I1942*H1942,2)</f>
        <v>0</v>
      </c>
      <c r="K1942" s="143"/>
      <c r="L1942" s="14"/>
      <c r="M1942" s="144"/>
      <c r="N1942" s="145" t="s">
        <v>44</v>
      </c>
      <c r="O1942" s="146">
        <v>4.9000000000000002E-2</v>
      </c>
      <c r="P1942" s="146">
        <f>O1942*H1942</f>
        <v>3.0736720000000002</v>
      </c>
      <c r="Q1942" s="146">
        <v>1.7000000000000001E-4</v>
      </c>
      <c r="R1942" s="146">
        <f>Q1942*H1942</f>
        <v>1.0663760000000001E-2</v>
      </c>
      <c r="S1942" s="146">
        <v>0</v>
      </c>
      <c r="T1942" s="147">
        <f>S1942*H1942</f>
        <v>0</v>
      </c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R1942" s="148" t="s">
        <v>283</v>
      </c>
      <c r="AT1942" s="148" t="s">
        <v>195</v>
      </c>
      <c r="AU1942" s="148" t="s">
        <v>82</v>
      </c>
      <c r="AY1942" s="2" t="s">
        <v>193</v>
      </c>
      <c r="BE1942" s="149">
        <f>IF(N1942="základní",J1942,0)</f>
        <v>0</v>
      </c>
      <c r="BF1942" s="149">
        <f>IF(N1942="snížená",J1942,0)</f>
        <v>0</v>
      </c>
      <c r="BG1942" s="149">
        <f>IF(N1942="zákl. přenesená",J1942,0)</f>
        <v>0</v>
      </c>
      <c r="BH1942" s="149">
        <f>IF(N1942="sníž. přenesená",J1942,0)</f>
        <v>0</v>
      </c>
      <c r="BI1942" s="149">
        <f>IF(N1942="nulová",J1942,0)</f>
        <v>0</v>
      </c>
      <c r="BJ1942" s="2" t="s">
        <v>80</v>
      </c>
      <c r="BK1942" s="149">
        <f>ROUND(I1942*H1942,2)</f>
        <v>0</v>
      </c>
      <c r="BL1942" s="2" t="s">
        <v>283</v>
      </c>
      <c r="BM1942" s="148" t="s">
        <v>2151</v>
      </c>
    </row>
    <row r="1943" spans="1:65" s="17" customFormat="1">
      <c r="A1943" s="13"/>
      <c r="B1943" s="14"/>
      <c r="C1943" s="13"/>
      <c r="D1943" s="150" t="s">
        <v>200</v>
      </c>
      <c r="E1943" s="13"/>
      <c r="F1943" s="151" t="s">
        <v>2152</v>
      </c>
      <c r="G1943" s="13"/>
      <c r="H1943" s="13"/>
      <c r="I1943" s="13"/>
      <c r="J1943" s="13"/>
      <c r="K1943" s="13"/>
      <c r="L1943" s="14"/>
      <c r="M1943" s="152"/>
      <c r="N1943" s="153"/>
      <c r="O1943" s="36"/>
      <c r="P1943" s="36"/>
      <c r="Q1943" s="36"/>
      <c r="R1943" s="36"/>
      <c r="S1943" s="36"/>
      <c r="T1943" s="37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" t="s">
        <v>200</v>
      </c>
      <c r="AU1943" s="2" t="s">
        <v>82</v>
      </c>
    </row>
    <row r="1944" spans="1:65" s="154" customFormat="1">
      <c r="B1944" s="155"/>
      <c r="D1944" s="156" t="s">
        <v>202</v>
      </c>
      <c r="E1944" s="157"/>
      <c r="F1944" s="158" t="s">
        <v>706</v>
      </c>
      <c r="H1944" s="157"/>
      <c r="L1944" s="155"/>
      <c r="M1944" s="159"/>
      <c r="N1944" s="160"/>
      <c r="O1944" s="160"/>
      <c r="P1944" s="160"/>
      <c r="Q1944" s="160"/>
      <c r="R1944" s="160"/>
      <c r="S1944" s="160"/>
      <c r="T1944" s="161"/>
      <c r="AT1944" s="157" t="s">
        <v>202</v>
      </c>
      <c r="AU1944" s="157" t="s">
        <v>82</v>
      </c>
      <c r="AV1944" s="154" t="s">
        <v>80</v>
      </c>
      <c r="AW1944" s="154" t="s">
        <v>35</v>
      </c>
      <c r="AX1944" s="154" t="s">
        <v>73</v>
      </c>
      <c r="AY1944" s="157" t="s">
        <v>193</v>
      </c>
    </row>
    <row r="1945" spans="1:65" s="154" customFormat="1" ht="20.399999999999999">
      <c r="B1945" s="155"/>
      <c r="D1945" s="156" t="s">
        <v>202</v>
      </c>
      <c r="E1945" s="157"/>
      <c r="F1945" s="158" t="s">
        <v>1308</v>
      </c>
      <c r="H1945" s="157"/>
      <c r="L1945" s="155"/>
      <c r="M1945" s="159"/>
      <c r="N1945" s="160"/>
      <c r="O1945" s="160"/>
      <c r="P1945" s="160"/>
      <c r="Q1945" s="160"/>
      <c r="R1945" s="160"/>
      <c r="S1945" s="160"/>
      <c r="T1945" s="161"/>
      <c r="AT1945" s="157" t="s">
        <v>202</v>
      </c>
      <c r="AU1945" s="157" t="s">
        <v>82</v>
      </c>
      <c r="AV1945" s="154" t="s">
        <v>80</v>
      </c>
      <c r="AW1945" s="154" t="s">
        <v>35</v>
      </c>
      <c r="AX1945" s="154" t="s">
        <v>73</v>
      </c>
      <c r="AY1945" s="157" t="s">
        <v>193</v>
      </c>
    </row>
    <row r="1946" spans="1:65" s="162" customFormat="1">
      <c r="B1946" s="163"/>
      <c r="D1946" s="156" t="s">
        <v>202</v>
      </c>
      <c r="E1946" s="164"/>
      <c r="F1946" s="165" t="s">
        <v>2153</v>
      </c>
      <c r="H1946" s="166">
        <v>7.95</v>
      </c>
      <c r="L1946" s="163"/>
      <c r="M1946" s="167"/>
      <c r="N1946" s="168"/>
      <c r="O1946" s="168"/>
      <c r="P1946" s="168"/>
      <c r="Q1946" s="168"/>
      <c r="R1946" s="168"/>
      <c r="S1946" s="168"/>
      <c r="T1946" s="169"/>
      <c r="AT1946" s="164" t="s">
        <v>202</v>
      </c>
      <c r="AU1946" s="164" t="s">
        <v>82</v>
      </c>
      <c r="AV1946" s="162" t="s">
        <v>82</v>
      </c>
      <c r="AW1946" s="162" t="s">
        <v>35</v>
      </c>
      <c r="AX1946" s="162" t="s">
        <v>73</v>
      </c>
      <c r="AY1946" s="164" t="s">
        <v>193</v>
      </c>
    </row>
    <row r="1947" spans="1:65" s="162" customFormat="1" ht="20.399999999999999">
      <c r="B1947" s="163"/>
      <c r="D1947" s="156" t="s">
        <v>202</v>
      </c>
      <c r="E1947" s="164"/>
      <c r="F1947" s="165" t="s">
        <v>2154</v>
      </c>
      <c r="H1947" s="166">
        <v>22.93</v>
      </c>
      <c r="L1947" s="163"/>
      <c r="M1947" s="167"/>
      <c r="N1947" s="168"/>
      <c r="O1947" s="168"/>
      <c r="P1947" s="168"/>
      <c r="Q1947" s="168"/>
      <c r="R1947" s="168"/>
      <c r="S1947" s="168"/>
      <c r="T1947" s="169"/>
      <c r="AT1947" s="164" t="s">
        <v>202</v>
      </c>
      <c r="AU1947" s="164" t="s">
        <v>82</v>
      </c>
      <c r="AV1947" s="162" t="s">
        <v>82</v>
      </c>
      <c r="AW1947" s="162" t="s">
        <v>35</v>
      </c>
      <c r="AX1947" s="162" t="s">
        <v>73</v>
      </c>
      <c r="AY1947" s="164" t="s">
        <v>193</v>
      </c>
    </row>
    <row r="1948" spans="1:65" s="162" customFormat="1" ht="20.399999999999999">
      <c r="B1948" s="163"/>
      <c r="D1948" s="156" t="s">
        <v>202</v>
      </c>
      <c r="E1948" s="164"/>
      <c r="F1948" s="165" t="s">
        <v>2155</v>
      </c>
      <c r="H1948" s="166">
        <v>19.18</v>
      </c>
      <c r="L1948" s="163"/>
      <c r="M1948" s="167"/>
      <c r="N1948" s="168"/>
      <c r="O1948" s="168"/>
      <c r="P1948" s="168"/>
      <c r="Q1948" s="168"/>
      <c r="R1948" s="168"/>
      <c r="S1948" s="168"/>
      <c r="T1948" s="169"/>
      <c r="AT1948" s="164" t="s">
        <v>202</v>
      </c>
      <c r="AU1948" s="164" t="s">
        <v>82</v>
      </c>
      <c r="AV1948" s="162" t="s">
        <v>82</v>
      </c>
      <c r="AW1948" s="162" t="s">
        <v>35</v>
      </c>
      <c r="AX1948" s="162" t="s">
        <v>73</v>
      </c>
      <c r="AY1948" s="164" t="s">
        <v>193</v>
      </c>
    </row>
    <row r="1949" spans="1:65" s="162" customFormat="1">
      <c r="B1949" s="163"/>
      <c r="D1949" s="156" t="s">
        <v>202</v>
      </c>
      <c r="E1949" s="164"/>
      <c r="F1949" s="165" t="s">
        <v>2156</v>
      </c>
      <c r="H1949" s="166">
        <v>5.5</v>
      </c>
      <c r="L1949" s="163"/>
      <c r="M1949" s="167"/>
      <c r="N1949" s="168"/>
      <c r="O1949" s="168"/>
      <c r="P1949" s="168"/>
      <c r="Q1949" s="168"/>
      <c r="R1949" s="168"/>
      <c r="S1949" s="168"/>
      <c r="T1949" s="169"/>
      <c r="AT1949" s="164" t="s">
        <v>202</v>
      </c>
      <c r="AU1949" s="164" t="s">
        <v>82</v>
      </c>
      <c r="AV1949" s="162" t="s">
        <v>82</v>
      </c>
      <c r="AW1949" s="162" t="s">
        <v>35</v>
      </c>
      <c r="AX1949" s="162" t="s">
        <v>73</v>
      </c>
      <c r="AY1949" s="164" t="s">
        <v>193</v>
      </c>
    </row>
    <row r="1950" spans="1:65" s="162" customFormat="1">
      <c r="B1950" s="163"/>
      <c r="D1950" s="156" t="s">
        <v>202</v>
      </c>
      <c r="E1950" s="164"/>
      <c r="F1950" s="165" t="s">
        <v>2157</v>
      </c>
      <c r="H1950" s="166">
        <v>7.1680000000000001</v>
      </c>
      <c r="L1950" s="163"/>
      <c r="M1950" s="167"/>
      <c r="N1950" s="168"/>
      <c r="O1950" s="168"/>
      <c r="P1950" s="168"/>
      <c r="Q1950" s="168"/>
      <c r="R1950" s="168"/>
      <c r="S1950" s="168"/>
      <c r="T1950" s="169"/>
      <c r="AT1950" s="164" t="s">
        <v>202</v>
      </c>
      <c r="AU1950" s="164" t="s">
        <v>82</v>
      </c>
      <c r="AV1950" s="162" t="s">
        <v>82</v>
      </c>
      <c r="AW1950" s="162" t="s">
        <v>35</v>
      </c>
      <c r="AX1950" s="162" t="s">
        <v>73</v>
      </c>
      <c r="AY1950" s="164" t="s">
        <v>193</v>
      </c>
    </row>
    <row r="1951" spans="1:65" s="170" customFormat="1">
      <c r="B1951" s="171"/>
      <c r="D1951" s="156" t="s">
        <v>202</v>
      </c>
      <c r="E1951" s="172"/>
      <c r="F1951" s="173" t="s">
        <v>206</v>
      </c>
      <c r="H1951" s="174">
        <v>62.728000000000002</v>
      </c>
      <c r="L1951" s="171"/>
      <c r="M1951" s="175"/>
      <c r="N1951" s="176"/>
      <c r="O1951" s="176"/>
      <c r="P1951" s="176"/>
      <c r="Q1951" s="176"/>
      <c r="R1951" s="176"/>
      <c r="S1951" s="176"/>
      <c r="T1951" s="177"/>
      <c r="AT1951" s="172" t="s">
        <v>202</v>
      </c>
      <c r="AU1951" s="172" t="s">
        <v>82</v>
      </c>
      <c r="AV1951" s="170" t="s">
        <v>199</v>
      </c>
      <c r="AW1951" s="170" t="s">
        <v>35</v>
      </c>
      <c r="AX1951" s="170" t="s">
        <v>80</v>
      </c>
      <c r="AY1951" s="172" t="s">
        <v>193</v>
      </c>
    </row>
    <row r="1952" spans="1:65" s="17" customFormat="1" ht="16.5" customHeight="1">
      <c r="A1952" s="13"/>
      <c r="B1952" s="136"/>
      <c r="C1952" s="186" t="s">
        <v>2158</v>
      </c>
      <c r="D1952" s="186" t="s">
        <v>372</v>
      </c>
      <c r="E1952" s="187" t="s">
        <v>2159</v>
      </c>
      <c r="F1952" s="188" t="s">
        <v>2160</v>
      </c>
      <c r="G1952" s="189" t="s">
        <v>353</v>
      </c>
      <c r="H1952" s="190">
        <v>65.864000000000004</v>
      </c>
      <c r="I1952" s="191">
        <v>0</v>
      </c>
      <c r="J1952" s="191">
        <f>ROUND(I1952*H1952,2)</f>
        <v>0</v>
      </c>
      <c r="K1952" s="192"/>
      <c r="L1952" s="193"/>
      <c r="M1952" s="194"/>
      <c r="N1952" s="195" t="s">
        <v>44</v>
      </c>
      <c r="O1952" s="146">
        <v>0</v>
      </c>
      <c r="P1952" s="146">
        <f>O1952*H1952</f>
        <v>0</v>
      </c>
      <c r="Q1952" s="146">
        <v>4.0000000000000003E-5</v>
      </c>
      <c r="R1952" s="146">
        <f>Q1952*H1952</f>
        <v>2.6345600000000002E-3</v>
      </c>
      <c r="S1952" s="146">
        <v>0</v>
      </c>
      <c r="T1952" s="147">
        <f>S1952*H1952</f>
        <v>0</v>
      </c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R1952" s="148" t="s">
        <v>336</v>
      </c>
      <c r="AT1952" s="148" t="s">
        <v>372</v>
      </c>
      <c r="AU1952" s="148" t="s">
        <v>82</v>
      </c>
      <c r="AY1952" s="2" t="s">
        <v>193</v>
      </c>
      <c r="BE1952" s="149">
        <f>IF(N1952="základní",J1952,0)</f>
        <v>0</v>
      </c>
      <c r="BF1952" s="149">
        <f>IF(N1952="snížená",J1952,0)</f>
        <v>0</v>
      </c>
      <c r="BG1952" s="149">
        <f>IF(N1952="zákl. přenesená",J1952,0)</f>
        <v>0</v>
      </c>
      <c r="BH1952" s="149">
        <f>IF(N1952="sníž. přenesená",J1952,0)</f>
        <v>0</v>
      </c>
      <c r="BI1952" s="149">
        <f>IF(N1952="nulová",J1952,0)</f>
        <v>0</v>
      </c>
      <c r="BJ1952" s="2" t="s">
        <v>80</v>
      </c>
      <c r="BK1952" s="149">
        <f>ROUND(I1952*H1952,2)</f>
        <v>0</v>
      </c>
      <c r="BL1952" s="2" t="s">
        <v>283</v>
      </c>
      <c r="BM1952" s="148" t="s">
        <v>2161</v>
      </c>
    </row>
    <row r="1953" spans="1:65" s="162" customFormat="1">
      <c r="B1953" s="163"/>
      <c r="D1953" s="156" t="s">
        <v>202</v>
      </c>
      <c r="E1953" s="164"/>
      <c r="F1953" s="165" t="s">
        <v>2162</v>
      </c>
      <c r="H1953" s="166">
        <v>65.864000000000004</v>
      </c>
      <c r="L1953" s="163"/>
      <c r="M1953" s="167"/>
      <c r="N1953" s="168"/>
      <c r="O1953" s="168"/>
      <c r="P1953" s="168"/>
      <c r="Q1953" s="168"/>
      <c r="R1953" s="168"/>
      <c r="S1953" s="168"/>
      <c r="T1953" s="169"/>
      <c r="AT1953" s="164" t="s">
        <v>202</v>
      </c>
      <c r="AU1953" s="164" t="s">
        <v>82</v>
      </c>
      <c r="AV1953" s="162" t="s">
        <v>82</v>
      </c>
      <c r="AW1953" s="162" t="s">
        <v>35</v>
      </c>
      <c r="AX1953" s="162" t="s">
        <v>73</v>
      </c>
      <c r="AY1953" s="164" t="s">
        <v>193</v>
      </c>
    </row>
    <row r="1954" spans="1:65" s="170" customFormat="1">
      <c r="B1954" s="171"/>
      <c r="D1954" s="156" t="s">
        <v>202</v>
      </c>
      <c r="E1954" s="172"/>
      <c r="F1954" s="173" t="s">
        <v>206</v>
      </c>
      <c r="H1954" s="174">
        <v>65.864000000000004</v>
      </c>
      <c r="L1954" s="171"/>
      <c r="M1954" s="175"/>
      <c r="N1954" s="176"/>
      <c r="O1954" s="176"/>
      <c r="P1954" s="176"/>
      <c r="Q1954" s="176"/>
      <c r="R1954" s="176"/>
      <c r="S1954" s="176"/>
      <c r="T1954" s="177"/>
      <c r="AT1954" s="172" t="s">
        <v>202</v>
      </c>
      <c r="AU1954" s="172" t="s">
        <v>82</v>
      </c>
      <c r="AV1954" s="170" t="s">
        <v>199</v>
      </c>
      <c r="AW1954" s="170" t="s">
        <v>35</v>
      </c>
      <c r="AX1954" s="170" t="s">
        <v>80</v>
      </c>
      <c r="AY1954" s="172" t="s">
        <v>193</v>
      </c>
    </row>
    <row r="1955" spans="1:65" s="17" customFormat="1" ht="24.15" customHeight="1">
      <c r="A1955" s="13"/>
      <c r="B1955" s="136"/>
      <c r="C1955" s="137" t="s">
        <v>1306</v>
      </c>
      <c r="D1955" s="137" t="s">
        <v>195</v>
      </c>
      <c r="E1955" s="138" t="s">
        <v>2163</v>
      </c>
      <c r="F1955" s="139" t="s">
        <v>2164</v>
      </c>
      <c r="G1955" s="140" t="s">
        <v>605</v>
      </c>
      <c r="H1955" s="141">
        <v>51</v>
      </c>
      <c r="I1955" s="142">
        <v>0</v>
      </c>
      <c r="J1955" s="142">
        <f>ROUND(I1955*H1955,2)</f>
        <v>0</v>
      </c>
      <c r="K1955" s="143"/>
      <c r="L1955" s="14"/>
      <c r="M1955" s="144"/>
      <c r="N1955" s="145" t="s">
        <v>44</v>
      </c>
      <c r="O1955" s="146">
        <v>3.5000000000000003E-2</v>
      </c>
      <c r="P1955" s="146">
        <f>O1955*H1955</f>
        <v>1.7850000000000001</v>
      </c>
      <c r="Q1955" s="146">
        <v>1.7000000000000001E-4</v>
      </c>
      <c r="R1955" s="146">
        <f>Q1955*H1955</f>
        <v>8.6700000000000006E-3</v>
      </c>
      <c r="S1955" s="146">
        <v>0</v>
      </c>
      <c r="T1955" s="147">
        <f>S1955*H1955</f>
        <v>0</v>
      </c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R1955" s="148" t="s">
        <v>283</v>
      </c>
      <c r="AT1955" s="148" t="s">
        <v>195</v>
      </c>
      <c r="AU1955" s="148" t="s">
        <v>82</v>
      </c>
      <c r="AY1955" s="2" t="s">
        <v>193</v>
      </c>
      <c r="BE1955" s="149">
        <f>IF(N1955="základní",J1955,0)</f>
        <v>0</v>
      </c>
      <c r="BF1955" s="149">
        <f>IF(N1955="snížená",J1955,0)</f>
        <v>0</v>
      </c>
      <c r="BG1955" s="149">
        <f>IF(N1955="zákl. přenesená",J1955,0)</f>
        <v>0</v>
      </c>
      <c r="BH1955" s="149">
        <f>IF(N1955="sníž. přenesená",J1955,0)</f>
        <v>0</v>
      </c>
      <c r="BI1955" s="149">
        <f>IF(N1955="nulová",J1955,0)</f>
        <v>0</v>
      </c>
      <c r="BJ1955" s="2" t="s">
        <v>80</v>
      </c>
      <c r="BK1955" s="149">
        <f>ROUND(I1955*H1955,2)</f>
        <v>0</v>
      </c>
      <c r="BL1955" s="2" t="s">
        <v>283</v>
      </c>
      <c r="BM1955" s="148" t="s">
        <v>2165</v>
      </c>
    </row>
    <row r="1956" spans="1:65" s="17" customFormat="1">
      <c r="A1956" s="13"/>
      <c r="B1956" s="14"/>
      <c r="C1956" s="13"/>
      <c r="D1956" s="150" t="s">
        <v>200</v>
      </c>
      <c r="E1956" s="13"/>
      <c r="F1956" s="151" t="s">
        <v>2166</v>
      </c>
      <c r="G1956" s="13"/>
      <c r="H1956" s="13"/>
      <c r="I1956" s="13"/>
      <c r="J1956" s="13"/>
      <c r="K1956" s="13"/>
      <c r="L1956" s="14"/>
      <c r="M1956" s="152"/>
      <c r="N1956" s="153"/>
      <c r="O1956" s="36"/>
      <c r="P1956" s="36"/>
      <c r="Q1956" s="36"/>
      <c r="R1956" s="36"/>
      <c r="S1956" s="36"/>
      <c r="T1956" s="37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" t="s">
        <v>200</v>
      </c>
      <c r="AU1956" s="2" t="s">
        <v>82</v>
      </c>
    </row>
    <row r="1957" spans="1:65" s="154" customFormat="1">
      <c r="B1957" s="155"/>
      <c r="D1957" s="156" t="s">
        <v>202</v>
      </c>
      <c r="E1957" s="157"/>
      <c r="F1957" s="158" t="s">
        <v>706</v>
      </c>
      <c r="H1957" s="157"/>
      <c r="L1957" s="155"/>
      <c r="M1957" s="159"/>
      <c r="N1957" s="160"/>
      <c r="O1957" s="160"/>
      <c r="P1957" s="160"/>
      <c r="Q1957" s="160"/>
      <c r="R1957" s="160"/>
      <c r="S1957" s="160"/>
      <c r="T1957" s="161"/>
      <c r="AT1957" s="157" t="s">
        <v>202</v>
      </c>
      <c r="AU1957" s="157" t="s">
        <v>82</v>
      </c>
      <c r="AV1957" s="154" t="s">
        <v>80</v>
      </c>
      <c r="AW1957" s="154" t="s">
        <v>35</v>
      </c>
      <c r="AX1957" s="154" t="s">
        <v>73</v>
      </c>
      <c r="AY1957" s="157" t="s">
        <v>193</v>
      </c>
    </row>
    <row r="1958" spans="1:65" s="154" customFormat="1" ht="20.399999999999999">
      <c r="B1958" s="155"/>
      <c r="D1958" s="156" t="s">
        <v>202</v>
      </c>
      <c r="E1958" s="157"/>
      <c r="F1958" s="158" t="s">
        <v>1308</v>
      </c>
      <c r="H1958" s="157"/>
      <c r="L1958" s="155"/>
      <c r="M1958" s="159"/>
      <c r="N1958" s="160"/>
      <c r="O1958" s="160"/>
      <c r="P1958" s="160"/>
      <c r="Q1958" s="160"/>
      <c r="R1958" s="160"/>
      <c r="S1958" s="160"/>
      <c r="T1958" s="161"/>
      <c r="AT1958" s="157" t="s">
        <v>202</v>
      </c>
      <c r="AU1958" s="157" t="s">
        <v>82</v>
      </c>
      <c r="AV1958" s="154" t="s">
        <v>80</v>
      </c>
      <c r="AW1958" s="154" t="s">
        <v>35</v>
      </c>
      <c r="AX1958" s="154" t="s">
        <v>73</v>
      </c>
      <c r="AY1958" s="157" t="s">
        <v>193</v>
      </c>
    </row>
    <row r="1959" spans="1:65" s="154" customFormat="1">
      <c r="B1959" s="155"/>
      <c r="D1959" s="156" t="s">
        <v>202</v>
      </c>
      <c r="E1959" s="157"/>
      <c r="F1959" s="158" t="s">
        <v>2167</v>
      </c>
      <c r="H1959" s="157"/>
      <c r="L1959" s="155"/>
      <c r="M1959" s="159"/>
      <c r="N1959" s="160"/>
      <c r="O1959" s="160"/>
      <c r="P1959" s="160"/>
      <c r="Q1959" s="160"/>
      <c r="R1959" s="160"/>
      <c r="S1959" s="160"/>
      <c r="T1959" s="161"/>
      <c r="AT1959" s="157" t="s">
        <v>202</v>
      </c>
      <c r="AU1959" s="157" t="s">
        <v>82</v>
      </c>
      <c r="AV1959" s="154" t="s">
        <v>80</v>
      </c>
      <c r="AW1959" s="154" t="s">
        <v>35</v>
      </c>
      <c r="AX1959" s="154" t="s">
        <v>73</v>
      </c>
      <c r="AY1959" s="157" t="s">
        <v>193</v>
      </c>
    </row>
    <row r="1960" spans="1:65" s="162" customFormat="1">
      <c r="B1960" s="163"/>
      <c r="D1960" s="156" t="s">
        <v>202</v>
      </c>
      <c r="E1960" s="164"/>
      <c r="F1960" s="165" t="s">
        <v>2168</v>
      </c>
      <c r="H1960" s="166">
        <v>1</v>
      </c>
      <c r="L1960" s="163"/>
      <c r="M1960" s="167"/>
      <c r="N1960" s="168"/>
      <c r="O1960" s="168"/>
      <c r="P1960" s="168"/>
      <c r="Q1960" s="168"/>
      <c r="R1960" s="168"/>
      <c r="S1960" s="168"/>
      <c r="T1960" s="169"/>
      <c r="AT1960" s="164" t="s">
        <v>202</v>
      </c>
      <c r="AU1960" s="164" t="s">
        <v>82</v>
      </c>
      <c r="AV1960" s="162" t="s">
        <v>82</v>
      </c>
      <c r="AW1960" s="162" t="s">
        <v>35</v>
      </c>
      <c r="AX1960" s="162" t="s">
        <v>73</v>
      </c>
      <c r="AY1960" s="164" t="s">
        <v>193</v>
      </c>
    </row>
    <row r="1961" spans="1:65" s="162" customFormat="1">
      <c r="B1961" s="163"/>
      <c r="D1961" s="156" t="s">
        <v>202</v>
      </c>
      <c r="E1961" s="164"/>
      <c r="F1961" s="165" t="s">
        <v>2169</v>
      </c>
      <c r="H1961" s="166">
        <v>5</v>
      </c>
      <c r="L1961" s="163"/>
      <c r="M1961" s="167"/>
      <c r="N1961" s="168"/>
      <c r="O1961" s="168"/>
      <c r="P1961" s="168"/>
      <c r="Q1961" s="168"/>
      <c r="R1961" s="168"/>
      <c r="S1961" s="168"/>
      <c r="T1961" s="169"/>
      <c r="AT1961" s="164" t="s">
        <v>202</v>
      </c>
      <c r="AU1961" s="164" t="s">
        <v>82</v>
      </c>
      <c r="AV1961" s="162" t="s">
        <v>82</v>
      </c>
      <c r="AW1961" s="162" t="s">
        <v>35</v>
      </c>
      <c r="AX1961" s="162" t="s">
        <v>73</v>
      </c>
      <c r="AY1961" s="164" t="s">
        <v>193</v>
      </c>
    </row>
    <row r="1962" spans="1:65" s="162" customFormat="1">
      <c r="B1962" s="163"/>
      <c r="D1962" s="156" t="s">
        <v>202</v>
      </c>
      <c r="E1962" s="164"/>
      <c r="F1962" s="165" t="s">
        <v>2170</v>
      </c>
      <c r="H1962" s="166">
        <v>5</v>
      </c>
      <c r="L1962" s="163"/>
      <c r="M1962" s="167"/>
      <c r="N1962" s="168"/>
      <c r="O1962" s="168"/>
      <c r="P1962" s="168"/>
      <c r="Q1962" s="168"/>
      <c r="R1962" s="168"/>
      <c r="S1962" s="168"/>
      <c r="T1962" s="169"/>
      <c r="AT1962" s="164" t="s">
        <v>202</v>
      </c>
      <c r="AU1962" s="164" t="s">
        <v>82</v>
      </c>
      <c r="AV1962" s="162" t="s">
        <v>82</v>
      </c>
      <c r="AW1962" s="162" t="s">
        <v>35</v>
      </c>
      <c r="AX1962" s="162" t="s">
        <v>73</v>
      </c>
      <c r="AY1962" s="164" t="s">
        <v>193</v>
      </c>
    </row>
    <row r="1963" spans="1:65" s="162" customFormat="1">
      <c r="B1963" s="163"/>
      <c r="D1963" s="156" t="s">
        <v>202</v>
      </c>
      <c r="E1963" s="164"/>
      <c r="F1963" s="165" t="s">
        <v>2171</v>
      </c>
      <c r="H1963" s="166">
        <v>0</v>
      </c>
      <c r="L1963" s="163"/>
      <c r="M1963" s="167"/>
      <c r="N1963" s="168"/>
      <c r="O1963" s="168"/>
      <c r="P1963" s="168"/>
      <c r="Q1963" s="168"/>
      <c r="R1963" s="168"/>
      <c r="S1963" s="168"/>
      <c r="T1963" s="169"/>
      <c r="AT1963" s="164" t="s">
        <v>202</v>
      </c>
      <c r="AU1963" s="164" t="s">
        <v>82</v>
      </c>
      <c r="AV1963" s="162" t="s">
        <v>82</v>
      </c>
      <c r="AW1963" s="162" t="s">
        <v>35</v>
      </c>
      <c r="AX1963" s="162" t="s">
        <v>73</v>
      </c>
      <c r="AY1963" s="164" t="s">
        <v>193</v>
      </c>
    </row>
    <row r="1964" spans="1:65" s="162" customFormat="1">
      <c r="B1964" s="163"/>
      <c r="D1964" s="156" t="s">
        <v>202</v>
      </c>
      <c r="E1964" s="164"/>
      <c r="F1964" s="165" t="s">
        <v>2172</v>
      </c>
      <c r="H1964" s="166">
        <v>1</v>
      </c>
      <c r="L1964" s="163"/>
      <c r="M1964" s="167"/>
      <c r="N1964" s="168"/>
      <c r="O1964" s="168"/>
      <c r="P1964" s="168"/>
      <c r="Q1964" s="168"/>
      <c r="R1964" s="168"/>
      <c r="S1964" s="168"/>
      <c r="T1964" s="169"/>
      <c r="AT1964" s="164" t="s">
        <v>202</v>
      </c>
      <c r="AU1964" s="164" t="s">
        <v>82</v>
      </c>
      <c r="AV1964" s="162" t="s">
        <v>82</v>
      </c>
      <c r="AW1964" s="162" t="s">
        <v>35</v>
      </c>
      <c r="AX1964" s="162" t="s">
        <v>73</v>
      </c>
      <c r="AY1964" s="164" t="s">
        <v>193</v>
      </c>
    </row>
    <row r="1965" spans="1:65" s="178" customFormat="1">
      <c r="B1965" s="179"/>
      <c r="D1965" s="156" t="s">
        <v>202</v>
      </c>
      <c r="E1965" s="180"/>
      <c r="F1965" s="181" t="s">
        <v>254</v>
      </c>
      <c r="H1965" s="182">
        <v>12</v>
      </c>
      <c r="L1965" s="179"/>
      <c r="M1965" s="183"/>
      <c r="N1965" s="184"/>
      <c r="O1965" s="184"/>
      <c r="P1965" s="184"/>
      <c r="Q1965" s="184"/>
      <c r="R1965" s="184"/>
      <c r="S1965" s="184"/>
      <c r="T1965" s="185"/>
      <c r="AT1965" s="180" t="s">
        <v>202</v>
      </c>
      <c r="AU1965" s="180" t="s">
        <v>82</v>
      </c>
      <c r="AV1965" s="178" t="s">
        <v>213</v>
      </c>
      <c r="AW1965" s="178" t="s">
        <v>35</v>
      </c>
      <c r="AX1965" s="178" t="s">
        <v>73</v>
      </c>
      <c r="AY1965" s="180" t="s">
        <v>193</v>
      </c>
    </row>
    <row r="1966" spans="1:65" s="154" customFormat="1">
      <c r="B1966" s="155"/>
      <c r="D1966" s="156" t="s">
        <v>202</v>
      </c>
      <c r="E1966" s="157"/>
      <c r="F1966" s="158" t="s">
        <v>2173</v>
      </c>
      <c r="H1966" s="157"/>
      <c r="L1966" s="155"/>
      <c r="M1966" s="159"/>
      <c r="N1966" s="160"/>
      <c r="O1966" s="160"/>
      <c r="P1966" s="160"/>
      <c r="Q1966" s="160"/>
      <c r="R1966" s="160"/>
      <c r="S1966" s="160"/>
      <c r="T1966" s="161"/>
      <c r="AT1966" s="157" t="s">
        <v>202</v>
      </c>
      <c r="AU1966" s="157" t="s">
        <v>82</v>
      </c>
      <c r="AV1966" s="154" t="s">
        <v>80</v>
      </c>
      <c r="AW1966" s="154" t="s">
        <v>35</v>
      </c>
      <c r="AX1966" s="154" t="s">
        <v>73</v>
      </c>
      <c r="AY1966" s="157" t="s">
        <v>193</v>
      </c>
    </row>
    <row r="1967" spans="1:65" s="162" customFormat="1">
      <c r="B1967" s="163"/>
      <c r="D1967" s="156" t="s">
        <v>202</v>
      </c>
      <c r="E1967" s="164"/>
      <c r="F1967" s="165" t="s">
        <v>2174</v>
      </c>
      <c r="H1967" s="166">
        <v>5</v>
      </c>
      <c r="L1967" s="163"/>
      <c r="M1967" s="167"/>
      <c r="N1967" s="168"/>
      <c r="O1967" s="168"/>
      <c r="P1967" s="168"/>
      <c r="Q1967" s="168"/>
      <c r="R1967" s="168"/>
      <c r="S1967" s="168"/>
      <c r="T1967" s="169"/>
      <c r="AT1967" s="164" t="s">
        <v>202</v>
      </c>
      <c r="AU1967" s="164" t="s">
        <v>82</v>
      </c>
      <c r="AV1967" s="162" t="s">
        <v>82</v>
      </c>
      <c r="AW1967" s="162" t="s">
        <v>35</v>
      </c>
      <c r="AX1967" s="162" t="s">
        <v>73</v>
      </c>
      <c r="AY1967" s="164" t="s">
        <v>193</v>
      </c>
    </row>
    <row r="1968" spans="1:65" s="162" customFormat="1">
      <c r="B1968" s="163"/>
      <c r="D1968" s="156" t="s">
        <v>202</v>
      </c>
      <c r="E1968" s="164"/>
      <c r="F1968" s="165" t="s">
        <v>2175</v>
      </c>
      <c r="H1968" s="166">
        <v>12</v>
      </c>
      <c r="L1968" s="163"/>
      <c r="M1968" s="167"/>
      <c r="N1968" s="168"/>
      <c r="O1968" s="168"/>
      <c r="P1968" s="168"/>
      <c r="Q1968" s="168"/>
      <c r="R1968" s="168"/>
      <c r="S1968" s="168"/>
      <c r="T1968" s="169"/>
      <c r="AT1968" s="164" t="s">
        <v>202</v>
      </c>
      <c r="AU1968" s="164" t="s">
        <v>82</v>
      </c>
      <c r="AV1968" s="162" t="s">
        <v>82</v>
      </c>
      <c r="AW1968" s="162" t="s">
        <v>35</v>
      </c>
      <c r="AX1968" s="162" t="s">
        <v>73</v>
      </c>
      <c r="AY1968" s="164" t="s">
        <v>193</v>
      </c>
    </row>
    <row r="1969" spans="1:65" s="162" customFormat="1">
      <c r="B1969" s="163"/>
      <c r="D1969" s="156" t="s">
        <v>202</v>
      </c>
      <c r="E1969" s="164"/>
      <c r="F1969" s="165" t="s">
        <v>2176</v>
      </c>
      <c r="H1969" s="166">
        <v>13</v>
      </c>
      <c r="L1969" s="163"/>
      <c r="M1969" s="167"/>
      <c r="N1969" s="168"/>
      <c r="O1969" s="168"/>
      <c r="P1969" s="168"/>
      <c r="Q1969" s="168"/>
      <c r="R1969" s="168"/>
      <c r="S1969" s="168"/>
      <c r="T1969" s="169"/>
      <c r="AT1969" s="164" t="s">
        <v>202</v>
      </c>
      <c r="AU1969" s="164" t="s">
        <v>82</v>
      </c>
      <c r="AV1969" s="162" t="s">
        <v>82</v>
      </c>
      <c r="AW1969" s="162" t="s">
        <v>35</v>
      </c>
      <c r="AX1969" s="162" t="s">
        <v>73</v>
      </c>
      <c r="AY1969" s="164" t="s">
        <v>193</v>
      </c>
    </row>
    <row r="1970" spans="1:65" s="162" customFormat="1">
      <c r="B1970" s="163"/>
      <c r="D1970" s="156" t="s">
        <v>202</v>
      </c>
      <c r="E1970" s="164"/>
      <c r="F1970" s="165" t="s">
        <v>2177</v>
      </c>
      <c r="H1970" s="166">
        <v>4</v>
      </c>
      <c r="L1970" s="163"/>
      <c r="M1970" s="167"/>
      <c r="N1970" s="168"/>
      <c r="O1970" s="168"/>
      <c r="P1970" s="168"/>
      <c r="Q1970" s="168"/>
      <c r="R1970" s="168"/>
      <c r="S1970" s="168"/>
      <c r="T1970" s="169"/>
      <c r="AT1970" s="164" t="s">
        <v>202</v>
      </c>
      <c r="AU1970" s="164" t="s">
        <v>82</v>
      </c>
      <c r="AV1970" s="162" t="s">
        <v>82</v>
      </c>
      <c r="AW1970" s="162" t="s">
        <v>35</v>
      </c>
      <c r="AX1970" s="162" t="s">
        <v>73</v>
      </c>
      <c r="AY1970" s="164" t="s">
        <v>193</v>
      </c>
    </row>
    <row r="1971" spans="1:65" s="162" customFormat="1">
      <c r="B1971" s="163"/>
      <c r="D1971" s="156" t="s">
        <v>202</v>
      </c>
      <c r="E1971" s="164"/>
      <c r="F1971" s="165" t="s">
        <v>2178</v>
      </c>
      <c r="H1971" s="166">
        <v>5</v>
      </c>
      <c r="L1971" s="163"/>
      <c r="M1971" s="167"/>
      <c r="N1971" s="168"/>
      <c r="O1971" s="168"/>
      <c r="P1971" s="168"/>
      <c r="Q1971" s="168"/>
      <c r="R1971" s="168"/>
      <c r="S1971" s="168"/>
      <c r="T1971" s="169"/>
      <c r="AT1971" s="164" t="s">
        <v>202</v>
      </c>
      <c r="AU1971" s="164" t="s">
        <v>82</v>
      </c>
      <c r="AV1971" s="162" t="s">
        <v>82</v>
      </c>
      <c r="AW1971" s="162" t="s">
        <v>35</v>
      </c>
      <c r="AX1971" s="162" t="s">
        <v>73</v>
      </c>
      <c r="AY1971" s="164" t="s">
        <v>193</v>
      </c>
    </row>
    <row r="1972" spans="1:65" s="178" customFormat="1">
      <c r="B1972" s="179"/>
      <c r="D1972" s="156" t="s">
        <v>202</v>
      </c>
      <c r="E1972" s="180"/>
      <c r="F1972" s="181" t="s">
        <v>254</v>
      </c>
      <c r="H1972" s="182">
        <v>39</v>
      </c>
      <c r="L1972" s="179"/>
      <c r="M1972" s="183"/>
      <c r="N1972" s="184"/>
      <c r="O1972" s="184"/>
      <c r="P1972" s="184"/>
      <c r="Q1972" s="184"/>
      <c r="R1972" s="184"/>
      <c r="S1972" s="184"/>
      <c r="T1972" s="185"/>
      <c r="AT1972" s="180" t="s">
        <v>202</v>
      </c>
      <c r="AU1972" s="180" t="s">
        <v>82</v>
      </c>
      <c r="AV1972" s="178" t="s">
        <v>213</v>
      </c>
      <c r="AW1972" s="178" t="s">
        <v>35</v>
      </c>
      <c r="AX1972" s="178" t="s">
        <v>73</v>
      </c>
      <c r="AY1972" s="180" t="s">
        <v>193</v>
      </c>
    </row>
    <row r="1973" spans="1:65" s="170" customFormat="1">
      <c r="B1973" s="171"/>
      <c r="D1973" s="156" t="s">
        <v>202</v>
      </c>
      <c r="E1973" s="172"/>
      <c r="F1973" s="173" t="s">
        <v>206</v>
      </c>
      <c r="H1973" s="174">
        <v>51</v>
      </c>
      <c r="L1973" s="171"/>
      <c r="M1973" s="175"/>
      <c r="N1973" s="176"/>
      <c r="O1973" s="176"/>
      <c r="P1973" s="176"/>
      <c r="Q1973" s="176"/>
      <c r="R1973" s="176"/>
      <c r="S1973" s="176"/>
      <c r="T1973" s="177"/>
      <c r="AT1973" s="172" t="s">
        <v>202</v>
      </c>
      <c r="AU1973" s="172" t="s">
        <v>82</v>
      </c>
      <c r="AV1973" s="170" t="s">
        <v>199</v>
      </c>
      <c r="AW1973" s="170" t="s">
        <v>35</v>
      </c>
      <c r="AX1973" s="170" t="s">
        <v>80</v>
      </c>
      <c r="AY1973" s="172" t="s">
        <v>193</v>
      </c>
    </row>
    <row r="1974" spans="1:65" s="17" customFormat="1" ht="16.5" customHeight="1">
      <c r="A1974" s="13"/>
      <c r="B1974" s="136"/>
      <c r="C1974" s="186" t="s">
        <v>2179</v>
      </c>
      <c r="D1974" s="186" t="s">
        <v>372</v>
      </c>
      <c r="E1974" s="187" t="s">
        <v>2180</v>
      </c>
      <c r="F1974" s="188" t="s">
        <v>2181</v>
      </c>
      <c r="G1974" s="189" t="s">
        <v>605</v>
      </c>
      <c r="H1974" s="190">
        <v>12</v>
      </c>
      <c r="I1974" s="191">
        <v>0</v>
      </c>
      <c r="J1974" s="191">
        <f>ROUND(I1974*H1974,2)</f>
        <v>0</v>
      </c>
      <c r="K1974" s="192"/>
      <c r="L1974" s="193"/>
      <c r="M1974" s="194"/>
      <c r="N1974" s="195" t="s">
        <v>44</v>
      </c>
      <c r="O1974" s="146">
        <v>0</v>
      </c>
      <c r="P1974" s="146">
        <f>O1974*H1974</f>
        <v>0</v>
      </c>
      <c r="Q1974" s="146">
        <v>3.0000000000000001E-5</v>
      </c>
      <c r="R1974" s="146">
        <f>Q1974*H1974</f>
        <v>3.6000000000000002E-4</v>
      </c>
      <c r="S1974" s="146">
        <v>0</v>
      </c>
      <c r="T1974" s="147">
        <f>S1974*H1974</f>
        <v>0</v>
      </c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R1974" s="148" t="s">
        <v>336</v>
      </c>
      <c r="AT1974" s="148" t="s">
        <v>372</v>
      </c>
      <c r="AU1974" s="148" t="s">
        <v>82</v>
      </c>
      <c r="AY1974" s="2" t="s">
        <v>193</v>
      </c>
      <c r="BE1974" s="149">
        <f>IF(N1974="základní",J1974,0)</f>
        <v>0</v>
      </c>
      <c r="BF1974" s="149">
        <f>IF(N1974="snížená",J1974,0)</f>
        <v>0</v>
      </c>
      <c r="BG1974" s="149">
        <f>IF(N1974="zákl. přenesená",J1974,0)</f>
        <v>0</v>
      </c>
      <c r="BH1974" s="149">
        <f>IF(N1974="sníž. přenesená",J1974,0)</f>
        <v>0</v>
      </c>
      <c r="BI1974" s="149">
        <f>IF(N1974="nulová",J1974,0)</f>
        <v>0</v>
      </c>
      <c r="BJ1974" s="2" t="s">
        <v>80</v>
      </c>
      <c r="BK1974" s="149">
        <f>ROUND(I1974*H1974,2)</f>
        <v>0</v>
      </c>
      <c r="BL1974" s="2" t="s">
        <v>283</v>
      </c>
      <c r="BM1974" s="148" t="s">
        <v>2182</v>
      </c>
    </row>
    <row r="1975" spans="1:65" s="17" customFormat="1" ht="16.5" customHeight="1">
      <c r="A1975" s="13"/>
      <c r="B1975" s="136"/>
      <c r="C1975" s="186" t="s">
        <v>1313</v>
      </c>
      <c r="D1975" s="186" t="s">
        <v>372</v>
      </c>
      <c r="E1975" s="187" t="s">
        <v>2183</v>
      </c>
      <c r="F1975" s="188" t="s">
        <v>2184</v>
      </c>
      <c r="G1975" s="189" t="s">
        <v>605</v>
      </c>
      <c r="H1975" s="190">
        <v>39</v>
      </c>
      <c r="I1975" s="191">
        <v>0</v>
      </c>
      <c r="J1975" s="191">
        <f>ROUND(I1975*H1975,2)</f>
        <v>0</v>
      </c>
      <c r="K1975" s="192"/>
      <c r="L1975" s="193"/>
      <c r="M1975" s="194"/>
      <c r="N1975" s="195" t="s">
        <v>44</v>
      </c>
      <c r="O1975" s="146">
        <v>0</v>
      </c>
      <c r="P1975" s="146">
        <f>O1975*H1975</f>
        <v>0</v>
      </c>
      <c r="Q1975" s="146">
        <v>4.0000000000000003E-5</v>
      </c>
      <c r="R1975" s="146">
        <f>Q1975*H1975</f>
        <v>1.5600000000000002E-3</v>
      </c>
      <c r="S1975" s="146">
        <v>0</v>
      </c>
      <c r="T1975" s="147">
        <f>S1975*H1975</f>
        <v>0</v>
      </c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R1975" s="148" t="s">
        <v>336</v>
      </c>
      <c r="AT1975" s="148" t="s">
        <v>372</v>
      </c>
      <c r="AU1975" s="148" t="s">
        <v>82</v>
      </c>
      <c r="AY1975" s="2" t="s">
        <v>193</v>
      </c>
      <c r="BE1975" s="149">
        <f>IF(N1975="základní",J1975,0)</f>
        <v>0</v>
      </c>
      <c r="BF1975" s="149">
        <f>IF(N1975="snížená",J1975,0)</f>
        <v>0</v>
      </c>
      <c r="BG1975" s="149">
        <f>IF(N1975="zákl. přenesená",J1975,0)</f>
        <v>0</v>
      </c>
      <c r="BH1975" s="149">
        <f>IF(N1975="sníž. přenesená",J1975,0)</f>
        <v>0</v>
      </c>
      <c r="BI1975" s="149">
        <f>IF(N1975="nulová",J1975,0)</f>
        <v>0</v>
      </c>
      <c r="BJ1975" s="2" t="s">
        <v>80</v>
      </c>
      <c r="BK1975" s="149">
        <f>ROUND(I1975*H1975,2)</f>
        <v>0</v>
      </c>
      <c r="BL1975" s="2" t="s">
        <v>283</v>
      </c>
      <c r="BM1975" s="148" t="s">
        <v>2185</v>
      </c>
    </row>
    <row r="1976" spans="1:65" s="17" customFormat="1" ht="44.25" customHeight="1">
      <c r="A1976" s="13"/>
      <c r="B1976" s="136"/>
      <c r="C1976" s="137" t="s">
        <v>2186</v>
      </c>
      <c r="D1976" s="137" t="s">
        <v>195</v>
      </c>
      <c r="E1976" s="138" t="s">
        <v>2187</v>
      </c>
      <c r="F1976" s="139" t="s">
        <v>2188</v>
      </c>
      <c r="G1976" s="140" t="s">
        <v>1318</v>
      </c>
      <c r="H1976" s="141">
        <v>5522.4309999999996</v>
      </c>
      <c r="I1976" s="142">
        <v>0</v>
      </c>
      <c r="J1976" s="142">
        <f>ROUND(I1976*H1976,2)</f>
        <v>0</v>
      </c>
      <c r="K1976" s="143"/>
      <c r="L1976" s="14"/>
      <c r="M1976" s="144"/>
      <c r="N1976" s="145" t="s">
        <v>44</v>
      </c>
      <c r="O1976" s="146">
        <v>0</v>
      </c>
      <c r="P1976" s="146">
        <f>O1976*H1976</f>
        <v>0</v>
      </c>
      <c r="Q1976" s="146">
        <v>0</v>
      </c>
      <c r="R1976" s="146">
        <f>Q1976*H1976</f>
        <v>0</v>
      </c>
      <c r="S1976" s="146">
        <v>0</v>
      </c>
      <c r="T1976" s="147">
        <f>S1976*H1976</f>
        <v>0</v>
      </c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R1976" s="148" t="s">
        <v>283</v>
      </c>
      <c r="AT1976" s="148" t="s">
        <v>195</v>
      </c>
      <c r="AU1976" s="148" t="s">
        <v>82</v>
      </c>
      <c r="AY1976" s="2" t="s">
        <v>193</v>
      </c>
      <c r="BE1976" s="149">
        <f>IF(N1976="základní",J1976,0)</f>
        <v>0</v>
      </c>
      <c r="BF1976" s="149">
        <f>IF(N1976="snížená",J1976,0)</f>
        <v>0</v>
      </c>
      <c r="BG1976" s="149">
        <f>IF(N1976="zákl. přenesená",J1976,0)</f>
        <v>0</v>
      </c>
      <c r="BH1976" s="149">
        <f>IF(N1976="sníž. přenesená",J1976,0)</f>
        <v>0</v>
      </c>
      <c r="BI1976" s="149">
        <f>IF(N1976="nulová",J1976,0)</f>
        <v>0</v>
      </c>
      <c r="BJ1976" s="2" t="s">
        <v>80</v>
      </c>
      <c r="BK1976" s="149">
        <f>ROUND(I1976*H1976,2)</f>
        <v>0</v>
      </c>
      <c r="BL1976" s="2" t="s">
        <v>283</v>
      </c>
      <c r="BM1976" s="148" t="s">
        <v>2189</v>
      </c>
    </row>
    <row r="1977" spans="1:65" s="17" customFormat="1">
      <c r="A1977" s="13"/>
      <c r="B1977" s="14"/>
      <c r="C1977" s="13"/>
      <c r="D1977" s="150" t="s">
        <v>200</v>
      </c>
      <c r="E1977" s="13"/>
      <c r="F1977" s="151" t="s">
        <v>2190</v>
      </c>
      <c r="G1977" s="13"/>
      <c r="H1977" s="13"/>
      <c r="I1977" s="13"/>
      <c r="J1977" s="13"/>
      <c r="K1977" s="13"/>
      <c r="L1977" s="14"/>
      <c r="M1977" s="152"/>
      <c r="N1977" s="153"/>
      <c r="O1977" s="36"/>
      <c r="P1977" s="36"/>
      <c r="Q1977" s="36"/>
      <c r="R1977" s="36"/>
      <c r="S1977" s="36"/>
      <c r="T1977" s="37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T1977" s="2" t="s">
        <v>200</v>
      </c>
      <c r="AU1977" s="2" t="s">
        <v>82</v>
      </c>
    </row>
    <row r="1978" spans="1:65" s="123" customFormat="1" ht="22.8" customHeight="1">
      <c r="B1978" s="124"/>
      <c r="D1978" s="125" t="s">
        <v>72</v>
      </c>
      <c r="E1978" s="134" t="s">
        <v>2191</v>
      </c>
      <c r="F1978" s="134" t="s">
        <v>2192</v>
      </c>
      <c r="J1978" s="135">
        <f>BK1978</f>
        <v>0</v>
      </c>
      <c r="L1978" s="124"/>
      <c r="M1978" s="128"/>
      <c r="N1978" s="129"/>
      <c r="O1978" s="129"/>
      <c r="P1978" s="130">
        <f>SUM(P1979:P1993)</f>
        <v>5.4270899999999997</v>
      </c>
      <c r="Q1978" s="129"/>
      <c r="R1978" s="130">
        <f>SUM(R1979:R1993)</f>
        <v>7.8149999999999997E-2</v>
      </c>
      <c r="S1978" s="129"/>
      <c r="T1978" s="131">
        <f>SUM(T1979:T1993)</f>
        <v>0</v>
      </c>
      <c r="AR1978" s="125" t="s">
        <v>82</v>
      </c>
      <c r="AT1978" s="132" t="s">
        <v>72</v>
      </c>
      <c r="AU1978" s="132" t="s">
        <v>80</v>
      </c>
      <c r="AY1978" s="125" t="s">
        <v>193</v>
      </c>
      <c r="BK1978" s="133">
        <f>SUM(BK1979:BK1993)</f>
        <v>0</v>
      </c>
    </row>
    <row r="1979" spans="1:65" s="17" customFormat="1" ht="24.15" customHeight="1">
      <c r="A1979" s="13"/>
      <c r="B1979" s="136"/>
      <c r="C1979" s="137" t="s">
        <v>1319</v>
      </c>
      <c r="D1979" s="137" t="s">
        <v>195</v>
      </c>
      <c r="E1979" s="138" t="s">
        <v>2193</v>
      </c>
      <c r="F1979" s="139" t="s">
        <v>2194</v>
      </c>
      <c r="G1979" s="140" t="s">
        <v>198</v>
      </c>
      <c r="H1979" s="141">
        <v>120.602</v>
      </c>
      <c r="I1979" s="142">
        <v>0</v>
      </c>
      <c r="J1979" s="142">
        <f>ROUND(I1979*H1979,2)</f>
        <v>0</v>
      </c>
      <c r="K1979" s="143"/>
      <c r="L1979" s="14"/>
      <c r="M1979" s="144"/>
      <c r="N1979" s="145" t="s">
        <v>44</v>
      </c>
      <c r="O1979" s="146">
        <v>4.4999999999999998E-2</v>
      </c>
      <c r="P1979" s="146">
        <f>O1979*H1979</f>
        <v>5.4270899999999997</v>
      </c>
      <c r="Q1979" s="146">
        <v>0</v>
      </c>
      <c r="R1979" s="146">
        <f>Q1979*H1979</f>
        <v>0</v>
      </c>
      <c r="S1979" s="146">
        <v>0</v>
      </c>
      <c r="T1979" s="147">
        <f>S1979*H1979</f>
        <v>0</v>
      </c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R1979" s="148" t="s">
        <v>283</v>
      </c>
      <c r="AT1979" s="148" t="s">
        <v>195</v>
      </c>
      <c r="AU1979" s="148" t="s">
        <v>82</v>
      </c>
      <c r="AY1979" s="2" t="s">
        <v>193</v>
      </c>
      <c r="BE1979" s="149">
        <f>IF(N1979="základní",J1979,0)</f>
        <v>0</v>
      </c>
      <c r="BF1979" s="149">
        <f>IF(N1979="snížená",J1979,0)</f>
        <v>0</v>
      </c>
      <c r="BG1979" s="149">
        <f>IF(N1979="zákl. přenesená",J1979,0)</f>
        <v>0</v>
      </c>
      <c r="BH1979" s="149">
        <f>IF(N1979="sníž. přenesená",J1979,0)</f>
        <v>0</v>
      </c>
      <c r="BI1979" s="149">
        <f>IF(N1979="nulová",J1979,0)</f>
        <v>0</v>
      </c>
      <c r="BJ1979" s="2" t="s">
        <v>80</v>
      </c>
      <c r="BK1979" s="149">
        <f>ROUND(I1979*H1979,2)</f>
        <v>0</v>
      </c>
      <c r="BL1979" s="2" t="s">
        <v>283</v>
      </c>
      <c r="BM1979" s="148" t="s">
        <v>2195</v>
      </c>
    </row>
    <row r="1980" spans="1:65" s="17" customFormat="1">
      <c r="A1980" s="13"/>
      <c r="B1980" s="14"/>
      <c r="C1980" s="13"/>
      <c r="D1980" s="150" t="s">
        <v>200</v>
      </c>
      <c r="E1980" s="13"/>
      <c r="F1980" s="151" t="s">
        <v>2196</v>
      </c>
      <c r="G1980" s="13"/>
      <c r="H1980" s="13"/>
      <c r="I1980" s="13"/>
      <c r="J1980" s="13"/>
      <c r="K1980" s="13"/>
      <c r="L1980" s="14"/>
      <c r="M1980" s="152"/>
      <c r="N1980" s="153"/>
      <c r="O1980" s="36"/>
      <c r="P1980" s="36"/>
      <c r="Q1980" s="36"/>
      <c r="R1980" s="36"/>
      <c r="S1980" s="36"/>
      <c r="T1980" s="37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" t="s">
        <v>200</v>
      </c>
      <c r="AU1980" s="2" t="s">
        <v>82</v>
      </c>
    </row>
    <row r="1981" spans="1:65" s="154" customFormat="1">
      <c r="B1981" s="155"/>
      <c r="D1981" s="156" t="s">
        <v>202</v>
      </c>
      <c r="E1981" s="157"/>
      <c r="F1981" s="158" t="s">
        <v>1333</v>
      </c>
      <c r="H1981" s="157"/>
      <c r="L1981" s="155"/>
      <c r="M1981" s="159"/>
      <c r="N1981" s="160"/>
      <c r="O1981" s="160"/>
      <c r="P1981" s="160"/>
      <c r="Q1981" s="160"/>
      <c r="R1981" s="160"/>
      <c r="S1981" s="160"/>
      <c r="T1981" s="161"/>
      <c r="AT1981" s="157" t="s">
        <v>202</v>
      </c>
      <c r="AU1981" s="157" t="s">
        <v>82</v>
      </c>
      <c r="AV1981" s="154" t="s">
        <v>80</v>
      </c>
      <c r="AW1981" s="154" t="s">
        <v>35</v>
      </c>
      <c r="AX1981" s="154" t="s">
        <v>73</v>
      </c>
      <c r="AY1981" s="157" t="s">
        <v>193</v>
      </c>
    </row>
    <row r="1982" spans="1:65" s="154" customFormat="1">
      <c r="B1982" s="155"/>
      <c r="D1982" s="156" t="s">
        <v>202</v>
      </c>
      <c r="E1982" s="157"/>
      <c r="F1982" s="158" t="s">
        <v>953</v>
      </c>
      <c r="H1982" s="157"/>
      <c r="L1982" s="155"/>
      <c r="M1982" s="159"/>
      <c r="N1982" s="160"/>
      <c r="O1982" s="160"/>
      <c r="P1982" s="160"/>
      <c r="Q1982" s="160"/>
      <c r="R1982" s="160"/>
      <c r="S1982" s="160"/>
      <c r="T1982" s="161"/>
      <c r="AT1982" s="157" t="s">
        <v>202</v>
      </c>
      <c r="AU1982" s="157" t="s">
        <v>82</v>
      </c>
      <c r="AV1982" s="154" t="s">
        <v>80</v>
      </c>
      <c r="AW1982" s="154" t="s">
        <v>35</v>
      </c>
      <c r="AX1982" s="154" t="s">
        <v>73</v>
      </c>
      <c r="AY1982" s="157" t="s">
        <v>193</v>
      </c>
    </row>
    <row r="1983" spans="1:65" s="162" customFormat="1">
      <c r="B1983" s="163"/>
      <c r="D1983" s="156" t="s">
        <v>202</v>
      </c>
      <c r="E1983" s="164"/>
      <c r="F1983" s="165" t="s">
        <v>2197</v>
      </c>
      <c r="H1983" s="166">
        <v>39.159999999999997</v>
      </c>
      <c r="L1983" s="163"/>
      <c r="M1983" s="167"/>
      <c r="N1983" s="168"/>
      <c r="O1983" s="168"/>
      <c r="P1983" s="168"/>
      <c r="Q1983" s="168"/>
      <c r="R1983" s="168"/>
      <c r="S1983" s="168"/>
      <c r="T1983" s="169"/>
      <c r="AT1983" s="164" t="s">
        <v>202</v>
      </c>
      <c r="AU1983" s="164" t="s">
        <v>82</v>
      </c>
      <c r="AV1983" s="162" t="s">
        <v>82</v>
      </c>
      <c r="AW1983" s="162" t="s">
        <v>35</v>
      </c>
      <c r="AX1983" s="162" t="s">
        <v>73</v>
      </c>
      <c r="AY1983" s="164" t="s">
        <v>193</v>
      </c>
    </row>
    <row r="1984" spans="1:65" s="162" customFormat="1">
      <c r="B1984" s="163"/>
      <c r="D1984" s="156" t="s">
        <v>202</v>
      </c>
      <c r="E1984" s="164"/>
      <c r="F1984" s="165" t="s">
        <v>2198</v>
      </c>
      <c r="H1984" s="166">
        <v>31.442</v>
      </c>
      <c r="L1984" s="163"/>
      <c r="M1984" s="167"/>
      <c r="N1984" s="168"/>
      <c r="O1984" s="168"/>
      <c r="P1984" s="168"/>
      <c r="Q1984" s="168"/>
      <c r="R1984" s="168"/>
      <c r="S1984" s="168"/>
      <c r="T1984" s="169"/>
      <c r="AT1984" s="164" t="s">
        <v>202</v>
      </c>
      <c r="AU1984" s="164" t="s">
        <v>82</v>
      </c>
      <c r="AV1984" s="162" t="s">
        <v>82</v>
      </c>
      <c r="AW1984" s="162" t="s">
        <v>35</v>
      </c>
      <c r="AX1984" s="162" t="s">
        <v>73</v>
      </c>
      <c r="AY1984" s="164" t="s">
        <v>193</v>
      </c>
    </row>
    <row r="1985" spans="1:65" s="178" customFormat="1">
      <c r="B1985" s="179"/>
      <c r="D1985" s="156" t="s">
        <v>202</v>
      </c>
      <c r="E1985" s="180"/>
      <c r="F1985" s="181" t="s">
        <v>254</v>
      </c>
      <c r="H1985" s="182">
        <v>70.602000000000004</v>
      </c>
      <c r="L1985" s="179"/>
      <c r="M1985" s="183"/>
      <c r="N1985" s="184"/>
      <c r="O1985" s="184"/>
      <c r="P1985" s="184"/>
      <c r="Q1985" s="184"/>
      <c r="R1985" s="184"/>
      <c r="S1985" s="184"/>
      <c r="T1985" s="185"/>
      <c r="AT1985" s="180" t="s">
        <v>202</v>
      </c>
      <c r="AU1985" s="180" t="s">
        <v>82</v>
      </c>
      <c r="AV1985" s="178" t="s">
        <v>213</v>
      </c>
      <c r="AW1985" s="178" t="s">
        <v>35</v>
      </c>
      <c r="AX1985" s="178" t="s">
        <v>73</v>
      </c>
      <c r="AY1985" s="180" t="s">
        <v>193</v>
      </c>
    </row>
    <row r="1986" spans="1:65" s="154" customFormat="1" ht="20.399999999999999">
      <c r="B1986" s="155"/>
      <c r="D1986" s="156" t="s">
        <v>202</v>
      </c>
      <c r="E1986" s="157"/>
      <c r="F1986" s="158" t="s">
        <v>2199</v>
      </c>
      <c r="H1986" s="157"/>
      <c r="L1986" s="155"/>
      <c r="M1986" s="159"/>
      <c r="N1986" s="160"/>
      <c r="O1986" s="160"/>
      <c r="P1986" s="160"/>
      <c r="Q1986" s="160"/>
      <c r="R1986" s="160"/>
      <c r="S1986" s="160"/>
      <c r="T1986" s="161"/>
      <c r="AT1986" s="157" t="s">
        <v>202</v>
      </c>
      <c r="AU1986" s="157" t="s">
        <v>82</v>
      </c>
      <c r="AV1986" s="154" t="s">
        <v>80</v>
      </c>
      <c r="AW1986" s="154" t="s">
        <v>35</v>
      </c>
      <c r="AX1986" s="154" t="s">
        <v>73</v>
      </c>
      <c r="AY1986" s="157" t="s">
        <v>193</v>
      </c>
    </row>
    <row r="1987" spans="1:65" s="162" customFormat="1">
      <c r="B1987" s="163"/>
      <c r="D1987" s="156" t="s">
        <v>202</v>
      </c>
      <c r="E1987" s="164"/>
      <c r="F1987" s="165" t="s">
        <v>964</v>
      </c>
      <c r="H1987" s="166">
        <v>50</v>
      </c>
      <c r="L1987" s="163"/>
      <c r="M1987" s="167"/>
      <c r="N1987" s="168"/>
      <c r="O1987" s="168"/>
      <c r="P1987" s="168"/>
      <c r="Q1987" s="168"/>
      <c r="R1987" s="168"/>
      <c r="S1987" s="168"/>
      <c r="T1987" s="169"/>
      <c r="AT1987" s="164" t="s">
        <v>202</v>
      </c>
      <c r="AU1987" s="164" t="s">
        <v>82</v>
      </c>
      <c r="AV1987" s="162" t="s">
        <v>82</v>
      </c>
      <c r="AW1987" s="162" t="s">
        <v>35</v>
      </c>
      <c r="AX1987" s="162" t="s">
        <v>73</v>
      </c>
      <c r="AY1987" s="164" t="s">
        <v>193</v>
      </c>
    </row>
    <row r="1988" spans="1:65" s="170" customFormat="1">
      <c r="B1988" s="171"/>
      <c r="D1988" s="156" t="s">
        <v>202</v>
      </c>
      <c r="E1988" s="172"/>
      <c r="F1988" s="173" t="s">
        <v>206</v>
      </c>
      <c r="H1988" s="174">
        <v>120.602</v>
      </c>
      <c r="L1988" s="171"/>
      <c r="M1988" s="175"/>
      <c r="N1988" s="176"/>
      <c r="O1988" s="176"/>
      <c r="P1988" s="176"/>
      <c r="Q1988" s="176"/>
      <c r="R1988" s="176"/>
      <c r="S1988" s="176"/>
      <c r="T1988" s="177"/>
      <c r="AT1988" s="172" t="s">
        <v>202</v>
      </c>
      <c r="AU1988" s="172" t="s">
        <v>82</v>
      </c>
      <c r="AV1988" s="170" t="s">
        <v>199</v>
      </c>
      <c r="AW1988" s="170" t="s">
        <v>35</v>
      </c>
      <c r="AX1988" s="170" t="s">
        <v>80</v>
      </c>
      <c r="AY1988" s="172" t="s">
        <v>193</v>
      </c>
    </row>
    <row r="1989" spans="1:65" s="17" customFormat="1" ht="16.5" customHeight="1">
      <c r="A1989" s="13"/>
      <c r="B1989" s="136"/>
      <c r="C1989" s="186" t="s">
        <v>2200</v>
      </c>
      <c r="D1989" s="186" t="s">
        <v>372</v>
      </c>
      <c r="E1989" s="187" t="s">
        <v>2201</v>
      </c>
      <c r="F1989" s="188" t="s">
        <v>2202</v>
      </c>
      <c r="G1989" s="189" t="s">
        <v>198</v>
      </c>
      <c r="H1989" s="190">
        <v>130.25</v>
      </c>
      <c r="I1989" s="191">
        <v>0</v>
      </c>
      <c r="J1989" s="191">
        <f>ROUND(I1989*H1989,2)</f>
        <v>0</v>
      </c>
      <c r="K1989" s="192"/>
      <c r="L1989" s="193"/>
      <c r="M1989" s="194"/>
      <c r="N1989" s="195" t="s">
        <v>44</v>
      </c>
      <c r="O1989" s="146">
        <v>0</v>
      </c>
      <c r="P1989" s="146">
        <f>O1989*H1989</f>
        <v>0</v>
      </c>
      <c r="Q1989" s="146">
        <v>5.9999999999999995E-4</v>
      </c>
      <c r="R1989" s="146">
        <f>Q1989*H1989</f>
        <v>7.8149999999999997E-2</v>
      </c>
      <c r="S1989" s="146">
        <v>0</v>
      </c>
      <c r="T1989" s="147">
        <f>S1989*H1989</f>
        <v>0</v>
      </c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R1989" s="148" t="s">
        <v>336</v>
      </c>
      <c r="AT1989" s="148" t="s">
        <v>372</v>
      </c>
      <c r="AU1989" s="148" t="s">
        <v>82</v>
      </c>
      <c r="AY1989" s="2" t="s">
        <v>193</v>
      </c>
      <c r="BE1989" s="149">
        <f>IF(N1989="základní",J1989,0)</f>
        <v>0</v>
      </c>
      <c r="BF1989" s="149">
        <f>IF(N1989="snížená",J1989,0)</f>
        <v>0</v>
      </c>
      <c r="BG1989" s="149">
        <f>IF(N1989="zákl. přenesená",J1989,0)</f>
        <v>0</v>
      </c>
      <c r="BH1989" s="149">
        <f>IF(N1989="sníž. přenesená",J1989,0)</f>
        <v>0</v>
      </c>
      <c r="BI1989" s="149">
        <f>IF(N1989="nulová",J1989,0)</f>
        <v>0</v>
      </c>
      <c r="BJ1989" s="2" t="s">
        <v>80</v>
      </c>
      <c r="BK1989" s="149">
        <f>ROUND(I1989*H1989,2)</f>
        <v>0</v>
      </c>
      <c r="BL1989" s="2" t="s">
        <v>283</v>
      </c>
      <c r="BM1989" s="148" t="s">
        <v>2203</v>
      </c>
    </row>
    <row r="1990" spans="1:65" s="162" customFormat="1">
      <c r="B1990" s="163"/>
      <c r="D1990" s="156" t="s">
        <v>202</v>
      </c>
      <c r="E1990" s="164"/>
      <c r="F1990" s="165" t="s">
        <v>2204</v>
      </c>
      <c r="H1990" s="166">
        <v>130.25</v>
      </c>
      <c r="L1990" s="163"/>
      <c r="M1990" s="167"/>
      <c r="N1990" s="168"/>
      <c r="O1990" s="168"/>
      <c r="P1990" s="168"/>
      <c r="Q1990" s="168"/>
      <c r="R1990" s="168"/>
      <c r="S1990" s="168"/>
      <c r="T1990" s="169"/>
      <c r="AT1990" s="164" t="s">
        <v>202</v>
      </c>
      <c r="AU1990" s="164" t="s">
        <v>82</v>
      </c>
      <c r="AV1990" s="162" t="s">
        <v>82</v>
      </c>
      <c r="AW1990" s="162" t="s">
        <v>35</v>
      </c>
      <c r="AX1990" s="162" t="s">
        <v>73</v>
      </c>
      <c r="AY1990" s="164" t="s">
        <v>193</v>
      </c>
    </row>
    <row r="1991" spans="1:65" s="170" customFormat="1">
      <c r="B1991" s="171"/>
      <c r="D1991" s="156" t="s">
        <v>202</v>
      </c>
      <c r="E1991" s="172"/>
      <c r="F1991" s="173" t="s">
        <v>206</v>
      </c>
      <c r="H1991" s="174">
        <v>130.25</v>
      </c>
      <c r="L1991" s="171"/>
      <c r="M1991" s="175"/>
      <c r="N1991" s="176"/>
      <c r="O1991" s="176"/>
      <c r="P1991" s="176"/>
      <c r="Q1991" s="176"/>
      <c r="R1991" s="176"/>
      <c r="S1991" s="176"/>
      <c r="T1991" s="177"/>
      <c r="AT1991" s="172" t="s">
        <v>202</v>
      </c>
      <c r="AU1991" s="172" t="s">
        <v>82</v>
      </c>
      <c r="AV1991" s="170" t="s">
        <v>199</v>
      </c>
      <c r="AW1991" s="170" t="s">
        <v>35</v>
      </c>
      <c r="AX1991" s="170" t="s">
        <v>80</v>
      </c>
      <c r="AY1991" s="172" t="s">
        <v>193</v>
      </c>
    </row>
    <row r="1992" spans="1:65" s="17" customFormat="1" ht="44.25" customHeight="1">
      <c r="A1992" s="13"/>
      <c r="B1992" s="136"/>
      <c r="C1992" s="137" t="s">
        <v>1325</v>
      </c>
      <c r="D1992" s="137" t="s">
        <v>195</v>
      </c>
      <c r="E1992" s="138" t="s">
        <v>2205</v>
      </c>
      <c r="F1992" s="139" t="s">
        <v>2206</v>
      </c>
      <c r="G1992" s="140" t="s">
        <v>1318</v>
      </c>
      <c r="H1992" s="141">
        <v>37.642000000000003</v>
      </c>
      <c r="I1992" s="142">
        <v>0</v>
      </c>
      <c r="J1992" s="142">
        <f>ROUND(I1992*H1992,2)</f>
        <v>0</v>
      </c>
      <c r="K1992" s="143"/>
      <c r="L1992" s="14"/>
      <c r="M1992" s="144"/>
      <c r="N1992" s="145" t="s">
        <v>44</v>
      </c>
      <c r="O1992" s="146">
        <v>0</v>
      </c>
      <c r="P1992" s="146">
        <f>O1992*H1992</f>
        <v>0</v>
      </c>
      <c r="Q1992" s="146">
        <v>0</v>
      </c>
      <c r="R1992" s="146">
        <f>Q1992*H1992</f>
        <v>0</v>
      </c>
      <c r="S1992" s="146">
        <v>0</v>
      </c>
      <c r="T1992" s="147">
        <f>S1992*H1992</f>
        <v>0</v>
      </c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R1992" s="148" t="s">
        <v>283</v>
      </c>
      <c r="AT1992" s="148" t="s">
        <v>195</v>
      </c>
      <c r="AU1992" s="148" t="s">
        <v>82</v>
      </c>
      <c r="AY1992" s="2" t="s">
        <v>193</v>
      </c>
      <c r="BE1992" s="149">
        <f>IF(N1992="základní",J1992,0)</f>
        <v>0</v>
      </c>
      <c r="BF1992" s="149">
        <f>IF(N1992="snížená",J1992,0)</f>
        <v>0</v>
      </c>
      <c r="BG1992" s="149">
        <f>IF(N1992="zákl. přenesená",J1992,0)</f>
        <v>0</v>
      </c>
      <c r="BH1992" s="149">
        <f>IF(N1992="sníž. přenesená",J1992,0)</f>
        <v>0</v>
      </c>
      <c r="BI1992" s="149">
        <f>IF(N1992="nulová",J1992,0)</f>
        <v>0</v>
      </c>
      <c r="BJ1992" s="2" t="s">
        <v>80</v>
      </c>
      <c r="BK1992" s="149">
        <f>ROUND(I1992*H1992,2)</f>
        <v>0</v>
      </c>
      <c r="BL1992" s="2" t="s">
        <v>283</v>
      </c>
      <c r="BM1992" s="148" t="s">
        <v>2207</v>
      </c>
    </row>
    <row r="1993" spans="1:65" s="17" customFormat="1">
      <c r="A1993" s="13"/>
      <c r="B1993" s="14"/>
      <c r="C1993" s="13"/>
      <c r="D1993" s="150" t="s">
        <v>200</v>
      </c>
      <c r="E1993" s="13"/>
      <c r="F1993" s="151" t="s">
        <v>2208</v>
      </c>
      <c r="G1993" s="13"/>
      <c r="H1993" s="13"/>
      <c r="I1993" s="13"/>
      <c r="J1993" s="13"/>
      <c r="K1993" s="13"/>
      <c r="L1993" s="14"/>
      <c r="M1993" s="152"/>
      <c r="N1993" s="153"/>
      <c r="O1993" s="36"/>
      <c r="P1993" s="36"/>
      <c r="Q1993" s="36"/>
      <c r="R1993" s="36"/>
      <c r="S1993" s="36"/>
      <c r="T1993" s="37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T1993" s="2" t="s">
        <v>200</v>
      </c>
      <c r="AU1993" s="2" t="s">
        <v>82</v>
      </c>
    </row>
    <row r="1994" spans="1:65" s="123" customFormat="1" ht="22.8" customHeight="1">
      <c r="B1994" s="124"/>
      <c r="D1994" s="125" t="s">
        <v>72</v>
      </c>
      <c r="E1994" s="134" t="s">
        <v>2209</v>
      </c>
      <c r="F1994" s="134" t="s">
        <v>2210</v>
      </c>
      <c r="J1994" s="135">
        <f>BK1994</f>
        <v>0</v>
      </c>
      <c r="L1994" s="124"/>
      <c r="M1994" s="128"/>
      <c r="N1994" s="129"/>
      <c r="O1994" s="129"/>
      <c r="P1994" s="130">
        <f>SUM(P1995:P2025)</f>
        <v>12.73664</v>
      </c>
      <c r="Q1994" s="129"/>
      <c r="R1994" s="130">
        <f>SUM(R1995:R2025)</f>
        <v>1.5485716E-2</v>
      </c>
      <c r="S1994" s="129"/>
      <c r="T1994" s="131">
        <f>SUM(T1995:T2025)</f>
        <v>0</v>
      </c>
      <c r="AR1994" s="125" t="s">
        <v>82</v>
      </c>
      <c r="AT1994" s="132" t="s">
        <v>72</v>
      </c>
      <c r="AU1994" s="132" t="s">
        <v>80</v>
      </c>
      <c r="AY1994" s="125" t="s">
        <v>193</v>
      </c>
      <c r="BK1994" s="133">
        <f>SUM(BK1995:BK2025)</f>
        <v>0</v>
      </c>
    </row>
    <row r="1995" spans="1:65" s="17" customFormat="1" ht="16.5" customHeight="1">
      <c r="A1995" s="13"/>
      <c r="B1995" s="136"/>
      <c r="C1995" s="137" t="s">
        <v>2211</v>
      </c>
      <c r="D1995" s="137" t="s">
        <v>195</v>
      </c>
      <c r="E1995" s="138" t="s">
        <v>2212</v>
      </c>
      <c r="F1995" s="139" t="s">
        <v>2213</v>
      </c>
      <c r="G1995" s="140" t="s">
        <v>198</v>
      </c>
      <c r="H1995" s="141">
        <v>40.851999999999997</v>
      </c>
      <c r="I1995" s="142">
        <v>0</v>
      </c>
      <c r="J1995" s="142">
        <f>ROUND(I1995*H1995,2)</f>
        <v>0</v>
      </c>
      <c r="K1995" s="143"/>
      <c r="L1995" s="14"/>
      <c r="M1995" s="144"/>
      <c r="N1995" s="145" t="s">
        <v>44</v>
      </c>
      <c r="O1995" s="146">
        <v>2.4E-2</v>
      </c>
      <c r="P1995" s="146">
        <f>O1995*H1995</f>
        <v>0.98044799999999999</v>
      </c>
      <c r="Q1995" s="146">
        <v>0</v>
      </c>
      <c r="R1995" s="146">
        <f>Q1995*H1995</f>
        <v>0</v>
      </c>
      <c r="S1995" s="146">
        <v>0</v>
      </c>
      <c r="T1995" s="147">
        <f>S1995*H1995</f>
        <v>0</v>
      </c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R1995" s="148" t="s">
        <v>283</v>
      </c>
      <c r="AT1995" s="148" t="s">
        <v>195</v>
      </c>
      <c r="AU1995" s="148" t="s">
        <v>82</v>
      </c>
      <c r="AY1995" s="2" t="s">
        <v>193</v>
      </c>
      <c r="BE1995" s="149">
        <f>IF(N1995="základní",J1995,0)</f>
        <v>0</v>
      </c>
      <c r="BF1995" s="149">
        <f>IF(N1995="snížená",J1995,0)</f>
        <v>0</v>
      </c>
      <c r="BG1995" s="149">
        <f>IF(N1995="zákl. přenesená",J1995,0)</f>
        <v>0</v>
      </c>
      <c r="BH1995" s="149">
        <f>IF(N1995="sníž. přenesená",J1995,0)</f>
        <v>0</v>
      </c>
      <c r="BI1995" s="149">
        <f>IF(N1995="nulová",J1995,0)</f>
        <v>0</v>
      </c>
      <c r="BJ1995" s="2" t="s">
        <v>80</v>
      </c>
      <c r="BK1995" s="149">
        <f>ROUND(I1995*H1995,2)</f>
        <v>0</v>
      </c>
      <c r="BL1995" s="2" t="s">
        <v>283</v>
      </c>
      <c r="BM1995" s="148" t="s">
        <v>2214</v>
      </c>
    </row>
    <row r="1996" spans="1:65" s="17" customFormat="1">
      <c r="A1996" s="13"/>
      <c r="B1996" s="14"/>
      <c r="C1996" s="13"/>
      <c r="D1996" s="150" t="s">
        <v>200</v>
      </c>
      <c r="E1996" s="13"/>
      <c r="F1996" s="151" t="s">
        <v>2215</v>
      </c>
      <c r="G1996" s="13"/>
      <c r="H1996" s="13"/>
      <c r="I1996" s="13"/>
      <c r="J1996" s="13"/>
      <c r="K1996" s="13"/>
      <c r="L1996" s="14"/>
      <c r="M1996" s="152"/>
      <c r="N1996" s="153"/>
      <c r="O1996" s="36"/>
      <c r="P1996" s="36"/>
      <c r="Q1996" s="36"/>
      <c r="R1996" s="36"/>
      <c r="S1996" s="36"/>
      <c r="T1996" s="37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" t="s">
        <v>200</v>
      </c>
      <c r="AU1996" s="2" t="s">
        <v>82</v>
      </c>
    </row>
    <row r="1997" spans="1:65" s="162" customFormat="1">
      <c r="B1997" s="163"/>
      <c r="D1997" s="156" t="s">
        <v>202</v>
      </c>
      <c r="E1997" s="164"/>
      <c r="F1997" s="165" t="s">
        <v>2216</v>
      </c>
      <c r="H1997" s="166">
        <v>40.851999999999997</v>
      </c>
      <c r="L1997" s="163"/>
      <c r="M1997" s="167"/>
      <c r="N1997" s="168"/>
      <c r="O1997" s="168"/>
      <c r="P1997" s="168"/>
      <c r="Q1997" s="168"/>
      <c r="R1997" s="168"/>
      <c r="S1997" s="168"/>
      <c r="T1997" s="169"/>
      <c r="AT1997" s="164" t="s">
        <v>202</v>
      </c>
      <c r="AU1997" s="164" t="s">
        <v>82</v>
      </c>
      <c r="AV1997" s="162" t="s">
        <v>82</v>
      </c>
      <c r="AW1997" s="162" t="s">
        <v>35</v>
      </c>
      <c r="AX1997" s="162" t="s">
        <v>73</v>
      </c>
      <c r="AY1997" s="164" t="s">
        <v>193</v>
      </c>
    </row>
    <row r="1998" spans="1:65" s="170" customFormat="1">
      <c r="B1998" s="171"/>
      <c r="D1998" s="156" t="s">
        <v>202</v>
      </c>
      <c r="E1998" s="172"/>
      <c r="F1998" s="173" t="s">
        <v>206</v>
      </c>
      <c r="H1998" s="174">
        <v>40.851999999999997</v>
      </c>
      <c r="L1998" s="171"/>
      <c r="M1998" s="175"/>
      <c r="N1998" s="176"/>
      <c r="O1998" s="176"/>
      <c r="P1998" s="176"/>
      <c r="Q1998" s="176"/>
      <c r="R1998" s="176"/>
      <c r="S1998" s="176"/>
      <c r="T1998" s="177"/>
      <c r="AT1998" s="172" t="s">
        <v>202</v>
      </c>
      <c r="AU1998" s="172" t="s">
        <v>82</v>
      </c>
      <c r="AV1998" s="170" t="s">
        <v>199</v>
      </c>
      <c r="AW1998" s="170" t="s">
        <v>35</v>
      </c>
      <c r="AX1998" s="170" t="s">
        <v>80</v>
      </c>
      <c r="AY1998" s="172" t="s">
        <v>193</v>
      </c>
    </row>
    <row r="1999" spans="1:65" s="17" customFormat="1" ht="21.75" customHeight="1">
      <c r="A1999" s="13"/>
      <c r="B1999" s="136"/>
      <c r="C1999" s="137" t="s">
        <v>1331</v>
      </c>
      <c r="D1999" s="137" t="s">
        <v>195</v>
      </c>
      <c r="E1999" s="138" t="s">
        <v>2217</v>
      </c>
      <c r="F1999" s="139" t="s">
        <v>2218</v>
      </c>
      <c r="G1999" s="140" t="s">
        <v>198</v>
      </c>
      <c r="H1999" s="141">
        <v>40.851999999999997</v>
      </c>
      <c r="I1999" s="142">
        <v>0</v>
      </c>
      <c r="J1999" s="142">
        <f>ROUND(I1999*H1999,2)</f>
        <v>0</v>
      </c>
      <c r="K1999" s="143"/>
      <c r="L1999" s="14"/>
      <c r="M1999" s="144"/>
      <c r="N1999" s="145" t="s">
        <v>44</v>
      </c>
      <c r="O1999" s="146">
        <v>5.8000000000000003E-2</v>
      </c>
      <c r="P1999" s="146">
        <f>O1999*H1999</f>
        <v>2.3694159999999997</v>
      </c>
      <c r="Q1999" s="146">
        <v>3.3000000000000003E-5</v>
      </c>
      <c r="R1999" s="146">
        <f>Q1999*H1999</f>
        <v>1.3481159999999999E-3</v>
      </c>
      <c r="S1999" s="146">
        <v>0</v>
      </c>
      <c r="T1999" s="147">
        <f>S1999*H1999</f>
        <v>0</v>
      </c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R1999" s="148" t="s">
        <v>283</v>
      </c>
      <c r="AT1999" s="148" t="s">
        <v>195</v>
      </c>
      <c r="AU1999" s="148" t="s">
        <v>82</v>
      </c>
      <c r="AY1999" s="2" t="s">
        <v>193</v>
      </c>
      <c r="BE1999" s="149">
        <f>IF(N1999="základní",J1999,0)</f>
        <v>0</v>
      </c>
      <c r="BF1999" s="149">
        <f>IF(N1999="snížená",J1999,0)</f>
        <v>0</v>
      </c>
      <c r="BG1999" s="149">
        <f>IF(N1999="zákl. přenesená",J1999,0)</f>
        <v>0</v>
      </c>
      <c r="BH1999" s="149">
        <f>IF(N1999="sníž. přenesená",J1999,0)</f>
        <v>0</v>
      </c>
      <c r="BI1999" s="149">
        <f>IF(N1999="nulová",J1999,0)</f>
        <v>0</v>
      </c>
      <c r="BJ1999" s="2" t="s">
        <v>80</v>
      </c>
      <c r="BK1999" s="149">
        <f>ROUND(I1999*H1999,2)</f>
        <v>0</v>
      </c>
      <c r="BL1999" s="2" t="s">
        <v>283</v>
      </c>
      <c r="BM1999" s="148" t="s">
        <v>2219</v>
      </c>
    </row>
    <row r="2000" spans="1:65" s="17" customFormat="1">
      <c r="A2000" s="13"/>
      <c r="B2000" s="14"/>
      <c r="C2000" s="13"/>
      <c r="D2000" s="150" t="s">
        <v>200</v>
      </c>
      <c r="E2000" s="13"/>
      <c r="F2000" s="151" t="s">
        <v>2220</v>
      </c>
      <c r="G2000" s="13"/>
      <c r="H2000" s="13"/>
      <c r="I2000" s="13"/>
      <c r="J2000" s="13"/>
      <c r="K2000" s="13"/>
      <c r="L2000" s="14"/>
      <c r="M2000" s="152"/>
      <c r="N2000" s="153"/>
      <c r="O2000" s="36"/>
      <c r="P2000" s="36"/>
      <c r="Q2000" s="36"/>
      <c r="R2000" s="36"/>
      <c r="S2000" s="36"/>
      <c r="T2000" s="37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" t="s">
        <v>200</v>
      </c>
      <c r="AU2000" s="2" t="s">
        <v>82</v>
      </c>
    </row>
    <row r="2001" spans="1:65" s="17" customFormat="1" ht="24.15" customHeight="1">
      <c r="A2001" s="13"/>
      <c r="B2001" s="136"/>
      <c r="C2001" s="137" t="s">
        <v>2221</v>
      </c>
      <c r="D2001" s="137" t="s">
        <v>195</v>
      </c>
      <c r="E2001" s="138" t="s">
        <v>2222</v>
      </c>
      <c r="F2001" s="139" t="s">
        <v>2223</v>
      </c>
      <c r="G2001" s="140" t="s">
        <v>198</v>
      </c>
      <c r="H2001" s="141">
        <v>9.41</v>
      </c>
      <c r="I2001" s="142">
        <v>0</v>
      </c>
      <c r="J2001" s="142">
        <f>ROUND(I2001*H2001,2)</f>
        <v>0</v>
      </c>
      <c r="K2001" s="143"/>
      <c r="L2001" s="14"/>
      <c r="M2001" s="144"/>
      <c r="N2001" s="145" t="s">
        <v>44</v>
      </c>
      <c r="O2001" s="146">
        <v>0.219</v>
      </c>
      <c r="P2001" s="146">
        <f>O2001*H2001</f>
        <v>2.0607899999999999</v>
      </c>
      <c r="Q2001" s="146">
        <v>5.0000000000000001E-4</v>
      </c>
      <c r="R2001" s="146">
        <f>Q2001*H2001</f>
        <v>4.705E-3</v>
      </c>
      <c r="S2001" s="146">
        <v>0</v>
      </c>
      <c r="T2001" s="147">
        <f>S2001*H2001</f>
        <v>0</v>
      </c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R2001" s="148" t="s">
        <v>283</v>
      </c>
      <c r="AT2001" s="148" t="s">
        <v>195</v>
      </c>
      <c r="AU2001" s="148" t="s">
        <v>82</v>
      </c>
      <c r="AY2001" s="2" t="s">
        <v>193</v>
      </c>
      <c r="BE2001" s="149">
        <f>IF(N2001="základní",J2001,0)</f>
        <v>0</v>
      </c>
      <c r="BF2001" s="149">
        <f>IF(N2001="snížená",J2001,0)</f>
        <v>0</v>
      </c>
      <c r="BG2001" s="149">
        <f>IF(N2001="zákl. přenesená",J2001,0)</f>
        <v>0</v>
      </c>
      <c r="BH2001" s="149">
        <f>IF(N2001="sníž. přenesená",J2001,0)</f>
        <v>0</v>
      </c>
      <c r="BI2001" s="149">
        <f>IF(N2001="nulová",J2001,0)</f>
        <v>0</v>
      </c>
      <c r="BJ2001" s="2" t="s">
        <v>80</v>
      </c>
      <c r="BK2001" s="149">
        <f>ROUND(I2001*H2001,2)</f>
        <v>0</v>
      </c>
      <c r="BL2001" s="2" t="s">
        <v>283</v>
      </c>
      <c r="BM2001" s="148" t="s">
        <v>2224</v>
      </c>
    </row>
    <row r="2002" spans="1:65" s="17" customFormat="1">
      <c r="A2002" s="13"/>
      <c r="B2002" s="14"/>
      <c r="C2002" s="13"/>
      <c r="D2002" s="150" t="s">
        <v>200</v>
      </c>
      <c r="E2002" s="13"/>
      <c r="F2002" s="151" t="s">
        <v>2225</v>
      </c>
      <c r="G2002" s="13"/>
      <c r="H2002" s="13"/>
      <c r="I2002" s="13"/>
      <c r="J2002" s="13"/>
      <c r="K2002" s="13"/>
      <c r="L2002" s="14"/>
      <c r="M2002" s="152"/>
      <c r="N2002" s="153"/>
      <c r="O2002" s="36"/>
      <c r="P2002" s="36"/>
      <c r="Q2002" s="36"/>
      <c r="R2002" s="36"/>
      <c r="S2002" s="36"/>
      <c r="T2002" s="37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" t="s">
        <v>200</v>
      </c>
      <c r="AU2002" s="2" t="s">
        <v>82</v>
      </c>
    </row>
    <row r="2003" spans="1:65" s="154" customFormat="1">
      <c r="B2003" s="155"/>
      <c r="D2003" s="156" t="s">
        <v>202</v>
      </c>
      <c r="E2003" s="157"/>
      <c r="F2003" s="158" t="s">
        <v>408</v>
      </c>
      <c r="H2003" s="157"/>
      <c r="L2003" s="155"/>
      <c r="M2003" s="159"/>
      <c r="N2003" s="160"/>
      <c r="O2003" s="160"/>
      <c r="P2003" s="160"/>
      <c r="Q2003" s="160"/>
      <c r="R2003" s="160"/>
      <c r="S2003" s="160"/>
      <c r="T2003" s="161"/>
      <c r="AT2003" s="157" t="s">
        <v>202</v>
      </c>
      <c r="AU2003" s="157" t="s">
        <v>82</v>
      </c>
      <c r="AV2003" s="154" t="s">
        <v>80</v>
      </c>
      <c r="AW2003" s="154" t="s">
        <v>35</v>
      </c>
      <c r="AX2003" s="154" t="s">
        <v>73</v>
      </c>
      <c r="AY2003" s="157" t="s">
        <v>193</v>
      </c>
    </row>
    <row r="2004" spans="1:65" s="154" customFormat="1">
      <c r="B2004" s="155"/>
      <c r="D2004" s="156" t="s">
        <v>202</v>
      </c>
      <c r="E2004" s="157"/>
      <c r="F2004" s="158" t="s">
        <v>911</v>
      </c>
      <c r="H2004" s="157"/>
      <c r="L2004" s="155"/>
      <c r="M2004" s="159"/>
      <c r="N2004" s="160"/>
      <c r="O2004" s="160"/>
      <c r="P2004" s="160"/>
      <c r="Q2004" s="160"/>
      <c r="R2004" s="160"/>
      <c r="S2004" s="160"/>
      <c r="T2004" s="161"/>
      <c r="AT2004" s="157" t="s">
        <v>202</v>
      </c>
      <c r="AU2004" s="157" t="s">
        <v>82</v>
      </c>
      <c r="AV2004" s="154" t="s">
        <v>80</v>
      </c>
      <c r="AW2004" s="154" t="s">
        <v>35</v>
      </c>
      <c r="AX2004" s="154" t="s">
        <v>73</v>
      </c>
      <c r="AY2004" s="157" t="s">
        <v>193</v>
      </c>
    </row>
    <row r="2005" spans="1:65" s="162" customFormat="1">
      <c r="B2005" s="163"/>
      <c r="D2005" s="156" t="s">
        <v>202</v>
      </c>
      <c r="E2005" s="164"/>
      <c r="F2005" s="165" t="s">
        <v>912</v>
      </c>
      <c r="H2005" s="166">
        <v>9.41</v>
      </c>
      <c r="L2005" s="163"/>
      <c r="M2005" s="167"/>
      <c r="N2005" s="168"/>
      <c r="O2005" s="168"/>
      <c r="P2005" s="168"/>
      <c r="Q2005" s="168"/>
      <c r="R2005" s="168"/>
      <c r="S2005" s="168"/>
      <c r="T2005" s="169"/>
      <c r="AT2005" s="164" t="s">
        <v>202</v>
      </c>
      <c r="AU2005" s="164" t="s">
        <v>82</v>
      </c>
      <c r="AV2005" s="162" t="s">
        <v>82</v>
      </c>
      <c r="AW2005" s="162" t="s">
        <v>35</v>
      </c>
      <c r="AX2005" s="162" t="s">
        <v>73</v>
      </c>
      <c r="AY2005" s="164" t="s">
        <v>193</v>
      </c>
    </row>
    <row r="2006" spans="1:65" s="170" customFormat="1">
      <c r="B2006" s="171"/>
      <c r="D2006" s="156" t="s">
        <v>202</v>
      </c>
      <c r="E2006" s="172"/>
      <c r="F2006" s="173" t="s">
        <v>206</v>
      </c>
      <c r="H2006" s="174">
        <v>9.41</v>
      </c>
      <c r="L2006" s="171"/>
      <c r="M2006" s="175"/>
      <c r="N2006" s="176"/>
      <c r="O2006" s="176"/>
      <c r="P2006" s="176"/>
      <c r="Q2006" s="176"/>
      <c r="R2006" s="176"/>
      <c r="S2006" s="176"/>
      <c r="T2006" s="177"/>
      <c r="AT2006" s="172" t="s">
        <v>202</v>
      </c>
      <c r="AU2006" s="172" t="s">
        <v>82</v>
      </c>
      <c r="AV2006" s="170" t="s">
        <v>199</v>
      </c>
      <c r="AW2006" s="170" t="s">
        <v>35</v>
      </c>
      <c r="AX2006" s="170" t="s">
        <v>80</v>
      </c>
      <c r="AY2006" s="172" t="s">
        <v>193</v>
      </c>
    </row>
    <row r="2007" spans="1:65" s="17" customFormat="1" ht="24.15" customHeight="1">
      <c r="A2007" s="13"/>
      <c r="B2007" s="136"/>
      <c r="C2007" s="186" t="s">
        <v>1340</v>
      </c>
      <c r="D2007" s="186" t="s">
        <v>372</v>
      </c>
      <c r="E2007" s="187" t="s">
        <v>2226</v>
      </c>
      <c r="F2007" s="188" t="s">
        <v>2227</v>
      </c>
      <c r="G2007" s="189" t="s">
        <v>198</v>
      </c>
      <c r="H2007" s="190">
        <v>9.8810000000000002</v>
      </c>
      <c r="I2007" s="191">
        <v>0</v>
      </c>
      <c r="J2007" s="191">
        <f>ROUND(I2007*H2007,2)</f>
        <v>0</v>
      </c>
      <c r="K2007" s="192"/>
      <c r="L2007" s="193"/>
      <c r="M2007" s="194"/>
      <c r="N2007" s="195" t="s">
        <v>44</v>
      </c>
      <c r="O2007" s="146">
        <v>0</v>
      </c>
      <c r="P2007" s="146">
        <f>O2007*H2007</f>
        <v>0</v>
      </c>
      <c r="Q2007" s="146">
        <v>0</v>
      </c>
      <c r="R2007" s="146">
        <f>Q2007*H2007</f>
        <v>0</v>
      </c>
      <c r="S2007" s="146">
        <v>0</v>
      </c>
      <c r="T2007" s="147">
        <f>S2007*H2007</f>
        <v>0</v>
      </c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R2007" s="148" t="s">
        <v>336</v>
      </c>
      <c r="AT2007" s="148" t="s">
        <v>372</v>
      </c>
      <c r="AU2007" s="148" t="s">
        <v>82</v>
      </c>
      <c r="AY2007" s="2" t="s">
        <v>193</v>
      </c>
      <c r="BE2007" s="149">
        <f>IF(N2007="základní",J2007,0)</f>
        <v>0</v>
      </c>
      <c r="BF2007" s="149">
        <f>IF(N2007="snížená",J2007,0)</f>
        <v>0</v>
      </c>
      <c r="BG2007" s="149">
        <f>IF(N2007="zákl. přenesená",J2007,0)</f>
        <v>0</v>
      </c>
      <c r="BH2007" s="149">
        <f>IF(N2007="sníž. přenesená",J2007,0)</f>
        <v>0</v>
      </c>
      <c r="BI2007" s="149">
        <f>IF(N2007="nulová",J2007,0)</f>
        <v>0</v>
      </c>
      <c r="BJ2007" s="2" t="s">
        <v>80</v>
      </c>
      <c r="BK2007" s="149">
        <f>ROUND(I2007*H2007,2)</f>
        <v>0</v>
      </c>
      <c r="BL2007" s="2" t="s">
        <v>283</v>
      </c>
      <c r="BM2007" s="148" t="s">
        <v>2228</v>
      </c>
    </row>
    <row r="2008" spans="1:65" s="162" customFormat="1">
      <c r="B2008" s="163"/>
      <c r="D2008" s="156" t="s">
        <v>202</v>
      </c>
      <c r="E2008" s="164"/>
      <c r="F2008" s="165" t="s">
        <v>2229</v>
      </c>
      <c r="H2008" s="166">
        <v>9.8810000000000002</v>
      </c>
      <c r="L2008" s="163"/>
      <c r="M2008" s="167"/>
      <c r="N2008" s="168"/>
      <c r="O2008" s="168"/>
      <c r="P2008" s="168"/>
      <c r="Q2008" s="168"/>
      <c r="R2008" s="168"/>
      <c r="S2008" s="168"/>
      <c r="T2008" s="169"/>
      <c r="AT2008" s="164" t="s">
        <v>202</v>
      </c>
      <c r="AU2008" s="164" t="s">
        <v>82</v>
      </c>
      <c r="AV2008" s="162" t="s">
        <v>82</v>
      </c>
      <c r="AW2008" s="162" t="s">
        <v>35</v>
      </c>
      <c r="AX2008" s="162" t="s">
        <v>73</v>
      </c>
      <c r="AY2008" s="164" t="s">
        <v>193</v>
      </c>
    </row>
    <row r="2009" spans="1:65" s="170" customFormat="1">
      <c r="B2009" s="171"/>
      <c r="D2009" s="156" t="s">
        <v>202</v>
      </c>
      <c r="E2009" s="172"/>
      <c r="F2009" s="173" t="s">
        <v>206</v>
      </c>
      <c r="H2009" s="174">
        <v>9.8810000000000002</v>
      </c>
      <c r="L2009" s="171"/>
      <c r="M2009" s="175"/>
      <c r="N2009" s="176"/>
      <c r="O2009" s="176"/>
      <c r="P2009" s="176"/>
      <c r="Q2009" s="176"/>
      <c r="R2009" s="176"/>
      <c r="S2009" s="176"/>
      <c r="T2009" s="177"/>
      <c r="AT2009" s="172" t="s">
        <v>202</v>
      </c>
      <c r="AU2009" s="172" t="s">
        <v>82</v>
      </c>
      <c r="AV2009" s="170" t="s">
        <v>199</v>
      </c>
      <c r="AW2009" s="170" t="s">
        <v>35</v>
      </c>
      <c r="AX2009" s="170" t="s">
        <v>80</v>
      </c>
      <c r="AY2009" s="172" t="s">
        <v>193</v>
      </c>
    </row>
    <row r="2010" spans="1:65" s="17" customFormat="1" ht="24.15" customHeight="1">
      <c r="A2010" s="13"/>
      <c r="B2010" s="136"/>
      <c r="C2010" s="137" t="s">
        <v>2230</v>
      </c>
      <c r="D2010" s="137" t="s">
        <v>195</v>
      </c>
      <c r="E2010" s="138" t="s">
        <v>2231</v>
      </c>
      <c r="F2010" s="139" t="s">
        <v>2232</v>
      </c>
      <c r="G2010" s="140" t="s">
        <v>198</v>
      </c>
      <c r="H2010" s="141">
        <v>31.442</v>
      </c>
      <c r="I2010" s="142">
        <v>0</v>
      </c>
      <c r="J2010" s="142">
        <f>ROUND(I2010*H2010,2)</f>
        <v>0</v>
      </c>
      <c r="K2010" s="143"/>
      <c r="L2010" s="14"/>
      <c r="M2010" s="144"/>
      <c r="N2010" s="145" t="s">
        <v>44</v>
      </c>
      <c r="O2010" s="146">
        <v>0.23300000000000001</v>
      </c>
      <c r="P2010" s="146">
        <f>O2010*H2010</f>
        <v>7.3259860000000003</v>
      </c>
      <c r="Q2010" s="146">
        <v>2.9999999999999997E-4</v>
      </c>
      <c r="R2010" s="146">
        <f>Q2010*H2010</f>
        <v>9.4325999999999993E-3</v>
      </c>
      <c r="S2010" s="146">
        <v>0</v>
      </c>
      <c r="T2010" s="147">
        <f>S2010*H2010</f>
        <v>0</v>
      </c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R2010" s="148" t="s">
        <v>283</v>
      </c>
      <c r="AT2010" s="148" t="s">
        <v>195</v>
      </c>
      <c r="AU2010" s="148" t="s">
        <v>82</v>
      </c>
      <c r="AY2010" s="2" t="s">
        <v>193</v>
      </c>
      <c r="BE2010" s="149">
        <f>IF(N2010="základní",J2010,0)</f>
        <v>0</v>
      </c>
      <c r="BF2010" s="149">
        <f>IF(N2010="snížená",J2010,0)</f>
        <v>0</v>
      </c>
      <c r="BG2010" s="149">
        <f>IF(N2010="zákl. přenesená",J2010,0)</f>
        <v>0</v>
      </c>
      <c r="BH2010" s="149">
        <f>IF(N2010="sníž. přenesená",J2010,0)</f>
        <v>0</v>
      </c>
      <c r="BI2010" s="149">
        <f>IF(N2010="nulová",J2010,0)</f>
        <v>0</v>
      </c>
      <c r="BJ2010" s="2" t="s">
        <v>80</v>
      </c>
      <c r="BK2010" s="149">
        <f>ROUND(I2010*H2010,2)</f>
        <v>0</v>
      </c>
      <c r="BL2010" s="2" t="s">
        <v>283</v>
      </c>
      <c r="BM2010" s="148" t="s">
        <v>2233</v>
      </c>
    </row>
    <row r="2011" spans="1:65" s="17" customFormat="1">
      <c r="A2011" s="13"/>
      <c r="B2011" s="14"/>
      <c r="C2011" s="13"/>
      <c r="D2011" s="150" t="s">
        <v>200</v>
      </c>
      <c r="E2011" s="13"/>
      <c r="F2011" s="151" t="s">
        <v>2234</v>
      </c>
      <c r="G2011" s="13"/>
      <c r="H2011" s="13"/>
      <c r="I2011" s="13"/>
      <c r="J2011" s="13"/>
      <c r="K2011" s="13"/>
      <c r="L2011" s="14"/>
      <c r="M2011" s="152"/>
      <c r="N2011" s="153"/>
      <c r="O2011" s="36"/>
      <c r="P2011" s="36"/>
      <c r="Q2011" s="36"/>
      <c r="R2011" s="36"/>
      <c r="S2011" s="36"/>
      <c r="T2011" s="37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T2011" s="2" t="s">
        <v>200</v>
      </c>
      <c r="AU2011" s="2" t="s">
        <v>82</v>
      </c>
    </row>
    <row r="2012" spans="1:65" s="154" customFormat="1">
      <c r="B2012" s="155"/>
      <c r="D2012" s="156" t="s">
        <v>202</v>
      </c>
      <c r="E2012" s="157"/>
      <c r="F2012" s="158" t="s">
        <v>408</v>
      </c>
      <c r="H2012" s="157"/>
      <c r="L2012" s="155"/>
      <c r="M2012" s="159"/>
      <c r="N2012" s="160"/>
      <c r="O2012" s="160"/>
      <c r="P2012" s="160"/>
      <c r="Q2012" s="160"/>
      <c r="R2012" s="160"/>
      <c r="S2012" s="160"/>
      <c r="T2012" s="161"/>
      <c r="AT2012" s="157" t="s">
        <v>202</v>
      </c>
      <c r="AU2012" s="157" t="s">
        <v>82</v>
      </c>
      <c r="AV2012" s="154" t="s">
        <v>80</v>
      </c>
      <c r="AW2012" s="154" t="s">
        <v>35</v>
      </c>
      <c r="AX2012" s="154" t="s">
        <v>73</v>
      </c>
      <c r="AY2012" s="157" t="s">
        <v>193</v>
      </c>
    </row>
    <row r="2013" spans="1:65" s="154" customFormat="1">
      <c r="B2013" s="155"/>
      <c r="D2013" s="156" t="s">
        <v>202</v>
      </c>
      <c r="E2013" s="157"/>
      <c r="F2013" s="158" t="s">
        <v>919</v>
      </c>
      <c r="H2013" s="157"/>
      <c r="L2013" s="155"/>
      <c r="M2013" s="159"/>
      <c r="N2013" s="160"/>
      <c r="O2013" s="160"/>
      <c r="P2013" s="160"/>
      <c r="Q2013" s="160"/>
      <c r="R2013" s="160"/>
      <c r="S2013" s="160"/>
      <c r="T2013" s="161"/>
      <c r="AT2013" s="157" t="s">
        <v>202</v>
      </c>
      <c r="AU2013" s="157" t="s">
        <v>82</v>
      </c>
      <c r="AV2013" s="154" t="s">
        <v>80</v>
      </c>
      <c r="AW2013" s="154" t="s">
        <v>35</v>
      </c>
      <c r="AX2013" s="154" t="s">
        <v>73</v>
      </c>
      <c r="AY2013" s="157" t="s">
        <v>193</v>
      </c>
    </row>
    <row r="2014" spans="1:65" s="162" customFormat="1">
      <c r="B2014" s="163"/>
      <c r="D2014" s="156" t="s">
        <v>202</v>
      </c>
      <c r="E2014" s="164"/>
      <c r="F2014" s="165" t="s">
        <v>920</v>
      </c>
      <c r="H2014" s="166">
        <v>31.442</v>
      </c>
      <c r="L2014" s="163"/>
      <c r="M2014" s="167"/>
      <c r="N2014" s="168"/>
      <c r="O2014" s="168"/>
      <c r="P2014" s="168"/>
      <c r="Q2014" s="168"/>
      <c r="R2014" s="168"/>
      <c r="S2014" s="168"/>
      <c r="T2014" s="169"/>
      <c r="AT2014" s="164" t="s">
        <v>202</v>
      </c>
      <c r="AU2014" s="164" t="s">
        <v>82</v>
      </c>
      <c r="AV2014" s="162" t="s">
        <v>82</v>
      </c>
      <c r="AW2014" s="162" t="s">
        <v>35</v>
      </c>
      <c r="AX2014" s="162" t="s">
        <v>73</v>
      </c>
      <c r="AY2014" s="164" t="s">
        <v>193</v>
      </c>
    </row>
    <row r="2015" spans="1:65" s="170" customFormat="1">
      <c r="B2015" s="171"/>
      <c r="D2015" s="156" t="s">
        <v>202</v>
      </c>
      <c r="E2015" s="172"/>
      <c r="F2015" s="173" t="s">
        <v>206</v>
      </c>
      <c r="H2015" s="174">
        <v>31.442</v>
      </c>
      <c r="L2015" s="171"/>
      <c r="M2015" s="175"/>
      <c r="N2015" s="176"/>
      <c r="O2015" s="176"/>
      <c r="P2015" s="176"/>
      <c r="Q2015" s="176"/>
      <c r="R2015" s="176"/>
      <c r="S2015" s="176"/>
      <c r="T2015" s="177"/>
      <c r="AT2015" s="172" t="s">
        <v>202</v>
      </c>
      <c r="AU2015" s="172" t="s">
        <v>82</v>
      </c>
      <c r="AV2015" s="170" t="s">
        <v>199</v>
      </c>
      <c r="AW2015" s="170" t="s">
        <v>35</v>
      </c>
      <c r="AX2015" s="170" t="s">
        <v>80</v>
      </c>
      <c r="AY2015" s="172" t="s">
        <v>193</v>
      </c>
    </row>
    <row r="2016" spans="1:65" s="17" customFormat="1" ht="16.5" customHeight="1">
      <c r="A2016" s="13"/>
      <c r="B2016" s="136"/>
      <c r="C2016" s="186" t="s">
        <v>1345</v>
      </c>
      <c r="D2016" s="186" t="s">
        <v>372</v>
      </c>
      <c r="E2016" s="187" t="s">
        <v>2235</v>
      </c>
      <c r="F2016" s="188" t="s">
        <v>2236</v>
      </c>
      <c r="G2016" s="189" t="s">
        <v>198</v>
      </c>
      <c r="H2016" s="190">
        <v>33.014000000000003</v>
      </c>
      <c r="I2016" s="191">
        <v>0</v>
      </c>
      <c r="J2016" s="191">
        <f>ROUND(I2016*H2016,2)</f>
        <v>0</v>
      </c>
      <c r="K2016" s="192"/>
      <c r="L2016" s="193"/>
      <c r="M2016" s="194"/>
      <c r="N2016" s="195" t="s">
        <v>44</v>
      </c>
      <c r="O2016" s="146">
        <v>0</v>
      </c>
      <c r="P2016" s="146">
        <f>O2016*H2016</f>
        <v>0</v>
      </c>
      <c r="Q2016" s="146">
        <v>0</v>
      </c>
      <c r="R2016" s="146">
        <f>Q2016*H2016</f>
        <v>0</v>
      </c>
      <c r="S2016" s="146">
        <v>0</v>
      </c>
      <c r="T2016" s="147">
        <f>S2016*H2016</f>
        <v>0</v>
      </c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R2016" s="148" t="s">
        <v>336</v>
      </c>
      <c r="AT2016" s="148" t="s">
        <v>372</v>
      </c>
      <c r="AU2016" s="148" t="s">
        <v>82</v>
      </c>
      <c r="AY2016" s="2" t="s">
        <v>193</v>
      </c>
      <c r="BE2016" s="149">
        <f>IF(N2016="základní",J2016,0)</f>
        <v>0</v>
      </c>
      <c r="BF2016" s="149">
        <f>IF(N2016="snížená",J2016,0)</f>
        <v>0</v>
      </c>
      <c r="BG2016" s="149">
        <f>IF(N2016="zákl. přenesená",J2016,0)</f>
        <v>0</v>
      </c>
      <c r="BH2016" s="149">
        <f>IF(N2016="sníž. přenesená",J2016,0)</f>
        <v>0</v>
      </c>
      <c r="BI2016" s="149">
        <f>IF(N2016="nulová",J2016,0)</f>
        <v>0</v>
      </c>
      <c r="BJ2016" s="2" t="s">
        <v>80</v>
      </c>
      <c r="BK2016" s="149">
        <f>ROUND(I2016*H2016,2)</f>
        <v>0</v>
      </c>
      <c r="BL2016" s="2" t="s">
        <v>283</v>
      </c>
      <c r="BM2016" s="148" t="s">
        <v>2237</v>
      </c>
    </row>
    <row r="2017" spans="1:65" s="162" customFormat="1">
      <c r="B2017" s="163"/>
      <c r="D2017" s="156" t="s">
        <v>202</v>
      </c>
      <c r="E2017" s="164"/>
      <c r="F2017" s="165" t="s">
        <v>2238</v>
      </c>
      <c r="H2017" s="166">
        <v>33.014000000000003</v>
      </c>
      <c r="L2017" s="163"/>
      <c r="M2017" s="167"/>
      <c r="N2017" s="168"/>
      <c r="O2017" s="168"/>
      <c r="P2017" s="168"/>
      <c r="Q2017" s="168"/>
      <c r="R2017" s="168"/>
      <c r="S2017" s="168"/>
      <c r="T2017" s="169"/>
      <c r="AT2017" s="164" t="s">
        <v>202</v>
      </c>
      <c r="AU2017" s="164" t="s">
        <v>82</v>
      </c>
      <c r="AV2017" s="162" t="s">
        <v>82</v>
      </c>
      <c r="AW2017" s="162" t="s">
        <v>35</v>
      </c>
      <c r="AX2017" s="162" t="s">
        <v>73</v>
      </c>
      <c r="AY2017" s="164" t="s">
        <v>193</v>
      </c>
    </row>
    <row r="2018" spans="1:65" s="170" customFormat="1">
      <c r="B2018" s="171"/>
      <c r="D2018" s="156" t="s">
        <v>202</v>
      </c>
      <c r="E2018" s="172"/>
      <c r="F2018" s="173" t="s">
        <v>206</v>
      </c>
      <c r="H2018" s="174">
        <v>33.014000000000003</v>
      </c>
      <c r="L2018" s="171"/>
      <c r="M2018" s="175"/>
      <c r="N2018" s="176"/>
      <c r="O2018" s="176"/>
      <c r="P2018" s="176"/>
      <c r="Q2018" s="176"/>
      <c r="R2018" s="176"/>
      <c r="S2018" s="176"/>
      <c r="T2018" s="177"/>
      <c r="AT2018" s="172" t="s">
        <v>202</v>
      </c>
      <c r="AU2018" s="172" t="s">
        <v>82</v>
      </c>
      <c r="AV2018" s="170" t="s">
        <v>199</v>
      </c>
      <c r="AW2018" s="170" t="s">
        <v>35</v>
      </c>
      <c r="AX2018" s="170" t="s">
        <v>80</v>
      </c>
      <c r="AY2018" s="172" t="s">
        <v>193</v>
      </c>
    </row>
    <row r="2019" spans="1:65" s="17" customFormat="1" ht="16.5" customHeight="1">
      <c r="A2019" s="13"/>
      <c r="B2019" s="136"/>
      <c r="C2019" s="137" t="s">
        <v>2239</v>
      </c>
      <c r="D2019" s="137" t="s">
        <v>195</v>
      </c>
      <c r="E2019" s="138" t="s">
        <v>2240</v>
      </c>
      <c r="F2019" s="139" t="s">
        <v>2241</v>
      </c>
      <c r="G2019" s="140" t="s">
        <v>353</v>
      </c>
      <c r="H2019" s="141">
        <v>27.73</v>
      </c>
      <c r="I2019" s="142">
        <v>0</v>
      </c>
      <c r="J2019" s="142">
        <f>ROUND(I2019*H2019,2)</f>
        <v>0</v>
      </c>
      <c r="K2019" s="143"/>
      <c r="L2019" s="14"/>
      <c r="M2019" s="144"/>
      <c r="N2019" s="145" t="s">
        <v>44</v>
      </c>
      <c r="O2019" s="146">
        <v>0</v>
      </c>
      <c r="P2019" s="146">
        <f>O2019*H2019</f>
        <v>0</v>
      </c>
      <c r="Q2019" s="146">
        <v>0</v>
      </c>
      <c r="R2019" s="146">
        <f>Q2019*H2019</f>
        <v>0</v>
      </c>
      <c r="S2019" s="146">
        <v>0</v>
      </c>
      <c r="T2019" s="147">
        <f>S2019*H2019</f>
        <v>0</v>
      </c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R2019" s="148" t="s">
        <v>283</v>
      </c>
      <c r="AT2019" s="148" t="s">
        <v>195</v>
      </c>
      <c r="AU2019" s="148" t="s">
        <v>82</v>
      </c>
      <c r="AY2019" s="2" t="s">
        <v>193</v>
      </c>
      <c r="BE2019" s="149">
        <f>IF(N2019="základní",J2019,0)</f>
        <v>0</v>
      </c>
      <c r="BF2019" s="149">
        <f>IF(N2019="snížená",J2019,0)</f>
        <v>0</v>
      </c>
      <c r="BG2019" s="149">
        <f>IF(N2019="zákl. přenesená",J2019,0)</f>
        <v>0</v>
      </c>
      <c r="BH2019" s="149">
        <f>IF(N2019="sníž. přenesená",J2019,0)</f>
        <v>0</v>
      </c>
      <c r="BI2019" s="149">
        <f>IF(N2019="nulová",J2019,0)</f>
        <v>0</v>
      </c>
      <c r="BJ2019" s="2" t="s">
        <v>80</v>
      </c>
      <c r="BK2019" s="149">
        <f>ROUND(I2019*H2019,2)</f>
        <v>0</v>
      </c>
      <c r="BL2019" s="2" t="s">
        <v>283</v>
      </c>
      <c r="BM2019" s="148" t="s">
        <v>2242</v>
      </c>
    </row>
    <row r="2020" spans="1:65" s="154" customFormat="1">
      <c r="B2020" s="155"/>
      <c r="D2020" s="156" t="s">
        <v>202</v>
      </c>
      <c r="E2020" s="157"/>
      <c r="F2020" s="158" t="s">
        <v>408</v>
      </c>
      <c r="H2020" s="157"/>
      <c r="L2020" s="155"/>
      <c r="M2020" s="159"/>
      <c r="N2020" s="160"/>
      <c r="O2020" s="160"/>
      <c r="P2020" s="160"/>
      <c r="Q2020" s="160"/>
      <c r="R2020" s="160"/>
      <c r="S2020" s="160"/>
      <c r="T2020" s="161"/>
      <c r="AT2020" s="157" t="s">
        <v>202</v>
      </c>
      <c r="AU2020" s="157" t="s">
        <v>82</v>
      </c>
      <c r="AV2020" s="154" t="s">
        <v>80</v>
      </c>
      <c r="AW2020" s="154" t="s">
        <v>35</v>
      </c>
      <c r="AX2020" s="154" t="s">
        <v>73</v>
      </c>
      <c r="AY2020" s="157" t="s">
        <v>193</v>
      </c>
    </row>
    <row r="2021" spans="1:65" s="154" customFormat="1">
      <c r="B2021" s="155"/>
      <c r="D2021" s="156" t="s">
        <v>202</v>
      </c>
      <c r="E2021" s="157"/>
      <c r="F2021" s="158" t="s">
        <v>2243</v>
      </c>
      <c r="H2021" s="157"/>
      <c r="L2021" s="155"/>
      <c r="M2021" s="159"/>
      <c r="N2021" s="160"/>
      <c r="O2021" s="160"/>
      <c r="P2021" s="160"/>
      <c r="Q2021" s="160"/>
      <c r="R2021" s="160"/>
      <c r="S2021" s="160"/>
      <c r="T2021" s="161"/>
      <c r="AT2021" s="157" t="s">
        <v>202</v>
      </c>
      <c r="AU2021" s="157" t="s">
        <v>82</v>
      </c>
      <c r="AV2021" s="154" t="s">
        <v>80</v>
      </c>
      <c r="AW2021" s="154" t="s">
        <v>35</v>
      </c>
      <c r="AX2021" s="154" t="s">
        <v>73</v>
      </c>
      <c r="AY2021" s="157" t="s">
        <v>193</v>
      </c>
    </row>
    <row r="2022" spans="1:65" s="162" customFormat="1">
      <c r="B2022" s="163"/>
      <c r="D2022" s="156" t="s">
        <v>202</v>
      </c>
      <c r="E2022" s="164"/>
      <c r="F2022" s="165" t="s">
        <v>2244</v>
      </c>
      <c r="H2022" s="166">
        <v>27.73</v>
      </c>
      <c r="L2022" s="163"/>
      <c r="M2022" s="167"/>
      <c r="N2022" s="168"/>
      <c r="O2022" s="168"/>
      <c r="P2022" s="168"/>
      <c r="Q2022" s="168"/>
      <c r="R2022" s="168"/>
      <c r="S2022" s="168"/>
      <c r="T2022" s="169"/>
      <c r="AT2022" s="164" t="s">
        <v>202</v>
      </c>
      <c r="AU2022" s="164" t="s">
        <v>82</v>
      </c>
      <c r="AV2022" s="162" t="s">
        <v>82</v>
      </c>
      <c r="AW2022" s="162" t="s">
        <v>35</v>
      </c>
      <c r="AX2022" s="162" t="s">
        <v>73</v>
      </c>
      <c r="AY2022" s="164" t="s">
        <v>193</v>
      </c>
    </row>
    <row r="2023" spans="1:65" s="170" customFormat="1">
      <c r="B2023" s="171"/>
      <c r="D2023" s="156" t="s">
        <v>202</v>
      </c>
      <c r="E2023" s="172"/>
      <c r="F2023" s="173" t="s">
        <v>206</v>
      </c>
      <c r="H2023" s="174">
        <v>27.73</v>
      </c>
      <c r="L2023" s="171"/>
      <c r="M2023" s="175"/>
      <c r="N2023" s="176"/>
      <c r="O2023" s="176"/>
      <c r="P2023" s="176"/>
      <c r="Q2023" s="176"/>
      <c r="R2023" s="176"/>
      <c r="S2023" s="176"/>
      <c r="T2023" s="177"/>
      <c r="AT2023" s="172" t="s">
        <v>202</v>
      </c>
      <c r="AU2023" s="172" t="s">
        <v>82</v>
      </c>
      <c r="AV2023" s="170" t="s">
        <v>199</v>
      </c>
      <c r="AW2023" s="170" t="s">
        <v>35</v>
      </c>
      <c r="AX2023" s="170" t="s">
        <v>80</v>
      </c>
      <c r="AY2023" s="172" t="s">
        <v>193</v>
      </c>
    </row>
    <row r="2024" spans="1:65" s="17" customFormat="1" ht="44.25" customHeight="1">
      <c r="A2024" s="13"/>
      <c r="B2024" s="136"/>
      <c r="C2024" s="137" t="s">
        <v>1349</v>
      </c>
      <c r="D2024" s="137" t="s">
        <v>195</v>
      </c>
      <c r="E2024" s="138" t="s">
        <v>2245</v>
      </c>
      <c r="F2024" s="139" t="s">
        <v>2246</v>
      </c>
      <c r="G2024" s="140" t="s">
        <v>1318</v>
      </c>
      <c r="H2024" s="141">
        <v>497.678</v>
      </c>
      <c r="I2024" s="142">
        <v>0</v>
      </c>
      <c r="J2024" s="142">
        <f>ROUND(I2024*H2024,2)</f>
        <v>0</v>
      </c>
      <c r="K2024" s="143"/>
      <c r="L2024" s="14"/>
      <c r="M2024" s="144"/>
      <c r="N2024" s="145" t="s">
        <v>44</v>
      </c>
      <c r="O2024" s="146">
        <v>0</v>
      </c>
      <c r="P2024" s="146">
        <f>O2024*H2024</f>
        <v>0</v>
      </c>
      <c r="Q2024" s="146">
        <v>0</v>
      </c>
      <c r="R2024" s="146">
        <f>Q2024*H2024</f>
        <v>0</v>
      </c>
      <c r="S2024" s="146">
        <v>0</v>
      </c>
      <c r="T2024" s="147">
        <f>S2024*H2024</f>
        <v>0</v>
      </c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R2024" s="148" t="s">
        <v>283</v>
      </c>
      <c r="AT2024" s="148" t="s">
        <v>195</v>
      </c>
      <c r="AU2024" s="148" t="s">
        <v>82</v>
      </c>
      <c r="AY2024" s="2" t="s">
        <v>193</v>
      </c>
      <c r="BE2024" s="149">
        <f>IF(N2024="základní",J2024,0)</f>
        <v>0</v>
      </c>
      <c r="BF2024" s="149">
        <f>IF(N2024="snížená",J2024,0)</f>
        <v>0</v>
      </c>
      <c r="BG2024" s="149">
        <f>IF(N2024="zákl. přenesená",J2024,0)</f>
        <v>0</v>
      </c>
      <c r="BH2024" s="149">
        <f>IF(N2024="sníž. přenesená",J2024,0)</f>
        <v>0</v>
      </c>
      <c r="BI2024" s="149">
        <f>IF(N2024="nulová",J2024,0)</f>
        <v>0</v>
      </c>
      <c r="BJ2024" s="2" t="s">
        <v>80</v>
      </c>
      <c r="BK2024" s="149">
        <f>ROUND(I2024*H2024,2)</f>
        <v>0</v>
      </c>
      <c r="BL2024" s="2" t="s">
        <v>283</v>
      </c>
      <c r="BM2024" s="148" t="s">
        <v>2247</v>
      </c>
    </row>
    <row r="2025" spans="1:65" s="17" customFormat="1">
      <c r="A2025" s="13"/>
      <c r="B2025" s="14"/>
      <c r="C2025" s="13"/>
      <c r="D2025" s="150" t="s">
        <v>200</v>
      </c>
      <c r="E2025" s="13"/>
      <c r="F2025" s="151" t="s">
        <v>2248</v>
      </c>
      <c r="G2025" s="13"/>
      <c r="H2025" s="13"/>
      <c r="I2025" s="13"/>
      <c r="J2025" s="13"/>
      <c r="K2025" s="13"/>
      <c r="L2025" s="14"/>
      <c r="M2025" s="152"/>
      <c r="N2025" s="153"/>
      <c r="O2025" s="36"/>
      <c r="P2025" s="36"/>
      <c r="Q2025" s="36"/>
      <c r="R2025" s="36"/>
      <c r="S2025" s="36"/>
      <c r="T2025" s="37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" t="s">
        <v>200</v>
      </c>
      <c r="AU2025" s="2" t="s">
        <v>82</v>
      </c>
    </row>
    <row r="2026" spans="1:65" s="123" customFormat="1" ht="22.8" customHeight="1">
      <c r="B2026" s="124"/>
      <c r="D2026" s="125" t="s">
        <v>72</v>
      </c>
      <c r="E2026" s="134" t="s">
        <v>2249</v>
      </c>
      <c r="F2026" s="134" t="s">
        <v>2250</v>
      </c>
      <c r="J2026" s="135">
        <f>BK2026</f>
        <v>0</v>
      </c>
      <c r="L2026" s="124"/>
      <c r="M2026" s="128"/>
      <c r="N2026" s="129"/>
      <c r="O2026" s="129"/>
      <c r="P2026" s="130">
        <f>SUM(P2027:P2040)</f>
        <v>0</v>
      </c>
      <c r="Q2026" s="129"/>
      <c r="R2026" s="130">
        <f>SUM(R2027:R2040)</f>
        <v>0</v>
      </c>
      <c r="S2026" s="129"/>
      <c r="T2026" s="131">
        <f>SUM(T2027:T2040)</f>
        <v>0</v>
      </c>
      <c r="AR2026" s="125" t="s">
        <v>82</v>
      </c>
      <c r="AT2026" s="132" t="s">
        <v>72</v>
      </c>
      <c r="AU2026" s="132" t="s">
        <v>80</v>
      </c>
      <c r="AY2026" s="125" t="s">
        <v>193</v>
      </c>
      <c r="BK2026" s="133">
        <f>SUM(BK2027:BK2040)</f>
        <v>0</v>
      </c>
    </row>
    <row r="2027" spans="1:65" s="17" customFormat="1" ht="21.75" customHeight="1">
      <c r="A2027" s="13"/>
      <c r="B2027" s="136"/>
      <c r="C2027" s="137" t="s">
        <v>2251</v>
      </c>
      <c r="D2027" s="137" t="s">
        <v>195</v>
      </c>
      <c r="E2027" s="138" t="s">
        <v>2252</v>
      </c>
      <c r="F2027" s="139" t="s">
        <v>2253</v>
      </c>
      <c r="G2027" s="140" t="s">
        <v>198</v>
      </c>
      <c r="H2027" s="141">
        <v>323.89999999999998</v>
      </c>
      <c r="I2027" s="142">
        <v>0</v>
      </c>
      <c r="J2027" s="142">
        <f>ROUND(I2027*H2027,2)</f>
        <v>0</v>
      </c>
      <c r="K2027" s="143"/>
      <c r="L2027" s="14"/>
      <c r="M2027" s="144"/>
      <c r="N2027" s="145" t="s">
        <v>44</v>
      </c>
      <c r="O2027" s="146">
        <v>0</v>
      </c>
      <c r="P2027" s="146">
        <f>O2027*H2027</f>
        <v>0</v>
      </c>
      <c r="Q2027" s="146">
        <v>0</v>
      </c>
      <c r="R2027" s="146">
        <f>Q2027*H2027</f>
        <v>0</v>
      </c>
      <c r="S2027" s="146">
        <v>0</v>
      </c>
      <c r="T2027" s="147">
        <f>S2027*H2027</f>
        <v>0</v>
      </c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R2027" s="148" t="s">
        <v>283</v>
      </c>
      <c r="AT2027" s="148" t="s">
        <v>195</v>
      </c>
      <c r="AU2027" s="148" t="s">
        <v>82</v>
      </c>
      <c r="AY2027" s="2" t="s">
        <v>193</v>
      </c>
      <c r="BE2027" s="149">
        <f>IF(N2027="základní",J2027,0)</f>
        <v>0</v>
      </c>
      <c r="BF2027" s="149">
        <f>IF(N2027="snížená",J2027,0)</f>
        <v>0</v>
      </c>
      <c r="BG2027" s="149">
        <f>IF(N2027="zákl. přenesená",J2027,0)</f>
        <v>0</v>
      </c>
      <c r="BH2027" s="149">
        <f>IF(N2027="sníž. přenesená",J2027,0)</f>
        <v>0</v>
      </c>
      <c r="BI2027" s="149">
        <f>IF(N2027="nulová",J2027,0)</f>
        <v>0</v>
      </c>
      <c r="BJ2027" s="2" t="s">
        <v>80</v>
      </c>
      <c r="BK2027" s="149">
        <f>ROUND(I2027*H2027,2)</f>
        <v>0</v>
      </c>
      <c r="BL2027" s="2" t="s">
        <v>283</v>
      </c>
      <c r="BM2027" s="148" t="s">
        <v>2254</v>
      </c>
    </row>
    <row r="2028" spans="1:65" s="154" customFormat="1">
      <c r="B2028" s="155"/>
      <c r="D2028" s="156" t="s">
        <v>202</v>
      </c>
      <c r="E2028" s="157"/>
      <c r="F2028" s="158" t="s">
        <v>645</v>
      </c>
      <c r="H2028" s="157"/>
      <c r="L2028" s="155"/>
      <c r="M2028" s="159"/>
      <c r="N2028" s="160"/>
      <c r="O2028" s="160"/>
      <c r="P2028" s="160"/>
      <c r="Q2028" s="160"/>
      <c r="R2028" s="160"/>
      <c r="S2028" s="160"/>
      <c r="T2028" s="161"/>
      <c r="AT2028" s="157" t="s">
        <v>202</v>
      </c>
      <c r="AU2028" s="157" t="s">
        <v>82</v>
      </c>
      <c r="AV2028" s="154" t="s">
        <v>80</v>
      </c>
      <c r="AW2028" s="154" t="s">
        <v>35</v>
      </c>
      <c r="AX2028" s="154" t="s">
        <v>73</v>
      </c>
      <c r="AY2028" s="157" t="s">
        <v>193</v>
      </c>
    </row>
    <row r="2029" spans="1:65" s="154" customFormat="1">
      <c r="B2029" s="155"/>
      <c r="D2029" s="156" t="s">
        <v>202</v>
      </c>
      <c r="E2029" s="157"/>
      <c r="F2029" s="158" t="s">
        <v>2255</v>
      </c>
      <c r="H2029" s="157"/>
      <c r="L2029" s="155"/>
      <c r="M2029" s="159"/>
      <c r="N2029" s="160"/>
      <c r="O2029" s="160"/>
      <c r="P2029" s="160"/>
      <c r="Q2029" s="160"/>
      <c r="R2029" s="160"/>
      <c r="S2029" s="160"/>
      <c r="T2029" s="161"/>
      <c r="AT2029" s="157" t="s">
        <v>202</v>
      </c>
      <c r="AU2029" s="157" t="s">
        <v>82</v>
      </c>
      <c r="AV2029" s="154" t="s">
        <v>80</v>
      </c>
      <c r="AW2029" s="154" t="s">
        <v>35</v>
      </c>
      <c r="AX2029" s="154" t="s">
        <v>73</v>
      </c>
      <c r="AY2029" s="157" t="s">
        <v>193</v>
      </c>
    </row>
    <row r="2030" spans="1:65" s="154" customFormat="1">
      <c r="B2030" s="155"/>
      <c r="D2030" s="156" t="s">
        <v>202</v>
      </c>
      <c r="E2030" s="157"/>
      <c r="F2030" s="158" t="s">
        <v>2256</v>
      </c>
      <c r="H2030" s="157"/>
      <c r="L2030" s="155"/>
      <c r="M2030" s="159"/>
      <c r="N2030" s="160"/>
      <c r="O2030" s="160"/>
      <c r="P2030" s="160"/>
      <c r="Q2030" s="160"/>
      <c r="R2030" s="160"/>
      <c r="S2030" s="160"/>
      <c r="T2030" s="161"/>
      <c r="AT2030" s="157" t="s">
        <v>202</v>
      </c>
      <c r="AU2030" s="157" t="s">
        <v>82</v>
      </c>
      <c r="AV2030" s="154" t="s">
        <v>80</v>
      </c>
      <c r="AW2030" s="154" t="s">
        <v>35</v>
      </c>
      <c r="AX2030" s="154" t="s">
        <v>73</v>
      </c>
      <c r="AY2030" s="157" t="s">
        <v>193</v>
      </c>
    </row>
    <row r="2031" spans="1:65" s="154" customFormat="1" ht="20.399999999999999">
      <c r="B2031" s="155"/>
      <c r="D2031" s="156" t="s">
        <v>202</v>
      </c>
      <c r="E2031" s="157"/>
      <c r="F2031" s="158" t="s">
        <v>2257</v>
      </c>
      <c r="H2031" s="157"/>
      <c r="L2031" s="155"/>
      <c r="M2031" s="159"/>
      <c r="N2031" s="160"/>
      <c r="O2031" s="160"/>
      <c r="P2031" s="160"/>
      <c r="Q2031" s="160"/>
      <c r="R2031" s="160"/>
      <c r="S2031" s="160"/>
      <c r="T2031" s="161"/>
      <c r="AT2031" s="157" t="s">
        <v>202</v>
      </c>
      <c r="AU2031" s="157" t="s">
        <v>82</v>
      </c>
      <c r="AV2031" s="154" t="s">
        <v>80</v>
      </c>
      <c r="AW2031" s="154" t="s">
        <v>35</v>
      </c>
      <c r="AX2031" s="154" t="s">
        <v>73</v>
      </c>
      <c r="AY2031" s="157" t="s">
        <v>193</v>
      </c>
    </row>
    <row r="2032" spans="1:65" s="154" customFormat="1" ht="30.6">
      <c r="B2032" s="155"/>
      <c r="D2032" s="156" t="s">
        <v>202</v>
      </c>
      <c r="E2032" s="157"/>
      <c r="F2032" s="158" t="s">
        <v>2258</v>
      </c>
      <c r="H2032" s="157"/>
      <c r="L2032" s="155"/>
      <c r="M2032" s="159"/>
      <c r="N2032" s="160"/>
      <c r="O2032" s="160"/>
      <c r="P2032" s="160"/>
      <c r="Q2032" s="160"/>
      <c r="R2032" s="160"/>
      <c r="S2032" s="160"/>
      <c r="T2032" s="161"/>
      <c r="AT2032" s="157" t="s">
        <v>202</v>
      </c>
      <c r="AU2032" s="157" t="s">
        <v>82</v>
      </c>
      <c r="AV2032" s="154" t="s">
        <v>80</v>
      </c>
      <c r="AW2032" s="154" t="s">
        <v>35</v>
      </c>
      <c r="AX2032" s="154" t="s">
        <v>73</v>
      </c>
      <c r="AY2032" s="157" t="s">
        <v>193</v>
      </c>
    </row>
    <row r="2033" spans="1:65" s="154" customFormat="1" ht="20.399999999999999">
      <c r="B2033" s="155"/>
      <c r="D2033" s="156" t="s">
        <v>202</v>
      </c>
      <c r="E2033" s="157"/>
      <c r="F2033" s="158" t="s">
        <v>2259</v>
      </c>
      <c r="H2033" s="157"/>
      <c r="L2033" s="155"/>
      <c r="M2033" s="159"/>
      <c r="N2033" s="160"/>
      <c r="O2033" s="160"/>
      <c r="P2033" s="160"/>
      <c r="Q2033" s="160"/>
      <c r="R2033" s="160"/>
      <c r="S2033" s="160"/>
      <c r="T2033" s="161"/>
      <c r="AT2033" s="157" t="s">
        <v>202</v>
      </c>
      <c r="AU2033" s="157" t="s">
        <v>82</v>
      </c>
      <c r="AV2033" s="154" t="s">
        <v>80</v>
      </c>
      <c r="AW2033" s="154" t="s">
        <v>35</v>
      </c>
      <c r="AX2033" s="154" t="s">
        <v>73</v>
      </c>
      <c r="AY2033" s="157" t="s">
        <v>193</v>
      </c>
    </row>
    <row r="2034" spans="1:65" s="154" customFormat="1" ht="20.399999999999999">
      <c r="B2034" s="155"/>
      <c r="D2034" s="156" t="s">
        <v>202</v>
      </c>
      <c r="E2034" s="157"/>
      <c r="F2034" s="158" t="s">
        <v>2260</v>
      </c>
      <c r="H2034" s="157"/>
      <c r="L2034" s="155"/>
      <c r="M2034" s="159"/>
      <c r="N2034" s="160"/>
      <c r="O2034" s="160"/>
      <c r="P2034" s="160"/>
      <c r="Q2034" s="160"/>
      <c r="R2034" s="160"/>
      <c r="S2034" s="160"/>
      <c r="T2034" s="161"/>
      <c r="AT2034" s="157" t="s">
        <v>202</v>
      </c>
      <c r="AU2034" s="157" t="s">
        <v>82</v>
      </c>
      <c r="AV2034" s="154" t="s">
        <v>80</v>
      </c>
      <c r="AW2034" s="154" t="s">
        <v>35</v>
      </c>
      <c r="AX2034" s="154" t="s">
        <v>73</v>
      </c>
      <c r="AY2034" s="157" t="s">
        <v>193</v>
      </c>
    </row>
    <row r="2035" spans="1:65" s="154" customFormat="1">
      <c r="B2035" s="155"/>
      <c r="D2035" s="156" t="s">
        <v>202</v>
      </c>
      <c r="E2035" s="157"/>
      <c r="F2035" s="158" t="s">
        <v>2261</v>
      </c>
      <c r="H2035" s="157"/>
      <c r="L2035" s="155"/>
      <c r="M2035" s="159"/>
      <c r="N2035" s="160"/>
      <c r="O2035" s="160"/>
      <c r="P2035" s="160"/>
      <c r="Q2035" s="160"/>
      <c r="R2035" s="160"/>
      <c r="S2035" s="160"/>
      <c r="T2035" s="161"/>
      <c r="AT2035" s="157" t="s">
        <v>202</v>
      </c>
      <c r="AU2035" s="157" t="s">
        <v>82</v>
      </c>
      <c r="AV2035" s="154" t="s">
        <v>80</v>
      </c>
      <c r="AW2035" s="154" t="s">
        <v>35</v>
      </c>
      <c r="AX2035" s="154" t="s">
        <v>73</v>
      </c>
      <c r="AY2035" s="157" t="s">
        <v>193</v>
      </c>
    </row>
    <row r="2036" spans="1:65" s="154" customFormat="1" ht="20.399999999999999">
      <c r="B2036" s="155"/>
      <c r="D2036" s="156" t="s">
        <v>202</v>
      </c>
      <c r="E2036" s="157"/>
      <c r="F2036" s="158" t="s">
        <v>923</v>
      </c>
      <c r="H2036" s="157"/>
      <c r="L2036" s="155"/>
      <c r="M2036" s="159"/>
      <c r="N2036" s="160"/>
      <c r="O2036" s="160"/>
      <c r="P2036" s="160"/>
      <c r="Q2036" s="160"/>
      <c r="R2036" s="160"/>
      <c r="S2036" s="160"/>
      <c r="T2036" s="161"/>
      <c r="AT2036" s="157" t="s">
        <v>202</v>
      </c>
      <c r="AU2036" s="157" t="s">
        <v>82</v>
      </c>
      <c r="AV2036" s="154" t="s">
        <v>80</v>
      </c>
      <c r="AW2036" s="154" t="s">
        <v>35</v>
      </c>
      <c r="AX2036" s="154" t="s">
        <v>73</v>
      </c>
      <c r="AY2036" s="157" t="s">
        <v>193</v>
      </c>
    </row>
    <row r="2037" spans="1:65" s="162" customFormat="1">
      <c r="B2037" s="163"/>
      <c r="D2037" s="156" t="s">
        <v>202</v>
      </c>
      <c r="E2037" s="164"/>
      <c r="F2037" s="165" t="s">
        <v>924</v>
      </c>
      <c r="H2037" s="166">
        <v>323.89999999999998</v>
      </c>
      <c r="L2037" s="163"/>
      <c r="M2037" s="167"/>
      <c r="N2037" s="168"/>
      <c r="O2037" s="168"/>
      <c r="P2037" s="168"/>
      <c r="Q2037" s="168"/>
      <c r="R2037" s="168"/>
      <c r="S2037" s="168"/>
      <c r="T2037" s="169"/>
      <c r="AT2037" s="164" t="s">
        <v>202</v>
      </c>
      <c r="AU2037" s="164" t="s">
        <v>82</v>
      </c>
      <c r="AV2037" s="162" t="s">
        <v>82</v>
      </c>
      <c r="AW2037" s="162" t="s">
        <v>35</v>
      </c>
      <c r="AX2037" s="162" t="s">
        <v>73</v>
      </c>
      <c r="AY2037" s="164" t="s">
        <v>193</v>
      </c>
    </row>
    <row r="2038" spans="1:65" s="170" customFormat="1">
      <c r="B2038" s="171"/>
      <c r="D2038" s="156" t="s">
        <v>202</v>
      </c>
      <c r="E2038" s="172"/>
      <c r="F2038" s="173" t="s">
        <v>206</v>
      </c>
      <c r="H2038" s="174">
        <v>323.89999999999998</v>
      </c>
      <c r="L2038" s="171"/>
      <c r="M2038" s="175"/>
      <c r="N2038" s="176"/>
      <c r="O2038" s="176"/>
      <c r="P2038" s="176"/>
      <c r="Q2038" s="176"/>
      <c r="R2038" s="176"/>
      <c r="S2038" s="176"/>
      <c r="T2038" s="177"/>
      <c r="AT2038" s="172" t="s">
        <v>202</v>
      </c>
      <c r="AU2038" s="172" t="s">
        <v>82</v>
      </c>
      <c r="AV2038" s="170" t="s">
        <v>199</v>
      </c>
      <c r="AW2038" s="170" t="s">
        <v>35</v>
      </c>
      <c r="AX2038" s="170" t="s">
        <v>80</v>
      </c>
      <c r="AY2038" s="172" t="s">
        <v>193</v>
      </c>
    </row>
    <row r="2039" spans="1:65" s="17" customFormat="1" ht="44.25" customHeight="1">
      <c r="A2039" s="13"/>
      <c r="B2039" s="136"/>
      <c r="C2039" s="137" t="s">
        <v>1354</v>
      </c>
      <c r="D2039" s="137" t="s">
        <v>195</v>
      </c>
      <c r="E2039" s="138" t="s">
        <v>2262</v>
      </c>
      <c r="F2039" s="139" t="s">
        <v>2263</v>
      </c>
      <c r="G2039" s="140" t="s">
        <v>1318</v>
      </c>
      <c r="H2039" s="141">
        <v>15547.2</v>
      </c>
      <c r="I2039" s="142">
        <v>0</v>
      </c>
      <c r="J2039" s="142">
        <f>ROUND(I2039*H2039,2)</f>
        <v>0</v>
      </c>
      <c r="K2039" s="143"/>
      <c r="L2039" s="14"/>
      <c r="M2039" s="144"/>
      <c r="N2039" s="145" t="s">
        <v>44</v>
      </c>
      <c r="O2039" s="146">
        <v>0</v>
      </c>
      <c r="P2039" s="146">
        <f>O2039*H2039</f>
        <v>0</v>
      </c>
      <c r="Q2039" s="146">
        <v>0</v>
      </c>
      <c r="R2039" s="146">
        <f>Q2039*H2039</f>
        <v>0</v>
      </c>
      <c r="S2039" s="146">
        <v>0</v>
      </c>
      <c r="T2039" s="147">
        <f>S2039*H2039</f>
        <v>0</v>
      </c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R2039" s="148" t="s">
        <v>283</v>
      </c>
      <c r="AT2039" s="148" t="s">
        <v>195</v>
      </c>
      <c r="AU2039" s="148" t="s">
        <v>82</v>
      </c>
      <c r="AY2039" s="2" t="s">
        <v>193</v>
      </c>
      <c r="BE2039" s="149">
        <f>IF(N2039="základní",J2039,0)</f>
        <v>0</v>
      </c>
      <c r="BF2039" s="149">
        <f>IF(N2039="snížená",J2039,0)</f>
        <v>0</v>
      </c>
      <c r="BG2039" s="149">
        <f>IF(N2039="zákl. přenesená",J2039,0)</f>
        <v>0</v>
      </c>
      <c r="BH2039" s="149">
        <f>IF(N2039="sníž. přenesená",J2039,0)</f>
        <v>0</v>
      </c>
      <c r="BI2039" s="149">
        <f>IF(N2039="nulová",J2039,0)</f>
        <v>0</v>
      </c>
      <c r="BJ2039" s="2" t="s">
        <v>80</v>
      </c>
      <c r="BK2039" s="149">
        <f>ROUND(I2039*H2039,2)</f>
        <v>0</v>
      </c>
      <c r="BL2039" s="2" t="s">
        <v>283</v>
      </c>
      <c r="BM2039" s="148" t="s">
        <v>2264</v>
      </c>
    </row>
    <row r="2040" spans="1:65" s="17" customFormat="1">
      <c r="A2040" s="13"/>
      <c r="B2040" s="14"/>
      <c r="C2040" s="13"/>
      <c r="D2040" s="150" t="s">
        <v>200</v>
      </c>
      <c r="E2040" s="13"/>
      <c r="F2040" s="151" t="s">
        <v>2265</v>
      </c>
      <c r="G2040" s="13"/>
      <c r="H2040" s="13"/>
      <c r="I2040" s="13"/>
      <c r="J2040" s="13"/>
      <c r="K2040" s="13"/>
      <c r="L2040" s="14"/>
      <c r="M2040" s="152"/>
      <c r="N2040" s="153"/>
      <c r="O2040" s="36"/>
      <c r="P2040" s="36"/>
      <c r="Q2040" s="36"/>
      <c r="R2040" s="36"/>
      <c r="S2040" s="36"/>
      <c r="T2040" s="37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" t="s">
        <v>200</v>
      </c>
      <c r="AU2040" s="2" t="s">
        <v>82</v>
      </c>
    </row>
    <row r="2041" spans="1:65" s="123" customFormat="1" ht="22.8" customHeight="1">
      <c r="B2041" s="124"/>
      <c r="D2041" s="125" t="s">
        <v>72</v>
      </c>
      <c r="E2041" s="134" t="s">
        <v>2266</v>
      </c>
      <c r="F2041" s="134" t="s">
        <v>2267</v>
      </c>
      <c r="J2041" s="135">
        <f>BK2041</f>
        <v>0</v>
      </c>
      <c r="L2041" s="124"/>
      <c r="M2041" s="128"/>
      <c r="N2041" s="129"/>
      <c r="O2041" s="129"/>
      <c r="P2041" s="130">
        <f>SUM(P2042:P2128)</f>
        <v>306.71465700000005</v>
      </c>
      <c r="Q2041" s="129"/>
      <c r="R2041" s="130">
        <f>SUM(R2042:R2128)</f>
        <v>2.0074817999999999</v>
      </c>
      <c r="S2041" s="129"/>
      <c r="T2041" s="131">
        <f>SUM(T2042:T2128)</f>
        <v>0.1144</v>
      </c>
      <c r="AR2041" s="125" t="s">
        <v>82</v>
      </c>
      <c r="AT2041" s="132" t="s">
        <v>72</v>
      </c>
      <c r="AU2041" s="132" t="s">
        <v>80</v>
      </c>
      <c r="AY2041" s="125" t="s">
        <v>193</v>
      </c>
      <c r="BK2041" s="133">
        <f>SUM(BK2042:BK2128)</f>
        <v>0</v>
      </c>
    </row>
    <row r="2042" spans="1:65" s="17" customFormat="1" ht="24.15" customHeight="1">
      <c r="A2042" s="13"/>
      <c r="B2042" s="136"/>
      <c r="C2042" s="137" t="s">
        <v>2268</v>
      </c>
      <c r="D2042" s="137" t="s">
        <v>195</v>
      </c>
      <c r="E2042" s="138" t="s">
        <v>2269</v>
      </c>
      <c r="F2042" s="139" t="s">
        <v>2270</v>
      </c>
      <c r="G2042" s="140" t="s">
        <v>198</v>
      </c>
      <c r="H2042" s="141">
        <v>191.428</v>
      </c>
      <c r="I2042" s="142">
        <v>0</v>
      </c>
      <c r="J2042" s="142">
        <f>ROUND(I2042*H2042,2)</f>
        <v>0</v>
      </c>
      <c r="K2042" s="143"/>
      <c r="L2042" s="14"/>
      <c r="M2042" s="144"/>
      <c r="N2042" s="145" t="s">
        <v>44</v>
      </c>
      <c r="O2042" s="146">
        <v>4.3999999999999997E-2</v>
      </c>
      <c r="P2042" s="146">
        <f>O2042*H2042</f>
        <v>8.4228319999999997</v>
      </c>
      <c r="Q2042" s="146">
        <v>2.9999999999999997E-4</v>
      </c>
      <c r="R2042" s="146">
        <f>Q2042*H2042</f>
        <v>5.7428399999999998E-2</v>
      </c>
      <c r="S2042" s="146">
        <v>0</v>
      </c>
      <c r="T2042" s="147">
        <f>S2042*H2042</f>
        <v>0</v>
      </c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R2042" s="148" t="s">
        <v>283</v>
      </c>
      <c r="AT2042" s="148" t="s">
        <v>195</v>
      </c>
      <c r="AU2042" s="148" t="s">
        <v>82</v>
      </c>
      <c r="AY2042" s="2" t="s">
        <v>193</v>
      </c>
      <c r="BE2042" s="149">
        <f>IF(N2042="základní",J2042,0)</f>
        <v>0</v>
      </c>
      <c r="BF2042" s="149">
        <f>IF(N2042="snížená",J2042,0)</f>
        <v>0</v>
      </c>
      <c r="BG2042" s="149">
        <f>IF(N2042="zákl. přenesená",J2042,0)</f>
        <v>0</v>
      </c>
      <c r="BH2042" s="149">
        <f>IF(N2042="sníž. přenesená",J2042,0)</f>
        <v>0</v>
      </c>
      <c r="BI2042" s="149">
        <f>IF(N2042="nulová",J2042,0)</f>
        <v>0</v>
      </c>
      <c r="BJ2042" s="2" t="s">
        <v>80</v>
      </c>
      <c r="BK2042" s="149">
        <f>ROUND(I2042*H2042,2)</f>
        <v>0</v>
      </c>
      <c r="BL2042" s="2" t="s">
        <v>283</v>
      </c>
      <c r="BM2042" s="148" t="s">
        <v>2271</v>
      </c>
    </row>
    <row r="2043" spans="1:65" s="17" customFormat="1">
      <c r="A2043" s="13"/>
      <c r="B2043" s="14"/>
      <c r="C2043" s="13"/>
      <c r="D2043" s="150" t="s">
        <v>200</v>
      </c>
      <c r="E2043" s="13"/>
      <c r="F2043" s="151" t="s">
        <v>2272</v>
      </c>
      <c r="G2043" s="13"/>
      <c r="H2043" s="13"/>
      <c r="I2043" s="13"/>
      <c r="J2043" s="13"/>
      <c r="K2043" s="13"/>
      <c r="L2043" s="14"/>
      <c r="M2043" s="152"/>
      <c r="N2043" s="153"/>
      <c r="O2043" s="36"/>
      <c r="P2043" s="36"/>
      <c r="Q2043" s="36"/>
      <c r="R2043" s="36"/>
      <c r="S2043" s="36"/>
      <c r="T2043" s="37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" t="s">
        <v>200</v>
      </c>
      <c r="AU2043" s="2" t="s">
        <v>82</v>
      </c>
    </row>
    <row r="2044" spans="1:65" s="162" customFormat="1">
      <c r="B2044" s="163"/>
      <c r="D2044" s="156" t="s">
        <v>202</v>
      </c>
      <c r="E2044" s="164"/>
      <c r="F2044" s="165" t="s">
        <v>2273</v>
      </c>
      <c r="H2044" s="166">
        <v>191.428</v>
      </c>
      <c r="L2044" s="163"/>
      <c r="M2044" s="167"/>
      <c r="N2044" s="168"/>
      <c r="O2044" s="168"/>
      <c r="P2044" s="168"/>
      <c r="Q2044" s="168"/>
      <c r="R2044" s="168"/>
      <c r="S2044" s="168"/>
      <c r="T2044" s="169"/>
      <c r="AT2044" s="164" t="s">
        <v>202</v>
      </c>
      <c r="AU2044" s="164" t="s">
        <v>82</v>
      </c>
      <c r="AV2044" s="162" t="s">
        <v>82</v>
      </c>
      <c r="AW2044" s="162" t="s">
        <v>35</v>
      </c>
      <c r="AX2044" s="162" t="s">
        <v>73</v>
      </c>
      <c r="AY2044" s="164" t="s">
        <v>193</v>
      </c>
    </row>
    <row r="2045" spans="1:65" s="170" customFormat="1">
      <c r="B2045" s="171"/>
      <c r="D2045" s="156" t="s">
        <v>202</v>
      </c>
      <c r="E2045" s="172"/>
      <c r="F2045" s="173" t="s">
        <v>206</v>
      </c>
      <c r="H2045" s="174">
        <v>191.428</v>
      </c>
      <c r="L2045" s="171"/>
      <c r="M2045" s="175"/>
      <c r="N2045" s="176"/>
      <c r="O2045" s="176"/>
      <c r="P2045" s="176"/>
      <c r="Q2045" s="176"/>
      <c r="R2045" s="176"/>
      <c r="S2045" s="176"/>
      <c r="T2045" s="177"/>
      <c r="AT2045" s="172" t="s">
        <v>202</v>
      </c>
      <c r="AU2045" s="172" t="s">
        <v>82</v>
      </c>
      <c r="AV2045" s="170" t="s">
        <v>199</v>
      </c>
      <c r="AW2045" s="170" t="s">
        <v>35</v>
      </c>
      <c r="AX2045" s="170" t="s">
        <v>80</v>
      </c>
      <c r="AY2045" s="172" t="s">
        <v>193</v>
      </c>
    </row>
    <row r="2046" spans="1:65" s="17" customFormat="1" ht="24.15" customHeight="1">
      <c r="A2046" s="13"/>
      <c r="B2046" s="136"/>
      <c r="C2046" s="137" t="s">
        <v>1359</v>
      </c>
      <c r="D2046" s="137" t="s">
        <v>195</v>
      </c>
      <c r="E2046" s="138" t="s">
        <v>2274</v>
      </c>
      <c r="F2046" s="139" t="s">
        <v>2275</v>
      </c>
      <c r="G2046" s="140" t="s">
        <v>198</v>
      </c>
      <c r="H2046" s="141">
        <v>58.887</v>
      </c>
      <c r="I2046" s="142">
        <v>0</v>
      </c>
      <c r="J2046" s="142">
        <f>ROUND(I2046*H2046,2)</f>
        <v>0</v>
      </c>
      <c r="K2046" s="143"/>
      <c r="L2046" s="14"/>
      <c r="M2046" s="144"/>
      <c r="N2046" s="145" t="s">
        <v>44</v>
      </c>
      <c r="O2046" s="146">
        <v>0.375</v>
      </c>
      <c r="P2046" s="146">
        <f>O2046*H2046</f>
        <v>22.082625</v>
      </c>
      <c r="Q2046" s="146">
        <v>0</v>
      </c>
      <c r="R2046" s="146">
        <f>Q2046*H2046</f>
        <v>0</v>
      </c>
      <c r="S2046" s="146">
        <v>0</v>
      </c>
      <c r="T2046" s="147">
        <f>S2046*H2046</f>
        <v>0</v>
      </c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R2046" s="148" t="s">
        <v>283</v>
      </c>
      <c r="AT2046" s="148" t="s">
        <v>195</v>
      </c>
      <c r="AU2046" s="148" t="s">
        <v>82</v>
      </c>
      <c r="AY2046" s="2" t="s">
        <v>193</v>
      </c>
      <c r="BE2046" s="149">
        <f>IF(N2046="základní",J2046,0)</f>
        <v>0</v>
      </c>
      <c r="BF2046" s="149">
        <f>IF(N2046="snížená",J2046,0)</f>
        <v>0</v>
      </c>
      <c r="BG2046" s="149">
        <f>IF(N2046="zákl. přenesená",J2046,0)</f>
        <v>0</v>
      </c>
      <c r="BH2046" s="149">
        <f>IF(N2046="sníž. přenesená",J2046,0)</f>
        <v>0</v>
      </c>
      <c r="BI2046" s="149">
        <f>IF(N2046="nulová",J2046,0)</f>
        <v>0</v>
      </c>
      <c r="BJ2046" s="2" t="s">
        <v>80</v>
      </c>
      <c r="BK2046" s="149">
        <f>ROUND(I2046*H2046,2)</f>
        <v>0</v>
      </c>
      <c r="BL2046" s="2" t="s">
        <v>283</v>
      </c>
      <c r="BM2046" s="148" t="s">
        <v>2276</v>
      </c>
    </row>
    <row r="2047" spans="1:65" s="17" customFormat="1">
      <c r="A2047" s="13"/>
      <c r="B2047" s="14"/>
      <c r="C2047" s="13"/>
      <c r="D2047" s="150" t="s">
        <v>200</v>
      </c>
      <c r="E2047" s="13"/>
      <c r="F2047" s="151" t="s">
        <v>2277</v>
      </c>
      <c r="G2047" s="13"/>
      <c r="H2047" s="13"/>
      <c r="I2047" s="13"/>
      <c r="J2047" s="13"/>
      <c r="K2047" s="13"/>
      <c r="L2047" s="14"/>
      <c r="M2047" s="152"/>
      <c r="N2047" s="153"/>
      <c r="O2047" s="36"/>
      <c r="P2047" s="36"/>
      <c r="Q2047" s="36"/>
      <c r="R2047" s="36"/>
      <c r="S2047" s="36"/>
      <c r="T2047" s="37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" t="s">
        <v>200</v>
      </c>
      <c r="AU2047" s="2" t="s">
        <v>82</v>
      </c>
    </row>
    <row r="2048" spans="1:65" s="154" customFormat="1">
      <c r="B2048" s="155"/>
      <c r="D2048" s="156" t="s">
        <v>202</v>
      </c>
      <c r="E2048" s="157"/>
      <c r="F2048" s="158" t="s">
        <v>2072</v>
      </c>
      <c r="H2048" s="157"/>
      <c r="L2048" s="155"/>
      <c r="M2048" s="159"/>
      <c r="N2048" s="160"/>
      <c r="O2048" s="160"/>
      <c r="P2048" s="160"/>
      <c r="Q2048" s="160"/>
      <c r="R2048" s="160"/>
      <c r="S2048" s="160"/>
      <c r="T2048" s="161"/>
      <c r="AT2048" s="157" t="s">
        <v>202</v>
      </c>
      <c r="AU2048" s="157" t="s">
        <v>82</v>
      </c>
      <c r="AV2048" s="154" t="s">
        <v>80</v>
      </c>
      <c r="AW2048" s="154" t="s">
        <v>35</v>
      </c>
      <c r="AX2048" s="154" t="s">
        <v>73</v>
      </c>
      <c r="AY2048" s="157" t="s">
        <v>193</v>
      </c>
    </row>
    <row r="2049" spans="1:65" s="154" customFormat="1">
      <c r="B2049" s="155"/>
      <c r="D2049" s="156" t="s">
        <v>202</v>
      </c>
      <c r="E2049" s="157"/>
      <c r="F2049" s="158" t="s">
        <v>2278</v>
      </c>
      <c r="H2049" s="157"/>
      <c r="L2049" s="155"/>
      <c r="M2049" s="159"/>
      <c r="N2049" s="160"/>
      <c r="O2049" s="160"/>
      <c r="P2049" s="160"/>
      <c r="Q2049" s="160"/>
      <c r="R2049" s="160"/>
      <c r="S2049" s="160"/>
      <c r="T2049" s="161"/>
      <c r="AT2049" s="157" t="s">
        <v>202</v>
      </c>
      <c r="AU2049" s="157" t="s">
        <v>82</v>
      </c>
      <c r="AV2049" s="154" t="s">
        <v>80</v>
      </c>
      <c r="AW2049" s="154" t="s">
        <v>35</v>
      </c>
      <c r="AX2049" s="154" t="s">
        <v>73</v>
      </c>
      <c r="AY2049" s="157" t="s">
        <v>193</v>
      </c>
    </row>
    <row r="2050" spans="1:65" s="154" customFormat="1">
      <c r="B2050" s="155"/>
      <c r="D2050" s="156" t="s">
        <v>202</v>
      </c>
      <c r="E2050" s="157"/>
      <c r="F2050" s="158" t="s">
        <v>2279</v>
      </c>
      <c r="H2050" s="157"/>
      <c r="L2050" s="155"/>
      <c r="M2050" s="159"/>
      <c r="N2050" s="160"/>
      <c r="O2050" s="160"/>
      <c r="P2050" s="160"/>
      <c r="Q2050" s="160"/>
      <c r="R2050" s="160"/>
      <c r="S2050" s="160"/>
      <c r="T2050" s="161"/>
      <c r="AT2050" s="157" t="s">
        <v>202</v>
      </c>
      <c r="AU2050" s="157" t="s">
        <v>82</v>
      </c>
      <c r="AV2050" s="154" t="s">
        <v>80</v>
      </c>
      <c r="AW2050" s="154" t="s">
        <v>35</v>
      </c>
      <c r="AX2050" s="154" t="s">
        <v>73</v>
      </c>
      <c r="AY2050" s="157" t="s">
        <v>193</v>
      </c>
    </row>
    <row r="2051" spans="1:65" s="162" customFormat="1">
      <c r="B2051" s="163"/>
      <c r="D2051" s="156" t="s">
        <v>202</v>
      </c>
      <c r="E2051" s="164"/>
      <c r="F2051" s="165" t="s">
        <v>2280</v>
      </c>
      <c r="H2051" s="166">
        <v>30.606000000000002</v>
      </c>
      <c r="L2051" s="163"/>
      <c r="M2051" s="167"/>
      <c r="N2051" s="168"/>
      <c r="O2051" s="168"/>
      <c r="P2051" s="168"/>
      <c r="Q2051" s="168"/>
      <c r="R2051" s="168"/>
      <c r="S2051" s="168"/>
      <c r="T2051" s="169"/>
      <c r="AT2051" s="164" t="s">
        <v>202</v>
      </c>
      <c r="AU2051" s="164" t="s">
        <v>82</v>
      </c>
      <c r="AV2051" s="162" t="s">
        <v>82</v>
      </c>
      <c r="AW2051" s="162" t="s">
        <v>35</v>
      </c>
      <c r="AX2051" s="162" t="s">
        <v>73</v>
      </c>
      <c r="AY2051" s="164" t="s">
        <v>193</v>
      </c>
    </row>
    <row r="2052" spans="1:65" s="154" customFormat="1">
      <c r="B2052" s="155"/>
      <c r="D2052" s="156" t="s">
        <v>202</v>
      </c>
      <c r="E2052" s="157"/>
      <c r="F2052" s="158" t="s">
        <v>2281</v>
      </c>
      <c r="H2052" s="157"/>
      <c r="L2052" s="155"/>
      <c r="M2052" s="159"/>
      <c r="N2052" s="160"/>
      <c r="O2052" s="160"/>
      <c r="P2052" s="160"/>
      <c r="Q2052" s="160"/>
      <c r="R2052" s="160"/>
      <c r="S2052" s="160"/>
      <c r="T2052" s="161"/>
      <c r="AT2052" s="157" t="s">
        <v>202</v>
      </c>
      <c r="AU2052" s="157" t="s">
        <v>82</v>
      </c>
      <c r="AV2052" s="154" t="s">
        <v>80</v>
      </c>
      <c r="AW2052" s="154" t="s">
        <v>35</v>
      </c>
      <c r="AX2052" s="154" t="s">
        <v>73</v>
      </c>
      <c r="AY2052" s="157" t="s">
        <v>193</v>
      </c>
    </row>
    <row r="2053" spans="1:65" s="162" customFormat="1">
      <c r="B2053" s="163"/>
      <c r="D2053" s="156" t="s">
        <v>202</v>
      </c>
      <c r="E2053" s="164"/>
      <c r="F2053" s="165" t="s">
        <v>2282</v>
      </c>
      <c r="H2053" s="166">
        <v>28.280999999999999</v>
      </c>
      <c r="L2053" s="163"/>
      <c r="M2053" s="167"/>
      <c r="N2053" s="168"/>
      <c r="O2053" s="168"/>
      <c r="P2053" s="168"/>
      <c r="Q2053" s="168"/>
      <c r="R2053" s="168"/>
      <c r="S2053" s="168"/>
      <c r="T2053" s="169"/>
      <c r="AT2053" s="164" t="s">
        <v>202</v>
      </c>
      <c r="AU2053" s="164" t="s">
        <v>82</v>
      </c>
      <c r="AV2053" s="162" t="s">
        <v>82</v>
      </c>
      <c r="AW2053" s="162" t="s">
        <v>35</v>
      </c>
      <c r="AX2053" s="162" t="s">
        <v>73</v>
      </c>
      <c r="AY2053" s="164" t="s">
        <v>193</v>
      </c>
    </row>
    <row r="2054" spans="1:65" s="170" customFormat="1">
      <c r="B2054" s="171"/>
      <c r="D2054" s="156" t="s">
        <v>202</v>
      </c>
      <c r="E2054" s="172"/>
      <c r="F2054" s="173" t="s">
        <v>206</v>
      </c>
      <c r="H2054" s="174">
        <v>58.887</v>
      </c>
      <c r="L2054" s="171"/>
      <c r="M2054" s="175"/>
      <c r="N2054" s="176"/>
      <c r="O2054" s="176"/>
      <c r="P2054" s="176"/>
      <c r="Q2054" s="176"/>
      <c r="R2054" s="176"/>
      <c r="S2054" s="176"/>
      <c r="T2054" s="177"/>
      <c r="AT2054" s="172" t="s">
        <v>202</v>
      </c>
      <c r="AU2054" s="172" t="s">
        <v>82</v>
      </c>
      <c r="AV2054" s="170" t="s">
        <v>199</v>
      </c>
      <c r="AW2054" s="170" t="s">
        <v>35</v>
      </c>
      <c r="AX2054" s="170" t="s">
        <v>80</v>
      </c>
      <c r="AY2054" s="172" t="s">
        <v>193</v>
      </c>
    </row>
    <row r="2055" spans="1:65" s="17" customFormat="1" ht="24.15" customHeight="1">
      <c r="A2055" s="13"/>
      <c r="B2055" s="136"/>
      <c r="C2055" s="186" t="s">
        <v>2283</v>
      </c>
      <c r="D2055" s="186" t="s">
        <v>372</v>
      </c>
      <c r="E2055" s="187" t="s">
        <v>2145</v>
      </c>
      <c r="F2055" s="188" t="s">
        <v>2146</v>
      </c>
      <c r="G2055" s="189" t="s">
        <v>1312</v>
      </c>
      <c r="H2055" s="190">
        <v>92.747</v>
      </c>
      <c r="I2055" s="191">
        <v>0</v>
      </c>
      <c r="J2055" s="191">
        <f>ROUND(I2055*H2055,2)</f>
        <v>0</v>
      </c>
      <c r="K2055" s="192"/>
      <c r="L2055" s="193"/>
      <c r="M2055" s="194"/>
      <c r="N2055" s="195" t="s">
        <v>44</v>
      </c>
      <c r="O2055" s="146">
        <v>0</v>
      </c>
      <c r="P2055" s="146">
        <f>O2055*H2055</f>
        <v>0</v>
      </c>
      <c r="Q2055" s="146">
        <v>1E-3</v>
      </c>
      <c r="R2055" s="146">
        <f>Q2055*H2055</f>
        <v>9.2746999999999996E-2</v>
      </c>
      <c r="S2055" s="146">
        <v>0</v>
      </c>
      <c r="T2055" s="147">
        <f>S2055*H2055</f>
        <v>0</v>
      </c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R2055" s="148" t="s">
        <v>336</v>
      </c>
      <c r="AT2055" s="148" t="s">
        <v>372</v>
      </c>
      <c r="AU2055" s="148" t="s">
        <v>82</v>
      </c>
      <c r="AY2055" s="2" t="s">
        <v>193</v>
      </c>
      <c r="BE2055" s="149">
        <f>IF(N2055="základní",J2055,0)</f>
        <v>0</v>
      </c>
      <c r="BF2055" s="149">
        <f>IF(N2055="snížená",J2055,0)</f>
        <v>0</v>
      </c>
      <c r="BG2055" s="149">
        <f>IF(N2055="zákl. přenesená",J2055,0)</f>
        <v>0</v>
      </c>
      <c r="BH2055" s="149">
        <f>IF(N2055="sníž. přenesená",J2055,0)</f>
        <v>0</v>
      </c>
      <c r="BI2055" s="149">
        <f>IF(N2055="nulová",J2055,0)</f>
        <v>0</v>
      </c>
      <c r="BJ2055" s="2" t="s">
        <v>80</v>
      </c>
      <c r="BK2055" s="149">
        <f>ROUND(I2055*H2055,2)</f>
        <v>0</v>
      </c>
      <c r="BL2055" s="2" t="s">
        <v>283</v>
      </c>
      <c r="BM2055" s="148" t="s">
        <v>2284</v>
      </c>
    </row>
    <row r="2056" spans="1:65" s="162" customFormat="1">
      <c r="B2056" s="163"/>
      <c r="D2056" s="156" t="s">
        <v>202</v>
      </c>
      <c r="E2056" s="164"/>
      <c r="F2056" s="165" t="s">
        <v>2285</v>
      </c>
      <c r="H2056" s="166">
        <v>92.747</v>
      </c>
      <c r="L2056" s="163"/>
      <c r="M2056" s="167"/>
      <c r="N2056" s="168"/>
      <c r="O2056" s="168"/>
      <c r="P2056" s="168"/>
      <c r="Q2056" s="168"/>
      <c r="R2056" s="168"/>
      <c r="S2056" s="168"/>
      <c r="T2056" s="169"/>
      <c r="AT2056" s="164" t="s">
        <v>202</v>
      </c>
      <c r="AU2056" s="164" t="s">
        <v>82</v>
      </c>
      <c r="AV2056" s="162" t="s">
        <v>82</v>
      </c>
      <c r="AW2056" s="162" t="s">
        <v>35</v>
      </c>
      <c r="AX2056" s="162" t="s">
        <v>73</v>
      </c>
      <c r="AY2056" s="164" t="s">
        <v>193</v>
      </c>
    </row>
    <row r="2057" spans="1:65" s="170" customFormat="1">
      <c r="B2057" s="171"/>
      <c r="D2057" s="156" t="s">
        <v>202</v>
      </c>
      <c r="E2057" s="172"/>
      <c r="F2057" s="173" t="s">
        <v>206</v>
      </c>
      <c r="H2057" s="174">
        <v>92.747</v>
      </c>
      <c r="L2057" s="171"/>
      <c r="M2057" s="175"/>
      <c r="N2057" s="176"/>
      <c r="O2057" s="176"/>
      <c r="P2057" s="176"/>
      <c r="Q2057" s="176"/>
      <c r="R2057" s="176"/>
      <c r="S2057" s="176"/>
      <c r="T2057" s="177"/>
      <c r="AT2057" s="172" t="s">
        <v>202</v>
      </c>
      <c r="AU2057" s="172" t="s">
        <v>82</v>
      </c>
      <c r="AV2057" s="170" t="s">
        <v>199</v>
      </c>
      <c r="AW2057" s="170" t="s">
        <v>35</v>
      </c>
      <c r="AX2057" s="170" t="s">
        <v>80</v>
      </c>
      <c r="AY2057" s="172" t="s">
        <v>193</v>
      </c>
    </row>
    <row r="2058" spans="1:65" s="17" customFormat="1" ht="24.15" customHeight="1">
      <c r="A2058" s="13"/>
      <c r="B2058" s="136"/>
      <c r="C2058" s="137" t="s">
        <v>1364</v>
      </c>
      <c r="D2058" s="137" t="s">
        <v>195</v>
      </c>
      <c r="E2058" s="138" t="s">
        <v>2286</v>
      </c>
      <c r="F2058" s="139" t="s">
        <v>2287</v>
      </c>
      <c r="G2058" s="140" t="s">
        <v>353</v>
      </c>
      <c r="H2058" s="141">
        <v>37.200000000000003</v>
      </c>
      <c r="I2058" s="142">
        <v>0</v>
      </c>
      <c r="J2058" s="142">
        <f>ROUND(I2058*H2058,2)</f>
        <v>0</v>
      </c>
      <c r="K2058" s="143"/>
      <c r="L2058" s="14"/>
      <c r="M2058" s="144"/>
      <c r="N2058" s="145" t="s">
        <v>44</v>
      </c>
      <c r="O2058" s="146">
        <v>4.9000000000000002E-2</v>
      </c>
      <c r="P2058" s="146">
        <f>O2058*H2058</f>
        <v>1.8228000000000002</v>
      </c>
      <c r="Q2058" s="146">
        <v>1.7000000000000001E-4</v>
      </c>
      <c r="R2058" s="146">
        <f>Q2058*H2058</f>
        <v>6.3240000000000006E-3</v>
      </c>
      <c r="S2058" s="146">
        <v>0</v>
      </c>
      <c r="T2058" s="147">
        <f>S2058*H2058</f>
        <v>0</v>
      </c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R2058" s="148" t="s">
        <v>283</v>
      </c>
      <c r="AT2058" s="148" t="s">
        <v>195</v>
      </c>
      <c r="AU2058" s="148" t="s">
        <v>82</v>
      </c>
      <c r="AY2058" s="2" t="s">
        <v>193</v>
      </c>
      <c r="BE2058" s="149">
        <f>IF(N2058="základní",J2058,0)</f>
        <v>0</v>
      </c>
      <c r="BF2058" s="149">
        <f>IF(N2058="snížená",J2058,0)</f>
        <v>0</v>
      </c>
      <c r="BG2058" s="149">
        <f>IF(N2058="zákl. přenesená",J2058,0)</f>
        <v>0</v>
      </c>
      <c r="BH2058" s="149">
        <f>IF(N2058="sníž. přenesená",J2058,0)</f>
        <v>0</v>
      </c>
      <c r="BI2058" s="149">
        <f>IF(N2058="nulová",J2058,0)</f>
        <v>0</v>
      </c>
      <c r="BJ2058" s="2" t="s">
        <v>80</v>
      </c>
      <c r="BK2058" s="149">
        <f>ROUND(I2058*H2058,2)</f>
        <v>0</v>
      </c>
      <c r="BL2058" s="2" t="s">
        <v>283</v>
      </c>
      <c r="BM2058" s="148" t="s">
        <v>2288</v>
      </c>
    </row>
    <row r="2059" spans="1:65" s="17" customFormat="1">
      <c r="A2059" s="13"/>
      <c r="B2059" s="14"/>
      <c r="C2059" s="13"/>
      <c r="D2059" s="150" t="s">
        <v>200</v>
      </c>
      <c r="E2059" s="13"/>
      <c r="F2059" s="151" t="s">
        <v>2289</v>
      </c>
      <c r="G2059" s="13"/>
      <c r="H2059" s="13"/>
      <c r="I2059" s="13"/>
      <c r="J2059" s="13"/>
      <c r="K2059" s="13"/>
      <c r="L2059" s="14"/>
      <c r="M2059" s="152"/>
      <c r="N2059" s="153"/>
      <c r="O2059" s="36"/>
      <c r="P2059" s="36"/>
      <c r="Q2059" s="36"/>
      <c r="R2059" s="36"/>
      <c r="S2059" s="36"/>
      <c r="T2059" s="37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T2059" s="2" t="s">
        <v>200</v>
      </c>
      <c r="AU2059" s="2" t="s">
        <v>82</v>
      </c>
    </row>
    <row r="2060" spans="1:65" s="154" customFormat="1">
      <c r="B2060" s="155"/>
      <c r="D2060" s="156" t="s">
        <v>202</v>
      </c>
      <c r="E2060" s="157"/>
      <c r="F2060" s="158" t="s">
        <v>2072</v>
      </c>
      <c r="H2060" s="157"/>
      <c r="L2060" s="155"/>
      <c r="M2060" s="159"/>
      <c r="N2060" s="160"/>
      <c r="O2060" s="160"/>
      <c r="P2060" s="160"/>
      <c r="Q2060" s="160"/>
      <c r="R2060" s="160"/>
      <c r="S2060" s="160"/>
      <c r="T2060" s="161"/>
      <c r="AT2060" s="157" t="s">
        <v>202</v>
      </c>
      <c r="AU2060" s="157" t="s">
        <v>82</v>
      </c>
      <c r="AV2060" s="154" t="s">
        <v>80</v>
      </c>
      <c r="AW2060" s="154" t="s">
        <v>35</v>
      </c>
      <c r="AX2060" s="154" t="s">
        <v>73</v>
      </c>
      <c r="AY2060" s="157" t="s">
        <v>193</v>
      </c>
    </row>
    <row r="2061" spans="1:65" s="154" customFormat="1">
      <c r="B2061" s="155"/>
      <c r="D2061" s="156" t="s">
        <v>202</v>
      </c>
      <c r="E2061" s="157"/>
      <c r="F2061" s="158" t="s">
        <v>2278</v>
      </c>
      <c r="H2061" s="157"/>
      <c r="L2061" s="155"/>
      <c r="M2061" s="159"/>
      <c r="N2061" s="160"/>
      <c r="O2061" s="160"/>
      <c r="P2061" s="160"/>
      <c r="Q2061" s="160"/>
      <c r="R2061" s="160"/>
      <c r="S2061" s="160"/>
      <c r="T2061" s="161"/>
      <c r="AT2061" s="157" t="s">
        <v>202</v>
      </c>
      <c r="AU2061" s="157" t="s">
        <v>82</v>
      </c>
      <c r="AV2061" s="154" t="s">
        <v>80</v>
      </c>
      <c r="AW2061" s="154" t="s">
        <v>35</v>
      </c>
      <c r="AX2061" s="154" t="s">
        <v>73</v>
      </c>
      <c r="AY2061" s="157" t="s">
        <v>193</v>
      </c>
    </row>
    <row r="2062" spans="1:65" s="154" customFormat="1">
      <c r="B2062" s="155"/>
      <c r="D2062" s="156" t="s">
        <v>202</v>
      </c>
      <c r="E2062" s="157"/>
      <c r="F2062" s="158" t="s">
        <v>2279</v>
      </c>
      <c r="H2062" s="157"/>
      <c r="L2062" s="155"/>
      <c r="M2062" s="159"/>
      <c r="N2062" s="160"/>
      <c r="O2062" s="160"/>
      <c r="P2062" s="160"/>
      <c r="Q2062" s="160"/>
      <c r="R2062" s="160"/>
      <c r="S2062" s="160"/>
      <c r="T2062" s="161"/>
      <c r="AT2062" s="157" t="s">
        <v>202</v>
      </c>
      <c r="AU2062" s="157" t="s">
        <v>82</v>
      </c>
      <c r="AV2062" s="154" t="s">
        <v>80</v>
      </c>
      <c r="AW2062" s="154" t="s">
        <v>35</v>
      </c>
      <c r="AX2062" s="154" t="s">
        <v>73</v>
      </c>
      <c r="AY2062" s="157" t="s">
        <v>193</v>
      </c>
    </row>
    <row r="2063" spans="1:65" s="162" customFormat="1">
      <c r="B2063" s="163"/>
      <c r="D2063" s="156" t="s">
        <v>202</v>
      </c>
      <c r="E2063" s="164"/>
      <c r="F2063" s="165" t="s">
        <v>2290</v>
      </c>
      <c r="H2063" s="166">
        <v>18.600000000000001</v>
      </c>
      <c r="L2063" s="163"/>
      <c r="M2063" s="167"/>
      <c r="N2063" s="168"/>
      <c r="O2063" s="168"/>
      <c r="P2063" s="168"/>
      <c r="Q2063" s="168"/>
      <c r="R2063" s="168"/>
      <c r="S2063" s="168"/>
      <c r="T2063" s="169"/>
      <c r="AT2063" s="164" t="s">
        <v>202</v>
      </c>
      <c r="AU2063" s="164" t="s">
        <v>82</v>
      </c>
      <c r="AV2063" s="162" t="s">
        <v>82</v>
      </c>
      <c r="AW2063" s="162" t="s">
        <v>35</v>
      </c>
      <c r="AX2063" s="162" t="s">
        <v>73</v>
      </c>
      <c r="AY2063" s="164" t="s">
        <v>193</v>
      </c>
    </row>
    <row r="2064" spans="1:65" s="154" customFormat="1">
      <c r="B2064" s="155"/>
      <c r="D2064" s="156" t="s">
        <v>202</v>
      </c>
      <c r="E2064" s="157"/>
      <c r="F2064" s="158" t="s">
        <v>2281</v>
      </c>
      <c r="H2064" s="157"/>
      <c r="L2064" s="155"/>
      <c r="M2064" s="159"/>
      <c r="N2064" s="160"/>
      <c r="O2064" s="160"/>
      <c r="P2064" s="160"/>
      <c r="Q2064" s="160"/>
      <c r="R2064" s="160"/>
      <c r="S2064" s="160"/>
      <c r="T2064" s="161"/>
      <c r="AT2064" s="157" t="s">
        <v>202</v>
      </c>
      <c r="AU2064" s="157" t="s">
        <v>82</v>
      </c>
      <c r="AV2064" s="154" t="s">
        <v>80</v>
      </c>
      <c r="AW2064" s="154" t="s">
        <v>35</v>
      </c>
      <c r="AX2064" s="154" t="s">
        <v>73</v>
      </c>
      <c r="AY2064" s="157" t="s">
        <v>193</v>
      </c>
    </row>
    <row r="2065" spans="1:65" s="162" customFormat="1">
      <c r="B2065" s="163"/>
      <c r="D2065" s="156" t="s">
        <v>202</v>
      </c>
      <c r="E2065" s="164"/>
      <c r="F2065" s="165" t="s">
        <v>2290</v>
      </c>
      <c r="H2065" s="166">
        <v>18.600000000000001</v>
      </c>
      <c r="L2065" s="163"/>
      <c r="M2065" s="167"/>
      <c r="N2065" s="168"/>
      <c r="O2065" s="168"/>
      <c r="P2065" s="168"/>
      <c r="Q2065" s="168"/>
      <c r="R2065" s="168"/>
      <c r="S2065" s="168"/>
      <c r="T2065" s="169"/>
      <c r="AT2065" s="164" t="s">
        <v>202</v>
      </c>
      <c r="AU2065" s="164" t="s">
        <v>82</v>
      </c>
      <c r="AV2065" s="162" t="s">
        <v>82</v>
      </c>
      <c r="AW2065" s="162" t="s">
        <v>35</v>
      </c>
      <c r="AX2065" s="162" t="s">
        <v>73</v>
      </c>
      <c r="AY2065" s="164" t="s">
        <v>193</v>
      </c>
    </row>
    <row r="2066" spans="1:65" s="170" customFormat="1">
      <c r="B2066" s="171"/>
      <c r="D2066" s="156" t="s">
        <v>202</v>
      </c>
      <c r="E2066" s="172"/>
      <c r="F2066" s="173" t="s">
        <v>206</v>
      </c>
      <c r="H2066" s="174">
        <v>37.200000000000003</v>
      </c>
      <c r="L2066" s="171"/>
      <c r="M2066" s="175"/>
      <c r="N2066" s="176"/>
      <c r="O2066" s="176"/>
      <c r="P2066" s="176"/>
      <c r="Q2066" s="176"/>
      <c r="R2066" s="176"/>
      <c r="S2066" s="176"/>
      <c r="T2066" s="177"/>
      <c r="AT2066" s="172" t="s">
        <v>202</v>
      </c>
      <c r="AU2066" s="172" t="s">
        <v>82</v>
      </c>
      <c r="AV2066" s="170" t="s">
        <v>199</v>
      </c>
      <c r="AW2066" s="170" t="s">
        <v>35</v>
      </c>
      <c r="AX2066" s="170" t="s">
        <v>80</v>
      </c>
      <c r="AY2066" s="172" t="s">
        <v>193</v>
      </c>
    </row>
    <row r="2067" spans="1:65" s="17" customFormat="1" ht="16.5" customHeight="1">
      <c r="A2067" s="13"/>
      <c r="B2067" s="136"/>
      <c r="C2067" s="186" t="s">
        <v>2291</v>
      </c>
      <c r="D2067" s="186" t="s">
        <v>372</v>
      </c>
      <c r="E2067" s="187" t="s">
        <v>2159</v>
      </c>
      <c r="F2067" s="188" t="s">
        <v>2160</v>
      </c>
      <c r="G2067" s="189" t="s">
        <v>353</v>
      </c>
      <c r="H2067" s="190">
        <v>39.06</v>
      </c>
      <c r="I2067" s="191">
        <v>0</v>
      </c>
      <c r="J2067" s="191">
        <f>ROUND(I2067*H2067,2)</f>
        <v>0</v>
      </c>
      <c r="K2067" s="192"/>
      <c r="L2067" s="193"/>
      <c r="M2067" s="194"/>
      <c r="N2067" s="195" t="s">
        <v>44</v>
      </c>
      <c r="O2067" s="146">
        <v>0</v>
      </c>
      <c r="P2067" s="146">
        <f>O2067*H2067</f>
        <v>0</v>
      </c>
      <c r="Q2067" s="146">
        <v>4.0000000000000003E-5</v>
      </c>
      <c r="R2067" s="146">
        <f>Q2067*H2067</f>
        <v>1.5624000000000002E-3</v>
      </c>
      <c r="S2067" s="146">
        <v>0</v>
      </c>
      <c r="T2067" s="147">
        <f>S2067*H2067</f>
        <v>0</v>
      </c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R2067" s="148" t="s">
        <v>336</v>
      </c>
      <c r="AT2067" s="148" t="s">
        <v>372</v>
      </c>
      <c r="AU2067" s="148" t="s">
        <v>82</v>
      </c>
      <c r="AY2067" s="2" t="s">
        <v>193</v>
      </c>
      <c r="BE2067" s="149">
        <f>IF(N2067="základní",J2067,0)</f>
        <v>0</v>
      </c>
      <c r="BF2067" s="149">
        <f>IF(N2067="snížená",J2067,0)</f>
        <v>0</v>
      </c>
      <c r="BG2067" s="149">
        <f>IF(N2067="zákl. přenesená",J2067,0)</f>
        <v>0</v>
      </c>
      <c r="BH2067" s="149">
        <f>IF(N2067="sníž. přenesená",J2067,0)</f>
        <v>0</v>
      </c>
      <c r="BI2067" s="149">
        <f>IF(N2067="nulová",J2067,0)</f>
        <v>0</v>
      </c>
      <c r="BJ2067" s="2" t="s">
        <v>80</v>
      </c>
      <c r="BK2067" s="149">
        <f>ROUND(I2067*H2067,2)</f>
        <v>0</v>
      </c>
      <c r="BL2067" s="2" t="s">
        <v>283</v>
      </c>
      <c r="BM2067" s="148" t="s">
        <v>2292</v>
      </c>
    </row>
    <row r="2068" spans="1:65" s="162" customFormat="1">
      <c r="B2068" s="163"/>
      <c r="D2068" s="156" t="s">
        <v>202</v>
      </c>
      <c r="E2068" s="164"/>
      <c r="F2068" s="165" t="s">
        <v>2293</v>
      </c>
      <c r="H2068" s="166">
        <v>39.06</v>
      </c>
      <c r="L2068" s="163"/>
      <c r="M2068" s="167"/>
      <c r="N2068" s="168"/>
      <c r="O2068" s="168"/>
      <c r="P2068" s="168"/>
      <c r="Q2068" s="168"/>
      <c r="R2068" s="168"/>
      <c r="S2068" s="168"/>
      <c r="T2068" s="169"/>
      <c r="AT2068" s="164" t="s">
        <v>202</v>
      </c>
      <c r="AU2068" s="164" t="s">
        <v>82</v>
      </c>
      <c r="AV2068" s="162" t="s">
        <v>82</v>
      </c>
      <c r="AW2068" s="162" t="s">
        <v>35</v>
      </c>
      <c r="AX2068" s="162" t="s">
        <v>73</v>
      </c>
      <c r="AY2068" s="164" t="s">
        <v>193</v>
      </c>
    </row>
    <row r="2069" spans="1:65" s="170" customFormat="1">
      <c r="B2069" s="171"/>
      <c r="D2069" s="156" t="s">
        <v>202</v>
      </c>
      <c r="E2069" s="172"/>
      <c r="F2069" s="173" t="s">
        <v>206</v>
      </c>
      <c r="H2069" s="174">
        <v>39.06</v>
      </c>
      <c r="L2069" s="171"/>
      <c r="M2069" s="175"/>
      <c r="N2069" s="176"/>
      <c r="O2069" s="176"/>
      <c r="P2069" s="176"/>
      <c r="Q2069" s="176"/>
      <c r="R2069" s="176"/>
      <c r="S2069" s="176"/>
      <c r="T2069" s="177"/>
      <c r="AT2069" s="172" t="s">
        <v>202</v>
      </c>
      <c r="AU2069" s="172" t="s">
        <v>82</v>
      </c>
      <c r="AV2069" s="170" t="s">
        <v>199</v>
      </c>
      <c r="AW2069" s="170" t="s">
        <v>35</v>
      </c>
      <c r="AX2069" s="170" t="s">
        <v>80</v>
      </c>
      <c r="AY2069" s="172" t="s">
        <v>193</v>
      </c>
    </row>
    <row r="2070" spans="1:65" s="17" customFormat="1" ht="33" customHeight="1">
      <c r="A2070" s="13"/>
      <c r="B2070" s="136"/>
      <c r="C2070" s="137" t="s">
        <v>1368</v>
      </c>
      <c r="D2070" s="137" t="s">
        <v>195</v>
      </c>
      <c r="E2070" s="138" t="s">
        <v>2294</v>
      </c>
      <c r="F2070" s="139" t="s">
        <v>2295</v>
      </c>
      <c r="G2070" s="140" t="s">
        <v>353</v>
      </c>
      <c r="H2070" s="141">
        <v>240</v>
      </c>
      <c r="I2070" s="142">
        <v>0</v>
      </c>
      <c r="J2070" s="142">
        <f>ROUND(I2070*H2070,2)</f>
        <v>0</v>
      </c>
      <c r="K2070" s="143"/>
      <c r="L2070" s="14"/>
      <c r="M2070" s="144"/>
      <c r="N2070" s="145" t="s">
        <v>44</v>
      </c>
      <c r="O2070" s="146">
        <v>7.0000000000000007E-2</v>
      </c>
      <c r="P2070" s="146">
        <f>O2070*H2070</f>
        <v>16.8</v>
      </c>
      <c r="Q2070" s="146">
        <v>2.0000000000000001E-4</v>
      </c>
      <c r="R2070" s="146">
        <f>Q2070*H2070</f>
        <v>4.8000000000000001E-2</v>
      </c>
      <c r="S2070" s="146">
        <v>0</v>
      </c>
      <c r="T2070" s="147">
        <f>S2070*H2070</f>
        <v>0</v>
      </c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R2070" s="148" t="s">
        <v>283</v>
      </c>
      <c r="AT2070" s="148" t="s">
        <v>195</v>
      </c>
      <c r="AU2070" s="148" t="s">
        <v>82</v>
      </c>
      <c r="AY2070" s="2" t="s">
        <v>193</v>
      </c>
      <c r="BE2070" s="149">
        <f>IF(N2070="základní",J2070,0)</f>
        <v>0</v>
      </c>
      <c r="BF2070" s="149">
        <f>IF(N2070="snížená",J2070,0)</f>
        <v>0</v>
      </c>
      <c r="BG2070" s="149">
        <f>IF(N2070="zákl. přenesená",J2070,0)</f>
        <v>0</v>
      </c>
      <c r="BH2070" s="149">
        <f>IF(N2070="sníž. přenesená",J2070,0)</f>
        <v>0</v>
      </c>
      <c r="BI2070" s="149">
        <f>IF(N2070="nulová",J2070,0)</f>
        <v>0</v>
      </c>
      <c r="BJ2070" s="2" t="s">
        <v>80</v>
      </c>
      <c r="BK2070" s="149">
        <f>ROUND(I2070*H2070,2)</f>
        <v>0</v>
      </c>
      <c r="BL2070" s="2" t="s">
        <v>283</v>
      </c>
      <c r="BM2070" s="148" t="s">
        <v>2296</v>
      </c>
    </row>
    <row r="2071" spans="1:65" s="17" customFormat="1">
      <c r="A2071" s="13"/>
      <c r="B2071" s="14"/>
      <c r="C2071" s="13"/>
      <c r="D2071" s="150" t="s">
        <v>200</v>
      </c>
      <c r="E2071" s="13"/>
      <c r="F2071" s="151" t="s">
        <v>2297</v>
      </c>
      <c r="G2071" s="13"/>
      <c r="H2071" s="13"/>
      <c r="I2071" s="13"/>
      <c r="J2071" s="13"/>
      <c r="K2071" s="13"/>
      <c r="L2071" s="14"/>
      <c r="M2071" s="152"/>
      <c r="N2071" s="153"/>
      <c r="O2071" s="36"/>
      <c r="P2071" s="36"/>
      <c r="Q2071" s="36"/>
      <c r="R2071" s="36"/>
      <c r="S2071" s="36"/>
      <c r="T2071" s="37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" t="s">
        <v>200</v>
      </c>
      <c r="AU2071" s="2" t="s">
        <v>82</v>
      </c>
    </row>
    <row r="2072" spans="1:65" s="17" customFormat="1" ht="24.15" customHeight="1">
      <c r="A2072" s="13"/>
      <c r="B2072" s="136"/>
      <c r="C2072" s="186" t="s">
        <v>2298</v>
      </c>
      <c r="D2072" s="186" t="s">
        <v>372</v>
      </c>
      <c r="E2072" s="187" t="s">
        <v>2299</v>
      </c>
      <c r="F2072" s="188" t="s">
        <v>2300</v>
      </c>
      <c r="G2072" s="189" t="s">
        <v>353</v>
      </c>
      <c r="H2072" s="190">
        <v>264</v>
      </c>
      <c r="I2072" s="191">
        <v>0</v>
      </c>
      <c r="J2072" s="191">
        <f>ROUND(I2072*H2072,2)</f>
        <v>0</v>
      </c>
      <c r="K2072" s="192"/>
      <c r="L2072" s="193"/>
      <c r="M2072" s="194"/>
      <c r="N2072" s="195" t="s">
        <v>44</v>
      </c>
      <c r="O2072" s="146">
        <v>0</v>
      </c>
      <c r="P2072" s="146">
        <f>O2072*H2072</f>
        <v>0</v>
      </c>
      <c r="Q2072" s="146">
        <v>5.0000000000000002E-5</v>
      </c>
      <c r="R2072" s="146">
        <f>Q2072*H2072</f>
        <v>1.32E-2</v>
      </c>
      <c r="S2072" s="146">
        <v>0</v>
      </c>
      <c r="T2072" s="147">
        <f>S2072*H2072</f>
        <v>0</v>
      </c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R2072" s="148" t="s">
        <v>336</v>
      </c>
      <c r="AT2072" s="148" t="s">
        <v>372</v>
      </c>
      <c r="AU2072" s="148" t="s">
        <v>82</v>
      </c>
      <c r="AY2072" s="2" t="s">
        <v>193</v>
      </c>
      <c r="BE2072" s="149">
        <f>IF(N2072="základní",J2072,0)</f>
        <v>0</v>
      </c>
      <c r="BF2072" s="149">
        <f>IF(N2072="snížená",J2072,0)</f>
        <v>0</v>
      </c>
      <c r="BG2072" s="149">
        <f>IF(N2072="zákl. přenesená",J2072,0)</f>
        <v>0</v>
      </c>
      <c r="BH2072" s="149">
        <f>IF(N2072="sníž. přenesená",J2072,0)</f>
        <v>0</v>
      </c>
      <c r="BI2072" s="149">
        <f>IF(N2072="nulová",J2072,0)</f>
        <v>0</v>
      </c>
      <c r="BJ2072" s="2" t="s">
        <v>80</v>
      </c>
      <c r="BK2072" s="149">
        <f>ROUND(I2072*H2072,2)</f>
        <v>0</v>
      </c>
      <c r="BL2072" s="2" t="s">
        <v>283</v>
      </c>
      <c r="BM2072" s="148" t="s">
        <v>2301</v>
      </c>
    </row>
    <row r="2073" spans="1:65" s="162" customFormat="1">
      <c r="B2073" s="163"/>
      <c r="D2073" s="156" t="s">
        <v>202</v>
      </c>
      <c r="E2073" s="164"/>
      <c r="F2073" s="165" t="s">
        <v>2302</v>
      </c>
      <c r="H2073" s="166">
        <v>264</v>
      </c>
      <c r="L2073" s="163"/>
      <c r="M2073" s="167"/>
      <c r="N2073" s="168"/>
      <c r="O2073" s="168"/>
      <c r="P2073" s="168"/>
      <c r="Q2073" s="168"/>
      <c r="R2073" s="168"/>
      <c r="S2073" s="168"/>
      <c r="T2073" s="169"/>
      <c r="AT2073" s="164" t="s">
        <v>202</v>
      </c>
      <c r="AU2073" s="164" t="s">
        <v>82</v>
      </c>
      <c r="AV2073" s="162" t="s">
        <v>82</v>
      </c>
      <c r="AW2073" s="162" t="s">
        <v>35</v>
      </c>
      <c r="AX2073" s="162" t="s">
        <v>73</v>
      </c>
      <c r="AY2073" s="164" t="s">
        <v>193</v>
      </c>
    </row>
    <row r="2074" spans="1:65" s="170" customFormat="1">
      <c r="B2074" s="171"/>
      <c r="D2074" s="156" t="s">
        <v>202</v>
      </c>
      <c r="E2074" s="172"/>
      <c r="F2074" s="173" t="s">
        <v>206</v>
      </c>
      <c r="H2074" s="174">
        <v>264</v>
      </c>
      <c r="L2074" s="171"/>
      <c r="M2074" s="175"/>
      <c r="N2074" s="176"/>
      <c r="O2074" s="176"/>
      <c r="P2074" s="176"/>
      <c r="Q2074" s="176"/>
      <c r="R2074" s="176"/>
      <c r="S2074" s="176"/>
      <c r="T2074" s="177"/>
      <c r="AT2074" s="172" t="s">
        <v>202</v>
      </c>
      <c r="AU2074" s="172" t="s">
        <v>82</v>
      </c>
      <c r="AV2074" s="170" t="s">
        <v>199</v>
      </c>
      <c r="AW2074" s="170" t="s">
        <v>35</v>
      </c>
      <c r="AX2074" s="170" t="s">
        <v>80</v>
      </c>
      <c r="AY2074" s="172" t="s">
        <v>193</v>
      </c>
    </row>
    <row r="2075" spans="1:65" s="17" customFormat="1" ht="24.15" customHeight="1">
      <c r="A2075" s="13"/>
      <c r="B2075" s="136"/>
      <c r="C2075" s="137" t="s">
        <v>1373</v>
      </c>
      <c r="D2075" s="137" t="s">
        <v>195</v>
      </c>
      <c r="E2075" s="138" t="s">
        <v>2303</v>
      </c>
      <c r="F2075" s="139" t="s">
        <v>2304</v>
      </c>
      <c r="G2075" s="140" t="s">
        <v>605</v>
      </c>
      <c r="H2075" s="141">
        <v>80</v>
      </c>
      <c r="I2075" s="142">
        <v>0</v>
      </c>
      <c r="J2075" s="142">
        <f>ROUND(I2075*H2075,2)</f>
        <v>0</v>
      </c>
      <c r="K2075" s="143"/>
      <c r="L2075" s="14"/>
      <c r="M2075" s="144"/>
      <c r="N2075" s="145" t="s">
        <v>44</v>
      </c>
      <c r="O2075" s="146">
        <v>0.123</v>
      </c>
      <c r="P2075" s="146">
        <f>O2075*H2075</f>
        <v>9.84</v>
      </c>
      <c r="Q2075" s="146">
        <v>4.0265E-4</v>
      </c>
      <c r="R2075" s="146">
        <f>Q2075*H2075</f>
        <v>3.2211999999999998E-2</v>
      </c>
      <c r="S2075" s="146">
        <v>1.4300000000000001E-3</v>
      </c>
      <c r="T2075" s="147">
        <f>S2075*H2075</f>
        <v>0.1144</v>
      </c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R2075" s="148" t="s">
        <v>283</v>
      </c>
      <c r="AT2075" s="148" t="s">
        <v>195</v>
      </c>
      <c r="AU2075" s="148" t="s">
        <v>82</v>
      </c>
      <c r="AY2075" s="2" t="s">
        <v>193</v>
      </c>
      <c r="BE2075" s="149">
        <f>IF(N2075="základní",J2075,0)</f>
        <v>0</v>
      </c>
      <c r="BF2075" s="149">
        <f>IF(N2075="snížená",J2075,0)</f>
        <v>0</v>
      </c>
      <c r="BG2075" s="149">
        <f>IF(N2075="zákl. přenesená",J2075,0)</f>
        <v>0</v>
      </c>
      <c r="BH2075" s="149">
        <f>IF(N2075="sníž. přenesená",J2075,0)</f>
        <v>0</v>
      </c>
      <c r="BI2075" s="149">
        <f>IF(N2075="nulová",J2075,0)</f>
        <v>0</v>
      </c>
      <c r="BJ2075" s="2" t="s">
        <v>80</v>
      </c>
      <c r="BK2075" s="149">
        <f>ROUND(I2075*H2075,2)</f>
        <v>0</v>
      </c>
      <c r="BL2075" s="2" t="s">
        <v>283</v>
      </c>
      <c r="BM2075" s="148" t="s">
        <v>2305</v>
      </c>
    </row>
    <row r="2076" spans="1:65" s="17" customFormat="1">
      <c r="A2076" s="13"/>
      <c r="B2076" s="14"/>
      <c r="C2076" s="13"/>
      <c r="D2076" s="150" t="s">
        <v>200</v>
      </c>
      <c r="E2076" s="13"/>
      <c r="F2076" s="151" t="s">
        <v>2306</v>
      </c>
      <c r="G2076" s="13"/>
      <c r="H2076" s="13"/>
      <c r="I2076" s="13"/>
      <c r="J2076" s="13"/>
      <c r="K2076" s="13"/>
      <c r="L2076" s="14"/>
      <c r="M2076" s="152"/>
      <c r="N2076" s="153"/>
      <c r="O2076" s="36"/>
      <c r="P2076" s="36"/>
      <c r="Q2076" s="36"/>
      <c r="R2076" s="36"/>
      <c r="S2076" s="36"/>
      <c r="T2076" s="37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T2076" s="2" t="s">
        <v>200</v>
      </c>
      <c r="AU2076" s="2" t="s">
        <v>82</v>
      </c>
    </row>
    <row r="2077" spans="1:65" s="154" customFormat="1">
      <c r="B2077" s="155"/>
      <c r="D2077" s="156" t="s">
        <v>202</v>
      </c>
      <c r="E2077" s="157"/>
      <c r="F2077" s="158" t="s">
        <v>203</v>
      </c>
      <c r="H2077" s="157"/>
      <c r="L2077" s="155"/>
      <c r="M2077" s="159"/>
      <c r="N2077" s="160"/>
      <c r="O2077" s="160"/>
      <c r="P2077" s="160"/>
      <c r="Q2077" s="160"/>
      <c r="R2077" s="160"/>
      <c r="S2077" s="160"/>
      <c r="T2077" s="161"/>
      <c r="AT2077" s="157" t="s">
        <v>202</v>
      </c>
      <c r="AU2077" s="157" t="s">
        <v>82</v>
      </c>
      <c r="AV2077" s="154" t="s">
        <v>80</v>
      </c>
      <c r="AW2077" s="154" t="s">
        <v>35</v>
      </c>
      <c r="AX2077" s="154" t="s">
        <v>73</v>
      </c>
      <c r="AY2077" s="157" t="s">
        <v>193</v>
      </c>
    </row>
    <row r="2078" spans="1:65" s="154" customFormat="1">
      <c r="B2078" s="155"/>
      <c r="D2078" s="156" t="s">
        <v>202</v>
      </c>
      <c r="E2078" s="157"/>
      <c r="F2078" s="158" t="s">
        <v>2307</v>
      </c>
      <c r="H2078" s="157"/>
      <c r="L2078" s="155"/>
      <c r="M2078" s="159"/>
      <c r="N2078" s="160"/>
      <c r="O2078" s="160"/>
      <c r="P2078" s="160"/>
      <c r="Q2078" s="160"/>
      <c r="R2078" s="160"/>
      <c r="S2078" s="160"/>
      <c r="T2078" s="161"/>
      <c r="AT2078" s="157" t="s">
        <v>202</v>
      </c>
      <c r="AU2078" s="157" t="s">
        <v>82</v>
      </c>
      <c r="AV2078" s="154" t="s">
        <v>80</v>
      </c>
      <c r="AW2078" s="154" t="s">
        <v>35</v>
      </c>
      <c r="AX2078" s="154" t="s">
        <v>73</v>
      </c>
      <c r="AY2078" s="157" t="s">
        <v>193</v>
      </c>
    </row>
    <row r="2079" spans="1:65" s="154" customFormat="1">
      <c r="B2079" s="155"/>
      <c r="D2079" s="156" t="s">
        <v>202</v>
      </c>
      <c r="E2079" s="157"/>
      <c r="F2079" s="158" t="s">
        <v>2308</v>
      </c>
      <c r="H2079" s="157"/>
      <c r="L2079" s="155"/>
      <c r="M2079" s="159"/>
      <c r="N2079" s="160"/>
      <c r="O2079" s="160"/>
      <c r="P2079" s="160"/>
      <c r="Q2079" s="160"/>
      <c r="R2079" s="160"/>
      <c r="S2079" s="160"/>
      <c r="T2079" s="161"/>
      <c r="AT2079" s="157" t="s">
        <v>202</v>
      </c>
      <c r="AU2079" s="157" t="s">
        <v>82</v>
      </c>
      <c r="AV2079" s="154" t="s">
        <v>80</v>
      </c>
      <c r="AW2079" s="154" t="s">
        <v>35</v>
      </c>
      <c r="AX2079" s="154" t="s">
        <v>73</v>
      </c>
      <c r="AY2079" s="157" t="s">
        <v>193</v>
      </c>
    </row>
    <row r="2080" spans="1:65" s="162" customFormat="1">
      <c r="B2080" s="163"/>
      <c r="D2080" s="156" t="s">
        <v>202</v>
      </c>
      <c r="E2080" s="164"/>
      <c r="F2080" s="165" t="s">
        <v>2309</v>
      </c>
      <c r="H2080" s="166">
        <v>35</v>
      </c>
      <c r="L2080" s="163"/>
      <c r="M2080" s="167"/>
      <c r="N2080" s="168"/>
      <c r="O2080" s="168"/>
      <c r="P2080" s="168"/>
      <c r="Q2080" s="168"/>
      <c r="R2080" s="168"/>
      <c r="S2080" s="168"/>
      <c r="T2080" s="169"/>
      <c r="AT2080" s="164" t="s">
        <v>202</v>
      </c>
      <c r="AU2080" s="164" t="s">
        <v>82</v>
      </c>
      <c r="AV2080" s="162" t="s">
        <v>82</v>
      </c>
      <c r="AW2080" s="162" t="s">
        <v>35</v>
      </c>
      <c r="AX2080" s="162" t="s">
        <v>73</v>
      </c>
      <c r="AY2080" s="164" t="s">
        <v>193</v>
      </c>
    </row>
    <row r="2081" spans="1:65" s="154" customFormat="1">
      <c r="B2081" s="155"/>
      <c r="D2081" s="156" t="s">
        <v>202</v>
      </c>
      <c r="E2081" s="157"/>
      <c r="F2081" s="158" t="s">
        <v>2310</v>
      </c>
      <c r="H2081" s="157"/>
      <c r="L2081" s="155"/>
      <c r="M2081" s="159"/>
      <c r="N2081" s="160"/>
      <c r="O2081" s="160"/>
      <c r="P2081" s="160"/>
      <c r="Q2081" s="160"/>
      <c r="R2081" s="160"/>
      <c r="S2081" s="160"/>
      <c r="T2081" s="161"/>
      <c r="AT2081" s="157" t="s">
        <v>202</v>
      </c>
      <c r="AU2081" s="157" t="s">
        <v>82</v>
      </c>
      <c r="AV2081" s="154" t="s">
        <v>80</v>
      </c>
      <c r="AW2081" s="154" t="s">
        <v>35</v>
      </c>
      <c r="AX2081" s="154" t="s">
        <v>73</v>
      </c>
      <c r="AY2081" s="157" t="s">
        <v>193</v>
      </c>
    </row>
    <row r="2082" spans="1:65" s="162" customFormat="1">
      <c r="B2082" s="163"/>
      <c r="D2082" s="156" t="s">
        <v>202</v>
      </c>
      <c r="E2082" s="164"/>
      <c r="F2082" s="165" t="s">
        <v>2311</v>
      </c>
      <c r="H2082" s="166">
        <v>45</v>
      </c>
      <c r="L2082" s="163"/>
      <c r="M2082" s="167"/>
      <c r="N2082" s="168"/>
      <c r="O2082" s="168"/>
      <c r="P2082" s="168"/>
      <c r="Q2082" s="168"/>
      <c r="R2082" s="168"/>
      <c r="S2082" s="168"/>
      <c r="T2082" s="169"/>
      <c r="AT2082" s="164" t="s">
        <v>202</v>
      </c>
      <c r="AU2082" s="164" t="s">
        <v>82</v>
      </c>
      <c r="AV2082" s="162" t="s">
        <v>82</v>
      </c>
      <c r="AW2082" s="162" t="s">
        <v>35</v>
      </c>
      <c r="AX2082" s="162" t="s">
        <v>73</v>
      </c>
      <c r="AY2082" s="164" t="s">
        <v>193</v>
      </c>
    </row>
    <row r="2083" spans="1:65" s="170" customFormat="1">
      <c r="B2083" s="171"/>
      <c r="D2083" s="156" t="s">
        <v>202</v>
      </c>
      <c r="E2083" s="172"/>
      <c r="F2083" s="173" t="s">
        <v>206</v>
      </c>
      <c r="H2083" s="174">
        <v>80</v>
      </c>
      <c r="L2083" s="171"/>
      <c r="M2083" s="175"/>
      <c r="N2083" s="176"/>
      <c r="O2083" s="176"/>
      <c r="P2083" s="176"/>
      <c r="Q2083" s="176"/>
      <c r="R2083" s="176"/>
      <c r="S2083" s="176"/>
      <c r="T2083" s="177"/>
      <c r="AT2083" s="172" t="s">
        <v>202</v>
      </c>
      <c r="AU2083" s="172" t="s">
        <v>82</v>
      </c>
      <c r="AV2083" s="170" t="s">
        <v>199</v>
      </c>
      <c r="AW2083" s="170" t="s">
        <v>35</v>
      </c>
      <c r="AX2083" s="170" t="s">
        <v>80</v>
      </c>
      <c r="AY2083" s="172" t="s">
        <v>193</v>
      </c>
    </row>
    <row r="2084" spans="1:65" s="17" customFormat="1" ht="16.5" customHeight="1">
      <c r="A2084" s="13"/>
      <c r="B2084" s="136"/>
      <c r="C2084" s="186" t="s">
        <v>2312</v>
      </c>
      <c r="D2084" s="186" t="s">
        <v>372</v>
      </c>
      <c r="E2084" s="187" t="s">
        <v>2313</v>
      </c>
      <c r="F2084" s="188" t="s">
        <v>2314</v>
      </c>
      <c r="G2084" s="189" t="s">
        <v>198</v>
      </c>
      <c r="H2084" s="190">
        <v>7.92</v>
      </c>
      <c r="I2084" s="191">
        <v>0</v>
      </c>
      <c r="J2084" s="191">
        <f>ROUND(I2084*H2084,2)</f>
        <v>0</v>
      </c>
      <c r="K2084" s="192"/>
      <c r="L2084" s="193"/>
      <c r="M2084" s="194"/>
      <c r="N2084" s="195" t="s">
        <v>44</v>
      </c>
      <c r="O2084" s="146">
        <v>0</v>
      </c>
      <c r="P2084" s="146">
        <f>O2084*H2084</f>
        <v>0</v>
      </c>
      <c r="Q2084" s="146">
        <v>1.18E-2</v>
      </c>
      <c r="R2084" s="146">
        <f>Q2084*H2084</f>
        <v>9.3455999999999997E-2</v>
      </c>
      <c r="S2084" s="146">
        <v>0</v>
      </c>
      <c r="T2084" s="147">
        <f>S2084*H2084</f>
        <v>0</v>
      </c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R2084" s="148" t="s">
        <v>336</v>
      </c>
      <c r="AT2084" s="148" t="s">
        <v>372</v>
      </c>
      <c r="AU2084" s="148" t="s">
        <v>82</v>
      </c>
      <c r="AY2084" s="2" t="s">
        <v>193</v>
      </c>
      <c r="BE2084" s="149">
        <f>IF(N2084="základní",J2084,0)</f>
        <v>0</v>
      </c>
      <c r="BF2084" s="149">
        <f>IF(N2084="snížená",J2084,0)</f>
        <v>0</v>
      </c>
      <c r="BG2084" s="149">
        <f>IF(N2084="zákl. přenesená",J2084,0)</f>
        <v>0</v>
      </c>
      <c r="BH2084" s="149">
        <f>IF(N2084="sníž. přenesená",J2084,0)</f>
        <v>0</v>
      </c>
      <c r="BI2084" s="149">
        <f>IF(N2084="nulová",J2084,0)</f>
        <v>0</v>
      </c>
      <c r="BJ2084" s="2" t="s">
        <v>80</v>
      </c>
      <c r="BK2084" s="149">
        <f>ROUND(I2084*H2084,2)</f>
        <v>0</v>
      </c>
      <c r="BL2084" s="2" t="s">
        <v>283</v>
      </c>
      <c r="BM2084" s="148" t="s">
        <v>2315</v>
      </c>
    </row>
    <row r="2085" spans="1:65" s="17" customFormat="1" ht="37.799999999999997" customHeight="1">
      <c r="A2085" s="13"/>
      <c r="B2085" s="136"/>
      <c r="C2085" s="137" t="s">
        <v>1376</v>
      </c>
      <c r="D2085" s="137" t="s">
        <v>195</v>
      </c>
      <c r="E2085" s="138" t="s">
        <v>2316</v>
      </c>
      <c r="F2085" s="139" t="s">
        <v>2317</v>
      </c>
      <c r="G2085" s="140" t="s">
        <v>198</v>
      </c>
      <c r="H2085" s="141">
        <v>184.22800000000001</v>
      </c>
      <c r="I2085" s="142">
        <v>0</v>
      </c>
      <c r="J2085" s="142">
        <f>ROUND(I2085*H2085,2)</f>
        <v>0</v>
      </c>
      <c r="K2085" s="143"/>
      <c r="L2085" s="14"/>
      <c r="M2085" s="144"/>
      <c r="N2085" s="145" t="s">
        <v>44</v>
      </c>
      <c r="O2085" s="146">
        <v>1.3</v>
      </c>
      <c r="P2085" s="146">
        <f>O2085*H2085</f>
        <v>239.49640000000002</v>
      </c>
      <c r="Q2085" s="146">
        <v>8.9999999999999993E-3</v>
      </c>
      <c r="R2085" s="146">
        <f>Q2085*H2085</f>
        <v>1.6580519999999999</v>
      </c>
      <c r="S2085" s="146">
        <v>0</v>
      </c>
      <c r="T2085" s="147">
        <f>S2085*H2085</f>
        <v>0</v>
      </c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R2085" s="148" t="s">
        <v>283</v>
      </c>
      <c r="AT2085" s="148" t="s">
        <v>195</v>
      </c>
      <c r="AU2085" s="148" t="s">
        <v>82</v>
      </c>
      <c r="AY2085" s="2" t="s">
        <v>193</v>
      </c>
      <c r="BE2085" s="149">
        <f>IF(N2085="základní",J2085,0)</f>
        <v>0</v>
      </c>
      <c r="BF2085" s="149">
        <f>IF(N2085="snížená",J2085,0)</f>
        <v>0</v>
      </c>
      <c r="BG2085" s="149">
        <f>IF(N2085="zákl. přenesená",J2085,0)</f>
        <v>0</v>
      </c>
      <c r="BH2085" s="149">
        <f>IF(N2085="sníž. přenesená",J2085,0)</f>
        <v>0</v>
      </c>
      <c r="BI2085" s="149">
        <f>IF(N2085="nulová",J2085,0)</f>
        <v>0</v>
      </c>
      <c r="BJ2085" s="2" t="s">
        <v>80</v>
      </c>
      <c r="BK2085" s="149">
        <f>ROUND(I2085*H2085,2)</f>
        <v>0</v>
      </c>
      <c r="BL2085" s="2" t="s">
        <v>283</v>
      </c>
      <c r="BM2085" s="148" t="s">
        <v>2318</v>
      </c>
    </row>
    <row r="2086" spans="1:65" s="17" customFormat="1">
      <c r="A2086" s="13"/>
      <c r="B2086" s="14"/>
      <c r="C2086" s="13"/>
      <c r="D2086" s="150" t="s">
        <v>200</v>
      </c>
      <c r="E2086" s="13"/>
      <c r="F2086" s="151" t="s">
        <v>2319</v>
      </c>
      <c r="G2086" s="13"/>
      <c r="H2086" s="13"/>
      <c r="I2086" s="13"/>
      <c r="J2086" s="13"/>
      <c r="K2086" s="13"/>
      <c r="L2086" s="14"/>
      <c r="M2086" s="152"/>
      <c r="N2086" s="153"/>
      <c r="O2086" s="36"/>
      <c r="P2086" s="36"/>
      <c r="Q2086" s="36"/>
      <c r="R2086" s="36"/>
      <c r="S2086" s="36"/>
      <c r="T2086" s="37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T2086" s="2" t="s">
        <v>200</v>
      </c>
      <c r="AU2086" s="2" t="s">
        <v>82</v>
      </c>
    </row>
    <row r="2087" spans="1:65" s="154" customFormat="1">
      <c r="B2087" s="155"/>
      <c r="D2087" s="156" t="s">
        <v>202</v>
      </c>
      <c r="E2087" s="157"/>
      <c r="F2087" s="158" t="s">
        <v>2072</v>
      </c>
      <c r="H2087" s="157"/>
      <c r="L2087" s="155"/>
      <c r="M2087" s="159"/>
      <c r="N2087" s="160"/>
      <c r="O2087" s="160"/>
      <c r="P2087" s="160"/>
      <c r="Q2087" s="160"/>
      <c r="R2087" s="160"/>
      <c r="S2087" s="160"/>
      <c r="T2087" s="161"/>
      <c r="AT2087" s="157" t="s">
        <v>202</v>
      </c>
      <c r="AU2087" s="157" t="s">
        <v>82</v>
      </c>
      <c r="AV2087" s="154" t="s">
        <v>80</v>
      </c>
      <c r="AW2087" s="154" t="s">
        <v>35</v>
      </c>
      <c r="AX2087" s="154" t="s">
        <v>73</v>
      </c>
      <c r="AY2087" s="157" t="s">
        <v>193</v>
      </c>
    </row>
    <row r="2088" spans="1:65" s="154" customFormat="1">
      <c r="B2088" s="155"/>
      <c r="D2088" s="156" t="s">
        <v>202</v>
      </c>
      <c r="E2088" s="157"/>
      <c r="F2088" s="158" t="s">
        <v>2320</v>
      </c>
      <c r="H2088" s="157"/>
      <c r="L2088" s="155"/>
      <c r="M2088" s="159"/>
      <c r="N2088" s="160"/>
      <c r="O2088" s="160"/>
      <c r="P2088" s="160"/>
      <c r="Q2088" s="160"/>
      <c r="R2088" s="160"/>
      <c r="S2088" s="160"/>
      <c r="T2088" s="161"/>
      <c r="AT2088" s="157" t="s">
        <v>202</v>
      </c>
      <c r="AU2088" s="157" t="s">
        <v>82</v>
      </c>
      <c r="AV2088" s="154" t="s">
        <v>80</v>
      </c>
      <c r="AW2088" s="154" t="s">
        <v>35</v>
      </c>
      <c r="AX2088" s="154" t="s">
        <v>73</v>
      </c>
      <c r="AY2088" s="157" t="s">
        <v>193</v>
      </c>
    </row>
    <row r="2089" spans="1:65" s="154" customFormat="1">
      <c r="B2089" s="155"/>
      <c r="D2089" s="156" t="s">
        <v>202</v>
      </c>
      <c r="E2089" s="157"/>
      <c r="F2089" s="158" t="s">
        <v>2321</v>
      </c>
      <c r="H2089" s="157"/>
      <c r="L2089" s="155"/>
      <c r="M2089" s="159"/>
      <c r="N2089" s="160"/>
      <c r="O2089" s="160"/>
      <c r="P2089" s="160"/>
      <c r="Q2089" s="160"/>
      <c r="R2089" s="160"/>
      <c r="S2089" s="160"/>
      <c r="T2089" s="161"/>
      <c r="AT2089" s="157" t="s">
        <v>202</v>
      </c>
      <c r="AU2089" s="157" t="s">
        <v>82</v>
      </c>
      <c r="AV2089" s="154" t="s">
        <v>80</v>
      </c>
      <c r="AW2089" s="154" t="s">
        <v>35</v>
      </c>
      <c r="AX2089" s="154" t="s">
        <v>73</v>
      </c>
      <c r="AY2089" s="157" t="s">
        <v>193</v>
      </c>
    </row>
    <row r="2090" spans="1:65" s="154" customFormat="1">
      <c r="B2090" s="155"/>
      <c r="D2090" s="156" t="s">
        <v>202</v>
      </c>
      <c r="E2090" s="157"/>
      <c r="F2090" s="158" t="s">
        <v>2279</v>
      </c>
      <c r="H2090" s="157"/>
      <c r="L2090" s="155"/>
      <c r="M2090" s="159"/>
      <c r="N2090" s="160"/>
      <c r="O2090" s="160"/>
      <c r="P2090" s="160"/>
      <c r="Q2090" s="160"/>
      <c r="R2090" s="160"/>
      <c r="S2090" s="160"/>
      <c r="T2090" s="161"/>
      <c r="AT2090" s="157" t="s">
        <v>202</v>
      </c>
      <c r="AU2090" s="157" t="s">
        <v>82</v>
      </c>
      <c r="AV2090" s="154" t="s">
        <v>80</v>
      </c>
      <c r="AW2090" s="154" t="s">
        <v>35</v>
      </c>
      <c r="AX2090" s="154" t="s">
        <v>73</v>
      </c>
      <c r="AY2090" s="157" t="s">
        <v>193</v>
      </c>
    </row>
    <row r="2091" spans="1:65" s="162" customFormat="1">
      <c r="B2091" s="163"/>
      <c r="D2091" s="156" t="s">
        <v>202</v>
      </c>
      <c r="E2091" s="164"/>
      <c r="F2091" s="165" t="s">
        <v>2322</v>
      </c>
      <c r="H2091" s="166">
        <v>12.132</v>
      </c>
      <c r="L2091" s="163"/>
      <c r="M2091" s="167"/>
      <c r="N2091" s="168"/>
      <c r="O2091" s="168"/>
      <c r="P2091" s="168"/>
      <c r="Q2091" s="168"/>
      <c r="R2091" s="168"/>
      <c r="S2091" s="168"/>
      <c r="T2091" s="169"/>
      <c r="AT2091" s="164" t="s">
        <v>202</v>
      </c>
      <c r="AU2091" s="164" t="s">
        <v>82</v>
      </c>
      <c r="AV2091" s="162" t="s">
        <v>82</v>
      </c>
      <c r="AW2091" s="162" t="s">
        <v>35</v>
      </c>
      <c r="AX2091" s="162" t="s">
        <v>73</v>
      </c>
      <c r="AY2091" s="164" t="s">
        <v>193</v>
      </c>
    </row>
    <row r="2092" spans="1:65" s="162" customFormat="1" ht="20.399999999999999">
      <c r="B2092" s="163"/>
      <c r="D2092" s="156" t="s">
        <v>202</v>
      </c>
      <c r="E2092" s="164"/>
      <c r="F2092" s="165" t="s">
        <v>2323</v>
      </c>
      <c r="H2092" s="166">
        <v>22.8</v>
      </c>
      <c r="L2092" s="163"/>
      <c r="M2092" s="167"/>
      <c r="N2092" s="168"/>
      <c r="O2092" s="168"/>
      <c r="P2092" s="168"/>
      <c r="Q2092" s="168"/>
      <c r="R2092" s="168"/>
      <c r="S2092" s="168"/>
      <c r="T2092" s="169"/>
      <c r="AT2092" s="164" t="s">
        <v>202</v>
      </c>
      <c r="AU2092" s="164" t="s">
        <v>82</v>
      </c>
      <c r="AV2092" s="162" t="s">
        <v>82</v>
      </c>
      <c r="AW2092" s="162" t="s">
        <v>35</v>
      </c>
      <c r="AX2092" s="162" t="s">
        <v>73</v>
      </c>
      <c r="AY2092" s="164" t="s">
        <v>193</v>
      </c>
    </row>
    <row r="2093" spans="1:65" s="162" customFormat="1">
      <c r="B2093" s="163"/>
      <c r="D2093" s="156" t="s">
        <v>202</v>
      </c>
      <c r="E2093" s="164"/>
      <c r="F2093" s="165" t="s">
        <v>2324</v>
      </c>
      <c r="H2093" s="166">
        <v>22.545999999999999</v>
      </c>
      <c r="L2093" s="163"/>
      <c r="M2093" s="167"/>
      <c r="N2093" s="168"/>
      <c r="O2093" s="168"/>
      <c r="P2093" s="168"/>
      <c r="Q2093" s="168"/>
      <c r="R2093" s="168"/>
      <c r="S2093" s="168"/>
      <c r="T2093" s="169"/>
      <c r="AT2093" s="164" t="s">
        <v>202</v>
      </c>
      <c r="AU2093" s="164" t="s">
        <v>82</v>
      </c>
      <c r="AV2093" s="162" t="s">
        <v>82</v>
      </c>
      <c r="AW2093" s="162" t="s">
        <v>35</v>
      </c>
      <c r="AX2093" s="162" t="s">
        <v>73</v>
      </c>
      <c r="AY2093" s="164" t="s">
        <v>193</v>
      </c>
    </row>
    <row r="2094" spans="1:65" s="154" customFormat="1">
      <c r="B2094" s="155"/>
      <c r="D2094" s="156" t="s">
        <v>202</v>
      </c>
      <c r="E2094" s="157"/>
      <c r="F2094" s="158" t="s">
        <v>2281</v>
      </c>
      <c r="H2094" s="157"/>
      <c r="L2094" s="155"/>
      <c r="M2094" s="159"/>
      <c r="N2094" s="160"/>
      <c r="O2094" s="160"/>
      <c r="P2094" s="160"/>
      <c r="Q2094" s="160"/>
      <c r="R2094" s="160"/>
      <c r="S2094" s="160"/>
      <c r="T2094" s="161"/>
      <c r="AT2094" s="157" t="s">
        <v>202</v>
      </c>
      <c r="AU2094" s="157" t="s">
        <v>82</v>
      </c>
      <c r="AV2094" s="154" t="s">
        <v>80</v>
      </c>
      <c r="AW2094" s="154" t="s">
        <v>35</v>
      </c>
      <c r="AX2094" s="154" t="s">
        <v>73</v>
      </c>
      <c r="AY2094" s="157" t="s">
        <v>193</v>
      </c>
    </row>
    <row r="2095" spans="1:65" s="162" customFormat="1">
      <c r="B2095" s="163"/>
      <c r="D2095" s="156" t="s">
        <v>202</v>
      </c>
      <c r="E2095" s="164"/>
      <c r="F2095" s="165" t="s">
        <v>2322</v>
      </c>
      <c r="H2095" s="166">
        <v>12.132</v>
      </c>
      <c r="L2095" s="163"/>
      <c r="M2095" s="167"/>
      <c r="N2095" s="168"/>
      <c r="O2095" s="168"/>
      <c r="P2095" s="168"/>
      <c r="Q2095" s="168"/>
      <c r="R2095" s="168"/>
      <c r="S2095" s="168"/>
      <c r="T2095" s="169"/>
      <c r="AT2095" s="164" t="s">
        <v>202</v>
      </c>
      <c r="AU2095" s="164" t="s">
        <v>82</v>
      </c>
      <c r="AV2095" s="162" t="s">
        <v>82</v>
      </c>
      <c r="AW2095" s="162" t="s">
        <v>35</v>
      </c>
      <c r="AX2095" s="162" t="s">
        <v>73</v>
      </c>
      <c r="AY2095" s="164" t="s">
        <v>193</v>
      </c>
    </row>
    <row r="2096" spans="1:65" s="162" customFormat="1">
      <c r="B2096" s="163"/>
      <c r="D2096" s="156" t="s">
        <v>202</v>
      </c>
      <c r="E2096" s="164"/>
      <c r="F2096" s="165" t="s">
        <v>2325</v>
      </c>
      <c r="H2096" s="166">
        <v>16.966999999999999</v>
      </c>
      <c r="L2096" s="163"/>
      <c r="M2096" s="167"/>
      <c r="N2096" s="168"/>
      <c r="O2096" s="168"/>
      <c r="P2096" s="168"/>
      <c r="Q2096" s="168"/>
      <c r="R2096" s="168"/>
      <c r="S2096" s="168"/>
      <c r="T2096" s="169"/>
      <c r="AT2096" s="164" t="s">
        <v>202</v>
      </c>
      <c r="AU2096" s="164" t="s">
        <v>82</v>
      </c>
      <c r="AV2096" s="162" t="s">
        <v>82</v>
      </c>
      <c r="AW2096" s="162" t="s">
        <v>35</v>
      </c>
      <c r="AX2096" s="162" t="s">
        <v>73</v>
      </c>
      <c r="AY2096" s="164" t="s">
        <v>193</v>
      </c>
    </row>
    <row r="2097" spans="2:51" s="162" customFormat="1">
      <c r="B2097" s="163"/>
      <c r="D2097" s="156" t="s">
        <v>202</v>
      </c>
      <c r="E2097" s="164"/>
      <c r="F2097" s="165" t="s">
        <v>2326</v>
      </c>
      <c r="H2097" s="166">
        <v>21.393999999999998</v>
      </c>
      <c r="L2097" s="163"/>
      <c r="M2097" s="167"/>
      <c r="N2097" s="168"/>
      <c r="O2097" s="168"/>
      <c r="P2097" s="168"/>
      <c r="Q2097" s="168"/>
      <c r="R2097" s="168"/>
      <c r="S2097" s="168"/>
      <c r="T2097" s="169"/>
      <c r="AT2097" s="164" t="s">
        <v>202</v>
      </c>
      <c r="AU2097" s="164" t="s">
        <v>82</v>
      </c>
      <c r="AV2097" s="162" t="s">
        <v>82</v>
      </c>
      <c r="AW2097" s="162" t="s">
        <v>35</v>
      </c>
      <c r="AX2097" s="162" t="s">
        <v>73</v>
      </c>
      <c r="AY2097" s="164" t="s">
        <v>193</v>
      </c>
    </row>
    <row r="2098" spans="2:51" s="154" customFormat="1">
      <c r="B2098" s="155"/>
      <c r="D2098" s="156" t="s">
        <v>202</v>
      </c>
      <c r="E2098" s="157"/>
      <c r="F2098" s="158" t="s">
        <v>2327</v>
      </c>
      <c r="H2098" s="157"/>
      <c r="L2098" s="155"/>
      <c r="M2098" s="159"/>
      <c r="N2098" s="160"/>
      <c r="O2098" s="160"/>
      <c r="P2098" s="160"/>
      <c r="Q2098" s="160"/>
      <c r="R2098" s="160"/>
      <c r="S2098" s="160"/>
      <c r="T2098" s="161"/>
      <c r="AT2098" s="157" t="s">
        <v>202</v>
      </c>
      <c r="AU2098" s="157" t="s">
        <v>82</v>
      </c>
      <c r="AV2098" s="154" t="s">
        <v>80</v>
      </c>
      <c r="AW2098" s="154" t="s">
        <v>35</v>
      </c>
      <c r="AX2098" s="154" t="s">
        <v>73</v>
      </c>
      <c r="AY2098" s="157" t="s">
        <v>193</v>
      </c>
    </row>
    <row r="2099" spans="2:51" s="162" customFormat="1">
      <c r="B2099" s="163"/>
      <c r="D2099" s="156" t="s">
        <v>202</v>
      </c>
      <c r="E2099" s="164"/>
      <c r="F2099" s="165" t="s">
        <v>2328</v>
      </c>
      <c r="H2099" s="166">
        <v>13.992000000000001</v>
      </c>
      <c r="L2099" s="163"/>
      <c r="M2099" s="167"/>
      <c r="N2099" s="168"/>
      <c r="O2099" s="168"/>
      <c r="P2099" s="168"/>
      <c r="Q2099" s="168"/>
      <c r="R2099" s="168"/>
      <c r="S2099" s="168"/>
      <c r="T2099" s="169"/>
      <c r="AT2099" s="164" t="s">
        <v>202</v>
      </c>
      <c r="AU2099" s="164" t="s">
        <v>82</v>
      </c>
      <c r="AV2099" s="162" t="s">
        <v>82</v>
      </c>
      <c r="AW2099" s="162" t="s">
        <v>35</v>
      </c>
      <c r="AX2099" s="162" t="s">
        <v>73</v>
      </c>
      <c r="AY2099" s="164" t="s">
        <v>193</v>
      </c>
    </row>
    <row r="2100" spans="2:51" s="154" customFormat="1">
      <c r="B2100" s="155"/>
      <c r="D2100" s="156" t="s">
        <v>202</v>
      </c>
      <c r="E2100" s="157"/>
      <c r="F2100" s="158" t="s">
        <v>2329</v>
      </c>
      <c r="H2100" s="157"/>
      <c r="L2100" s="155"/>
      <c r="M2100" s="159"/>
      <c r="N2100" s="160"/>
      <c r="O2100" s="160"/>
      <c r="P2100" s="160"/>
      <c r="Q2100" s="160"/>
      <c r="R2100" s="160"/>
      <c r="S2100" s="160"/>
      <c r="T2100" s="161"/>
      <c r="AT2100" s="157" t="s">
        <v>202</v>
      </c>
      <c r="AU2100" s="157" t="s">
        <v>82</v>
      </c>
      <c r="AV2100" s="154" t="s">
        <v>80</v>
      </c>
      <c r="AW2100" s="154" t="s">
        <v>35</v>
      </c>
      <c r="AX2100" s="154" t="s">
        <v>73</v>
      </c>
      <c r="AY2100" s="157" t="s">
        <v>193</v>
      </c>
    </row>
    <row r="2101" spans="2:51" s="162" customFormat="1">
      <c r="B2101" s="163"/>
      <c r="D2101" s="156" t="s">
        <v>202</v>
      </c>
      <c r="E2101" s="164"/>
      <c r="F2101" s="165" t="s">
        <v>2330</v>
      </c>
      <c r="H2101" s="166">
        <v>18.352</v>
      </c>
      <c r="L2101" s="163"/>
      <c r="M2101" s="167"/>
      <c r="N2101" s="168"/>
      <c r="O2101" s="168"/>
      <c r="P2101" s="168"/>
      <c r="Q2101" s="168"/>
      <c r="R2101" s="168"/>
      <c r="S2101" s="168"/>
      <c r="T2101" s="169"/>
      <c r="AT2101" s="164" t="s">
        <v>202</v>
      </c>
      <c r="AU2101" s="164" t="s">
        <v>82</v>
      </c>
      <c r="AV2101" s="162" t="s">
        <v>82</v>
      </c>
      <c r="AW2101" s="162" t="s">
        <v>35</v>
      </c>
      <c r="AX2101" s="162" t="s">
        <v>73</v>
      </c>
      <c r="AY2101" s="164" t="s">
        <v>193</v>
      </c>
    </row>
    <row r="2102" spans="2:51" s="154" customFormat="1">
      <c r="B2102" s="155"/>
      <c r="D2102" s="156" t="s">
        <v>202</v>
      </c>
      <c r="E2102" s="157"/>
      <c r="F2102" s="158" t="s">
        <v>2331</v>
      </c>
      <c r="H2102" s="157"/>
      <c r="L2102" s="155"/>
      <c r="M2102" s="159"/>
      <c r="N2102" s="160"/>
      <c r="O2102" s="160"/>
      <c r="P2102" s="160"/>
      <c r="Q2102" s="160"/>
      <c r="R2102" s="160"/>
      <c r="S2102" s="160"/>
      <c r="T2102" s="161"/>
      <c r="AT2102" s="157" t="s">
        <v>202</v>
      </c>
      <c r="AU2102" s="157" t="s">
        <v>82</v>
      </c>
      <c r="AV2102" s="154" t="s">
        <v>80</v>
      </c>
      <c r="AW2102" s="154" t="s">
        <v>35</v>
      </c>
      <c r="AX2102" s="154" t="s">
        <v>73</v>
      </c>
      <c r="AY2102" s="157" t="s">
        <v>193</v>
      </c>
    </row>
    <row r="2103" spans="2:51" s="162" customFormat="1">
      <c r="B2103" s="163"/>
      <c r="D2103" s="156" t="s">
        <v>202</v>
      </c>
      <c r="E2103" s="164"/>
      <c r="F2103" s="165" t="s">
        <v>2332</v>
      </c>
      <c r="H2103" s="166">
        <v>4.3780000000000001</v>
      </c>
      <c r="L2103" s="163"/>
      <c r="M2103" s="167"/>
      <c r="N2103" s="168"/>
      <c r="O2103" s="168"/>
      <c r="P2103" s="168"/>
      <c r="Q2103" s="168"/>
      <c r="R2103" s="168"/>
      <c r="S2103" s="168"/>
      <c r="T2103" s="169"/>
      <c r="AT2103" s="164" t="s">
        <v>202</v>
      </c>
      <c r="AU2103" s="164" t="s">
        <v>82</v>
      </c>
      <c r="AV2103" s="162" t="s">
        <v>82</v>
      </c>
      <c r="AW2103" s="162" t="s">
        <v>35</v>
      </c>
      <c r="AX2103" s="162" t="s">
        <v>73</v>
      </c>
      <c r="AY2103" s="164" t="s">
        <v>193</v>
      </c>
    </row>
    <row r="2104" spans="2:51" s="178" customFormat="1">
      <c r="B2104" s="179"/>
      <c r="D2104" s="156" t="s">
        <v>202</v>
      </c>
      <c r="E2104" s="180"/>
      <c r="F2104" s="181" t="s">
        <v>254</v>
      </c>
      <c r="H2104" s="182">
        <v>144.69300000000001</v>
      </c>
      <c r="L2104" s="179"/>
      <c r="M2104" s="183"/>
      <c r="N2104" s="184"/>
      <c r="O2104" s="184"/>
      <c r="P2104" s="184"/>
      <c r="Q2104" s="184"/>
      <c r="R2104" s="184"/>
      <c r="S2104" s="184"/>
      <c r="T2104" s="185"/>
      <c r="AT2104" s="180" t="s">
        <v>202</v>
      </c>
      <c r="AU2104" s="180" t="s">
        <v>82</v>
      </c>
      <c r="AV2104" s="178" t="s">
        <v>213</v>
      </c>
      <c r="AW2104" s="178" t="s">
        <v>35</v>
      </c>
      <c r="AX2104" s="178" t="s">
        <v>73</v>
      </c>
      <c r="AY2104" s="180" t="s">
        <v>193</v>
      </c>
    </row>
    <row r="2105" spans="2:51" s="154" customFormat="1">
      <c r="B2105" s="155"/>
      <c r="D2105" s="156" t="s">
        <v>202</v>
      </c>
      <c r="E2105" s="157"/>
      <c r="F2105" s="158" t="s">
        <v>2333</v>
      </c>
      <c r="H2105" s="157"/>
      <c r="L2105" s="155"/>
      <c r="M2105" s="159"/>
      <c r="N2105" s="160"/>
      <c r="O2105" s="160"/>
      <c r="P2105" s="160"/>
      <c r="Q2105" s="160"/>
      <c r="R2105" s="160"/>
      <c r="S2105" s="160"/>
      <c r="T2105" s="161"/>
      <c r="AT2105" s="157" t="s">
        <v>202</v>
      </c>
      <c r="AU2105" s="157" t="s">
        <v>82</v>
      </c>
      <c r="AV2105" s="154" t="s">
        <v>80</v>
      </c>
      <c r="AW2105" s="154" t="s">
        <v>35</v>
      </c>
      <c r="AX2105" s="154" t="s">
        <v>73</v>
      </c>
      <c r="AY2105" s="157" t="s">
        <v>193</v>
      </c>
    </row>
    <row r="2106" spans="2:51" s="154" customFormat="1">
      <c r="B2106" s="155"/>
      <c r="D2106" s="156" t="s">
        <v>202</v>
      </c>
      <c r="E2106" s="157"/>
      <c r="F2106" s="158" t="s">
        <v>2321</v>
      </c>
      <c r="H2106" s="157"/>
      <c r="L2106" s="155"/>
      <c r="M2106" s="159"/>
      <c r="N2106" s="160"/>
      <c r="O2106" s="160"/>
      <c r="P2106" s="160"/>
      <c r="Q2106" s="160"/>
      <c r="R2106" s="160"/>
      <c r="S2106" s="160"/>
      <c r="T2106" s="161"/>
      <c r="AT2106" s="157" t="s">
        <v>202</v>
      </c>
      <c r="AU2106" s="157" t="s">
        <v>82</v>
      </c>
      <c r="AV2106" s="154" t="s">
        <v>80</v>
      </c>
      <c r="AW2106" s="154" t="s">
        <v>35</v>
      </c>
      <c r="AX2106" s="154" t="s">
        <v>73</v>
      </c>
      <c r="AY2106" s="157" t="s">
        <v>193</v>
      </c>
    </row>
    <row r="2107" spans="2:51" s="154" customFormat="1">
      <c r="B2107" s="155"/>
      <c r="D2107" s="156" t="s">
        <v>202</v>
      </c>
      <c r="E2107" s="157"/>
      <c r="F2107" s="158" t="s">
        <v>2279</v>
      </c>
      <c r="H2107" s="157"/>
      <c r="L2107" s="155"/>
      <c r="M2107" s="159"/>
      <c r="N2107" s="160"/>
      <c r="O2107" s="160"/>
      <c r="P2107" s="160"/>
      <c r="Q2107" s="160"/>
      <c r="R2107" s="160"/>
      <c r="S2107" s="160"/>
      <c r="T2107" s="161"/>
      <c r="AT2107" s="157" t="s">
        <v>202</v>
      </c>
      <c r="AU2107" s="157" t="s">
        <v>82</v>
      </c>
      <c r="AV2107" s="154" t="s">
        <v>80</v>
      </c>
      <c r="AW2107" s="154" t="s">
        <v>35</v>
      </c>
      <c r="AX2107" s="154" t="s">
        <v>73</v>
      </c>
      <c r="AY2107" s="157" t="s">
        <v>193</v>
      </c>
    </row>
    <row r="2108" spans="2:51" s="162" customFormat="1">
      <c r="B2108" s="163"/>
      <c r="D2108" s="156" t="s">
        <v>202</v>
      </c>
      <c r="E2108" s="164"/>
      <c r="F2108" s="165" t="s">
        <v>2334</v>
      </c>
      <c r="H2108" s="166">
        <v>2.9249999999999998</v>
      </c>
      <c r="L2108" s="163"/>
      <c r="M2108" s="167"/>
      <c r="N2108" s="168"/>
      <c r="O2108" s="168"/>
      <c r="P2108" s="168"/>
      <c r="Q2108" s="168"/>
      <c r="R2108" s="168"/>
      <c r="S2108" s="168"/>
      <c r="T2108" s="169"/>
      <c r="AT2108" s="164" t="s">
        <v>202</v>
      </c>
      <c r="AU2108" s="164" t="s">
        <v>82</v>
      </c>
      <c r="AV2108" s="162" t="s">
        <v>82</v>
      </c>
      <c r="AW2108" s="162" t="s">
        <v>35</v>
      </c>
      <c r="AX2108" s="162" t="s">
        <v>73</v>
      </c>
      <c r="AY2108" s="164" t="s">
        <v>193</v>
      </c>
    </row>
    <row r="2109" spans="2:51" s="162" customFormat="1">
      <c r="B2109" s="163"/>
      <c r="D2109" s="156" t="s">
        <v>202</v>
      </c>
      <c r="E2109" s="164"/>
      <c r="F2109" s="165" t="s">
        <v>2335</v>
      </c>
      <c r="H2109" s="166">
        <v>7.2850000000000001</v>
      </c>
      <c r="L2109" s="163"/>
      <c r="M2109" s="167"/>
      <c r="N2109" s="168"/>
      <c r="O2109" s="168"/>
      <c r="P2109" s="168"/>
      <c r="Q2109" s="168"/>
      <c r="R2109" s="168"/>
      <c r="S2109" s="168"/>
      <c r="T2109" s="169"/>
      <c r="AT2109" s="164" t="s">
        <v>202</v>
      </c>
      <c r="AU2109" s="164" t="s">
        <v>82</v>
      </c>
      <c r="AV2109" s="162" t="s">
        <v>82</v>
      </c>
      <c r="AW2109" s="162" t="s">
        <v>35</v>
      </c>
      <c r="AX2109" s="162" t="s">
        <v>73</v>
      </c>
      <c r="AY2109" s="164" t="s">
        <v>193</v>
      </c>
    </row>
    <row r="2110" spans="2:51" s="162" customFormat="1">
      <c r="B2110" s="163"/>
      <c r="D2110" s="156" t="s">
        <v>202</v>
      </c>
      <c r="E2110" s="164"/>
      <c r="F2110" s="165" t="s">
        <v>2336</v>
      </c>
      <c r="H2110" s="166">
        <v>8.68</v>
      </c>
      <c r="L2110" s="163"/>
      <c r="M2110" s="167"/>
      <c r="N2110" s="168"/>
      <c r="O2110" s="168"/>
      <c r="P2110" s="168"/>
      <c r="Q2110" s="168"/>
      <c r="R2110" s="168"/>
      <c r="S2110" s="168"/>
      <c r="T2110" s="169"/>
      <c r="AT2110" s="164" t="s">
        <v>202</v>
      </c>
      <c r="AU2110" s="164" t="s">
        <v>82</v>
      </c>
      <c r="AV2110" s="162" t="s">
        <v>82</v>
      </c>
      <c r="AW2110" s="162" t="s">
        <v>35</v>
      </c>
      <c r="AX2110" s="162" t="s">
        <v>73</v>
      </c>
      <c r="AY2110" s="164" t="s">
        <v>193</v>
      </c>
    </row>
    <row r="2111" spans="2:51" s="154" customFormat="1">
      <c r="B2111" s="155"/>
      <c r="D2111" s="156" t="s">
        <v>202</v>
      </c>
      <c r="E2111" s="157"/>
      <c r="F2111" s="158" t="s">
        <v>2281</v>
      </c>
      <c r="H2111" s="157"/>
      <c r="L2111" s="155"/>
      <c r="M2111" s="159"/>
      <c r="N2111" s="160"/>
      <c r="O2111" s="160"/>
      <c r="P2111" s="160"/>
      <c r="Q2111" s="160"/>
      <c r="R2111" s="160"/>
      <c r="S2111" s="160"/>
      <c r="T2111" s="161"/>
      <c r="AT2111" s="157" t="s">
        <v>202</v>
      </c>
      <c r="AU2111" s="157" t="s">
        <v>82</v>
      </c>
      <c r="AV2111" s="154" t="s">
        <v>80</v>
      </c>
      <c r="AW2111" s="154" t="s">
        <v>35</v>
      </c>
      <c r="AX2111" s="154" t="s">
        <v>73</v>
      </c>
      <c r="AY2111" s="157" t="s">
        <v>193</v>
      </c>
    </row>
    <row r="2112" spans="2:51" s="162" customFormat="1">
      <c r="B2112" s="163"/>
      <c r="D2112" s="156" t="s">
        <v>202</v>
      </c>
      <c r="E2112" s="164"/>
      <c r="F2112" s="165" t="s">
        <v>2334</v>
      </c>
      <c r="H2112" s="166">
        <v>2.9249999999999998</v>
      </c>
      <c r="L2112" s="163"/>
      <c r="M2112" s="167"/>
      <c r="N2112" s="168"/>
      <c r="O2112" s="168"/>
      <c r="P2112" s="168"/>
      <c r="Q2112" s="168"/>
      <c r="R2112" s="168"/>
      <c r="S2112" s="168"/>
      <c r="T2112" s="169"/>
      <c r="AT2112" s="164" t="s">
        <v>202</v>
      </c>
      <c r="AU2112" s="164" t="s">
        <v>82</v>
      </c>
      <c r="AV2112" s="162" t="s">
        <v>82</v>
      </c>
      <c r="AW2112" s="162" t="s">
        <v>35</v>
      </c>
      <c r="AX2112" s="162" t="s">
        <v>73</v>
      </c>
      <c r="AY2112" s="164" t="s">
        <v>193</v>
      </c>
    </row>
    <row r="2113" spans="1:65" s="162" customFormat="1">
      <c r="B2113" s="163"/>
      <c r="D2113" s="156" t="s">
        <v>202</v>
      </c>
      <c r="E2113" s="164"/>
      <c r="F2113" s="165" t="s">
        <v>2337</v>
      </c>
      <c r="H2113" s="166">
        <v>5.0019999999999998</v>
      </c>
      <c r="L2113" s="163"/>
      <c r="M2113" s="167"/>
      <c r="N2113" s="168"/>
      <c r="O2113" s="168"/>
      <c r="P2113" s="168"/>
      <c r="Q2113" s="168"/>
      <c r="R2113" s="168"/>
      <c r="S2113" s="168"/>
      <c r="T2113" s="169"/>
      <c r="AT2113" s="164" t="s">
        <v>202</v>
      </c>
      <c r="AU2113" s="164" t="s">
        <v>82</v>
      </c>
      <c r="AV2113" s="162" t="s">
        <v>82</v>
      </c>
      <c r="AW2113" s="162" t="s">
        <v>35</v>
      </c>
      <c r="AX2113" s="162" t="s">
        <v>73</v>
      </c>
      <c r="AY2113" s="164" t="s">
        <v>193</v>
      </c>
    </row>
    <row r="2114" spans="1:65" s="162" customFormat="1">
      <c r="B2114" s="163"/>
      <c r="D2114" s="156" t="s">
        <v>202</v>
      </c>
      <c r="E2114" s="164"/>
      <c r="F2114" s="165" t="s">
        <v>2338</v>
      </c>
      <c r="H2114" s="166">
        <v>7.5179999999999998</v>
      </c>
      <c r="L2114" s="163"/>
      <c r="M2114" s="167"/>
      <c r="N2114" s="168"/>
      <c r="O2114" s="168"/>
      <c r="P2114" s="168"/>
      <c r="Q2114" s="168"/>
      <c r="R2114" s="168"/>
      <c r="S2114" s="168"/>
      <c r="T2114" s="169"/>
      <c r="AT2114" s="164" t="s">
        <v>202</v>
      </c>
      <c r="AU2114" s="164" t="s">
        <v>82</v>
      </c>
      <c r="AV2114" s="162" t="s">
        <v>82</v>
      </c>
      <c r="AW2114" s="162" t="s">
        <v>35</v>
      </c>
      <c r="AX2114" s="162" t="s">
        <v>73</v>
      </c>
      <c r="AY2114" s="164" t="s">
        <v>193</v>
      </c>
    </row>
    <row r="2115" spans="1:65" s="154" customFormat="1">
      <c r="B2115" s="155"/>
      <c r="D2115" s="156" t="s">
        <v>202</v>
      </c>
      <c r="E2115" s="157"/>
      <c r="F2115" s="158" t="s">
        <v>2327</v>
      </c>
      <c r="H2115" s="157"/>
      <c r="L2115" s="155"/>
      <c r="M2115" s="159"/>
      <c r="N2115" s="160"/>
      <c r="O2115" s="160"/>
      <c r="P2115" s="160"/>
      <c r="Q2115" s="160"/>
      <c r="R2115" s="160"/>
      <c r="S2115" s="160"/>
      <c r="T2115" s="161"/>
      <c r="AT2115" s="157" t="s">
        <v>202</v>
      </c>
      <c r="AU2115" s="157" t="s">
        <v>82</v>
      </c>
      <c r="AV2115" s="154" t="s">
        <v>80</v>
      </c>
      <c r="AW2115" s="154" t="s">
        <v>35</v>
      </c>
      <c r="AX2115" s="154" t="s">
        <v>73</v>
      </c>
      <c r="AY2115" s="157" t="s">
        <v>193</v>
      </c>
    </row>
    <row r="2116" spans="1:65" s="162" customFormat="1">
      <c r="B2116" s="163"/>
      <c r="D2116" s="156" t="s">
        <v>202</v>
      </c>
      <c r="E2116" s="164"/>
      <c r="F2116" s="165" t="s">
        <v>2339</v>
      </c>
      <c r="H2116" s="166">
        <v>5.2</v>
      </c>
      <c r="L2116" s="163"/>
      <c r="M2116" s="167"/>
      <c r="N2116" s="168"/>
      <c r="O2116" s="168"/>
      <c r="P2116" s="168"/>
      <c r="Q2116" s="168"/>
      <c r="R2116" s="168"/>
      <c r="S2116" s="168"/>
      <c r="T2116" s="169"/>
      <c r="AT2116" s="164" t="s">
        <v>202</v>
      </c>
      <c r="AU2116" s="164" t="s">
        <v>82</v>
      </c>
      <c r="AV2116" s="162" t="s">
        <v>82</v>
      </c>
      <c r="AW2116" s="162" t="s">
        <v>35</v>
      </c>
      <c r="AX2116" s="162" t="s">
        <v>73</v>
      </c>
      <c r="AY2116" s="164" t="s">
        <v>193</v>
      </c>
    </row>
    <row r="2117" spans="1:65" s="178" customFormat="1">
      <c r="B2117" s="179"/>
      <c r="D2117" s="156" t="s">
        <v>202</v>
      </c>
      <c r="E2117" s="180"/>
      <c r="F2117" s="181" t="s">
        <v>254</v>
      </c>
      <c r="H2117" s="182">
        <v>39.534999999999997</v>
      </c>
      <c r="L2117" s="179"/>
      <c r="M2117" s="183"/>
      <c r="N2117" s="184"/>
      <c r="O2117" s="184"/>
      <c r="P2117" s="184"/>
      <c r="Q2117" s="184"/>
      <c r="R2117" s="184"/>
      <c r="S2117" s="184"/>
      <c r="T2117" s="185"/>
      <c r="AT2117" s="180" t="s">
        <v>202</v>
      </c>
      <c r="AU2117" s="180" t="s">
        <v>82</v>
      </c>
      <c r="AV2117" s="178" t="s">
        <v>213</v>
      </c>
      <c r="AW2117" s="178" t="s">
        <v>35</v>
      </c>
      <c r="AX2117" s="178" t="s">
        <v>73</v>
      </c>
      <c r="AY2117" s="180" t="s">
        <v>193</v>
      </c>
    </row>
    <row r="2118" spans="1:65" s="170" customFormat="1">
      <c r="B2118" s="171"/>
      <c r="D2118" s="156" t="s">
        <v>202</v>
      </c>
      <c r="E2118" s="172"/>
      <c r="F2118" s="173" t="s">
        <v>206</v>
      </c>
      <c r="H2118" s="174">
        <v>184.22800000000001</v>
      </c>
      <c r="L2118" s="171"/>
      <c r="M2118" s="175"/>
      <c r="N2118" s="176"/>
      <c r="O2118" s="176"/>
      <c r="P2118" s="176"/>
      <c r="Q2118" s="176"/>
      <c r="R2118" s="176"/>
      <c r="S2118" s="176"/>
      <c r="T2118" s="177"/>
      <c r="AT2118" s="172" t="s">
        <v>202</v>
      </c>
      <c r="AU2118" s="172" t="s">
        <v>82</v>
      </c>
      <c r="AV2118" s="170" t="s">
        <v>199</v>
      </c>
      <c r="AW2118" s="170" t="s">
        <v>35</v>
      </c>
      <c r="AX2118" s="170" t="s">
        <v>80</v>
      </c>
      <c r="AY2118" s="172" t="s">
        <v>193</v>
      </c>
    </row>
    <row r="2119" spans="1:65" s="17" customFormat="1" ht="49.05" customHeight="1">
      <c r="A2119" s="13"/>
      <c r="B2119" s="136"/>
      <c r="C2119" s="186" t="s">
        <v>2340</v>
      </c>
      <c r="D2119" s="186" t="s">
        <v>372</v>
      </c>
      <c r="E2119" s="187" t="s">
        <v>2341</v>
      </c>
      <c r="F2119" s="188" t="s">
        <v>2342</v>
      </c>
      <c r="G2119" s="189" t="s">
        <v>198</v>
      </c>
      <c r="H2119" s="190">
        <v>166.39699999999999</v>
      </c>
      <c r="I2119" s="191">
        <v>0</v>
      </c>
      <c r="J2119" s="191">
        <f>ROUND(I2119*H2119,2)</f>
        <v>0</v>
      </c>
      <c r="K2119" s="192"/>
      <c r="L2119" s="193"/>
      <c r="M2119" s="194"/>
      <c r="N2119" s="195" t="s">
        <v>44</v>
      </c>
      <c r="O2119" s="146">
        <v>0</v>
      </c>
      <c r="P2119" s="146">
        <f>O2119*H2119</f>
        <v>0</v>
      </c>
      <c r="Q2119" s="146">
        <v>0</v>
      </c>
      <c r="R2119" s="146">
        <f>Q2119*H2119</f>
        <v>0</v>
      </c>
      <c r="S2119" s="146">
        <v>0</v>
      </c>
      <c r="T2119" s="147">
        <f>S2119*H2119</f>
        <v>0</v>
      </c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R2119" s="148" t="s">
        <v>336</v>
      </c>
      <c r="AT2119" s="148" t="s">
        <v>372</v>
      </c>
      <c r="AU2119" s="148" t="s">
        <v>82</v>
      </c>
      <c r="AY2119" s="2" t="s">
        <v>193</v>
      </c>
      <c r="BE2119" s="149">
        <f>IF(N2119="základní",J2119,0)</f>
        <v>0</v>
      </c>
      <c r="BF2119" s="149">
        <f>IF(N2119="snížená",J2119,0)</f>
        <v>0</v>
      </c>
      <c r="BG2119" s="149">
        <f>IF(N2119="zákl. přenesená",J2119,0)</f>
        <v>0</v>
      </c>
      <c r="BH2119" s="149">
        <f>IF(N2119="sníž. přenesená",J2119,0)</f>
        <v>0</v>
      </c>
      <c r="BI2119" s="149">
        <f>IF(N2119="nulová",J2119,0)</f>
        <v>0</v>
      </c>
      <c r="BJ2119" s="2" t="s">
        <v>80</v>
      </c>
      <c r="BK2119" s="149">
        <f>ROUND(I2119*H2119,2)</f>
        <v>0</v>
      </c>
      <c r="BL2119" s="2" t="s">
        <v>283</v>
      </c>
      <c r="BM2119" s="148" t="s">
        <v>2343</v>
      </c>
    </row>
    <row r="2120" spans="1:65" s="162" customFormat="1">
      <c r="B2120" s="163"/>
      <c r="D2120" s="156" t="s">
        <v>202</v>
      </c>
      <c r="E2120" s="164"/>
      <c r="F2120" s="165" t="s">
        <v>2344</v>
      </c>
      <c r="H2120" s="166">
        <v>166.39699999999999</v>
      </c>
      <c r="L2120" s="163"/>
      <c r="M2120" s="167"/>
      <c r="N2120" s="168"/>
      <c r="O2120" s="168"/>
      <c r="P2120" s="168"/>
      <c r="Q2120" s="168"/>
      <c r="R2120" s="168"/>
      <c r="S2120" s="168"/>
      <c r="T2120" s="169"/>
      <c r="AT2120" s="164" t="s">
        <v>202</v>
      </c>
      <c r="AU2120" s="164" t="s">
        <v>82</v>
      </c>
      <c r="AV2120" s="162" t="s">
        <v>82</v>
      </c>
      <c r="AW2120" s="162" t="s">
        <v>35</v>
      </c>
      <c r="AX2120" s="162" t="s">
        <v>73</v>
      </c>
      <c r="AY2120" s="164" t="s">
        <v>193</v>
      </c>
    </row>
    <row r="2121" spans="1:65" s="170" customFormat="1">
      <c r="B2121" s="171"/>
      <c r="D2121" s="156" t="s">
        <v>202</v>
      </c>
      <c r="E2121" s="172"/>
      <c r="F2121" s="173" t="s">
        <v>206</v>
      </c>
      <c r="H2121" s="174">
        <v>166.39699999999999</v>
      </c>
      <c r="L2121" s="171"/>
      <c r="M2121" s="175"/>
      <c r="N2121" s="176"/>
      <c r="O2121" s="176"/>
      <c r="P2121" s="176"/>
      <c r="Q2121" s="176"/>
      <c r="R2121" s="176"/>
      <c r="S2121" s="176"/>
      <c r="T2121" s="177"/>
      <c r="AT2121" s="172" t="s">
        <v>202</v>
      </c>
      <c r="AU2121" s="172" t="s">
        <v>82</v>
      </c>
      <c r="AV2121" s="170" t="s">
        <v>199</v>
      </c>
      <c r="AW2121" s="170" t="s">
        <v>35</v>
      </c>
      <c r="AX2121" s="170" t="s">
        <v>80</v>
      </c>
      <c r="AY2121" s="172" t="s">
        <v>193</v>
      </c>
    </row>
    <row r="2122" spans="1:65" s="17" customFormat="1" ht="49.05" customHeight="1">
      <c r="A2122" s="13"/>
      <c r="B2122" s="136"/>
      <c r="C2122" s="186" t="s">
        <v>1380</v>
      </c>
      <c r="D2122" s="186" t="s">
        <v>372</v>
      </c>
      <c r="E2122" s="187" t="s">
        <v>2113</v>
      </c>
      <c r="F2122" s="188" t="s">
        <v>2114</v>
      </c>
      <c r="G2122" s="189" t="s">
        <v>198</v>
      </c>
      <c r="H2122" s="190">
        <v>45.465000000000003</v>
      </c>
      <c r="I2122" s="191">
        <v>0</v>
      </c>
      <c r="J2122" s="191">
        <f>ROUND(I2122*H2122,2)</f>
        <v>0</v>
      </c>
      <c r="K2122" s="192"/>
      <c r="L2122" s="193"/>
      <c r="M2122" s="194"/>
      <c r="N2122" s="195" t="s">
        <v>44</v>
      </c>
      <c r="O2122" s="146">
        <v>0</v>
      </c>
      <c r="P2122" s="146">
        <f>O2122*H2122</f>
        <v>0</v>
      </c>
      <c r="Q2122" s="146">
        <v>0</v>
      </c>
      <c r="R2122" s="146">
        <f>Q2122*H2122</f>
        <v>0</v>
      </c>
      <c r="S2122" s="146">
        <v>0</v>
      </c>
      <c r="T2122" s="147">
        <f>S2122*H2122</f>
        <v>0</v>
      </c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R2122" s="148" t="s">
        <v>336</v>
      </c>
      <c r="AT2122" s="148" t="s">
        <v>372</v>
      </c>
      <c r="AU2122" s="148" t="s">
        <v>82</v>
      </c>
      <c r="AY2122" s="2" t="s">
        <v>193</v>
      </c>
      <c r="BE2122" s="149">
        <f>IF(N2122="základní",J2122,0)</f>
        <v>0</v>
      </c>
      <c r="BF2122" s="149">
        <f>IF(N2122="snížená",J2122,0)</f>
        <v>0</v>
      </c>
      <c r="BG2122" s="149">
        <f>IF(N2122="zákl. přenesená",J2122,0)</f>
        <v>0</v>
      </c>
      <c r="BH2122" s="149">
        <f>IF(N2122="sníž. přenesená",J2122,0)</f>
        <v>0</v>
      </c>
      <c r="BI2122" s="149">
        <f>IF(N2122="nulová",J2122,0)</f>
        <v>0</v>
      </c>
      <c r="BJ2122" s="2" t="s">
        <v>80</v>
      </c>
      <c r="BK2122" s="149">
        <f>ROUND(I2122*H2122,2)</f>
        <v>0</v>
      </c>
      <c r="BL2122" s="2" t="s">
        <v>283</v>
      </c>
      <c r="BM2122" s="148" t="s">
        <v>2345</v>
      </c>
    </row>
    <row r="2123" spans="1:65" s="162" customFormat="1">
      <c r="B2123" s="163"/>
      <c r="D2123" s="156" t="s">
        <v>202</v>
      </c>
      <c r="E2123" s="164"/>
      <c r="F2123" s="165" t="s">
        <v>2346</v>
      </c>
      <c r="H2123" s="166">
        <v>45.465000000000003</v>
      </c>
      <c r="L2123" s="163"/>
      <c r="M2123" s="167"/>
      <c r="N2123" s="168"/>
      <c r="O2123" s="168"/>
      <c r="P2123" s="168"/>
      <c r="Q2123" s="168"/>
      <c r="R2123" s="168"/>
      <c r="S2123" s="168"/>
      <c r="T2123" s="169"/>
      <c r="AT2123" s="164" t="s">
        <v>202</v>
      </c>
      <c r="AU2123" s="164" t="s">
        <v>82</v>
      </c>
      <c r="AV2123" s="162" t="s">
        <v>82</v>
      </c>
      <c r="AW2123" s="162" t="s">
        <v>35</v>
      </c>
      <c r="AX2123" s="162" t="s">
        <v>73</v>
      </c>
      <c r="AY2123" s="164" t="s">
        <v>193</v>
      </c>
    </row>
    <row r="2124" spans="1:65" s="170" customFormat="1">
      <c r="B2124" s="171"/>
      <c r="D2124" s="156" t="s">
        <v>202</v>
      </c>
      <c r="E2124" s="172"/>
      <c r="F2124" s="173" t="s">
        <v>206</v>
      </c>
      <c r="H2124" s="174">
        <v>45.465000000000003</v>
      </c>
      <c r="L2124" s="171"/>
      <c r="M2124" s="175"/>
      <c r="N2124" s="176"/>
      <c r="O2124" s="176"/>
      <c r="P2124" s="176"/>
      <c r="Q2124" s="176"/>
      <c r="R2124" s="176"/>
      <c r="S2124" s="176"/>
      <c r="T2124" s="177"/>
      <c r="AT2124" s="172" t="s">
        <v>202</v>
      </c>
      <c r="AU2124" s="172" t="s">
        <v>82</v>
      </c>
      <c r="AV2124" s="170" t="s">
        <v>199</v>
      </c>
      <c r="AW2124" s="170" t="s">
        <v>35</v>
      </c>
      <c r="AX2124" s="170" t="s">
        <v>80</v>
      </c>
      <c r="AY2124" s="172" t="s">
        <v>193</v>
      </c>
    </row>
    <row r="2125" spans="1:65" s="17" customFormat="1" ht="24.15" customHeight="1">
      <c r="A2125" s="13"/>
      <c r="B2125" s="136"/>
      <c r="C2125" s="137" t="s">
        <v>2347</v>
      </c>
      <c r="D2125" s="137" t="s">
        <v>195</v>
      </c>
      <c r="E2125" s="138" t="s">
        <v>2348</v>
      </c>
      <c r="F2125" s="139" t="s">
        <v>2349</v>
      </c>
      <c r="G2125" s="140" t="s">
        <v>353</v>
      </c>
      <c r="H2125" s="141">
        <v>150</v>
      </c>
      <c r="I2125" s="142">
        <v>0</v>
      </c>
      <c r="J2125" s="142">
        <f>ROUND(I2125*H2125,2)</f>
        <v>0</v>
      </c>
      <c r="K2125" s="143"/>
      <c r="L2125" s="14"/>
      <c r="M2125" s="144"/>
      <c r="N2125" s="145" t="s">
        <v>44</v>
      </c>
      <c r="O2125" s="146">
        <v>5.5E-2</v>
      </c>
      <c r="P2125" s="146">
        <f>O2125*H2125</f>
        <v>8.25</v>
      </c>
      <c r="Q2125" s="146">
        <v>3.0000000000000001E-5</v>
      </c>
      <c r="R2125" s="146">
        <f>Q2125*H2125</f>
        <v>4.5000000000000005E-3</v>
      </c>
      <c r="S2125" s="146">
        <v>0</v>
      </c>
      <c r="T2125" s="147">
        <f>S2125*H2125</f>
        <v>0</v>
      </c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R2125" s="148" t="s">
        <v>283</v>
      </c>
      <c r="AT2125" s="148" t="s">
        <v>195</v>
      </c>
      <c r="AU2125" s="148" t="s">
        <v>82</v>
      </c>
      <c r="AY2125" s="2" t="s">
        <v>193</v>
      </c>
      <c r="BE2125" s="149">
        <f>IF(N2125="základní",J2125,0)</f>
        <v>0</v>
      </c>
      <c r="BF2125" s="149">
        <f>IF(N2125="snížená",J2125,0)</f>
        <v>0</v>
      </c>
      <c r="BG2125" s="149">
        <f>IF(N2125="zákl. přenesená",J2125,0)</f>
        <v>0</v>
      </c>
      <c r="BH2125" s="149">
        <f>IF(N2125="sníž. přenesená",J2125,0)</f>
        <v>0</v>
      </c>
      <c r="BI2125" s="149">
        <f>IF(N2125="nulová",J2125,0)</f>
        <v>0</v>
      </c>
      <c r="BJ2125" s="2" t="s">
        <v>80</v>
      </c>
      <c r="BK2125" s="149">
        <f>ROUND(I2125*H2125,2)</f>
        <v>0</v>
      </c>
      <c r="BL2125" s="2" t="s">
        <v>283</v>
      </c>
      <c r="BM2125" s="148" t="s">
        <v>2350</v>
      </c>
    </row>
    <row r="2126" spans="1:65" s="17" customFormat="1">
      <c r="A2126" s="13"/>
      <c r="B2126" s="14"/>
      <c r="C2126" s="13"/>
      <c r="D2126" s="150" t="s">
        <v>200</v>
      </c>
      <c r="E2126" s="13"/>
      <c r="F2126" s="151" t="s">
        <v>2351</v>
      </c>
      <c r="G2126" s="13"/>
      <c r="H2126" s="13"/>
      <c r="I2126" s="13"/>
      <c r="J2126" s="13"/>
      <c r="K2126" s="13"/>
      <c r="L2126" s="14"/>
      <c r="M2126" s="152"/>
      <c r="N2126" s="153"/>
      <c r="O2126" s="36"/>
      <c r="P2126" s="36"/>
      <c r="Q2126" s="36"/>
      <c r="R2126" s="36"/>
      <c r="S2126" s="36"/>
      <c r="T2126" s="37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T2126" s="2" t="s">
        <v>200</v>
      </c>
      <c r="AU2126" s="2" t="s">
        <v>82</v>
      </c>
    </row>
    <row r="2127" spans="1:65" s="17" customFormat="1" ht="44.25" customHeight="1">
      <c r="A2127" s="13"/>
      <c r="B2127" s="136"/>
      <c r="C2127" s="137" t="s">
        <v>1383</v>
      </c>
      <c r="D2127" s="137" t="s">
        <v>195</v>
      </c>
      <c r="E2127" s="138" t="s">
        <v>2352</v>
      </c>
      <c r="F2127" s="139" t="s">
        <v>2353</v>
      </c>
      <c r="G2127" s="140" t="s">
        <v>1318</v>
      </c>
      <c r="H2127" s="141">
        <v>4398.4840000000004</v>
      </c>
      <c r="I2127" s="142">
        <v>0</v>
      </c>
      <c r="J2127" s="142">
        <f>ROUND(I2127*H2127,2)</f>
        <v>0</v>
      </c>
      <c r="K2127" s="143"/>
      <c r="L2127" s="14"/>
      <c r="M2127" s="144"/>
      <c r="N2127" s="145" t="s">
        <v>44</v>
      </c>
      <c r="O2127" s="146">
        <v>0</v>
      </c>
      <c r="P2127" s="146">
        <f>O2127*H2127</f>
        <v>0</v>
      </c>
      <c r="Q2127" s="146">
        <v>0</v>
      </c>
      <c r="R2127" s="146">
        <f>Q2127*H2127</f>
        <v>0</v>
      </c>
      <c r="S2127" s="146">
        <v>0</v>
      </c>
      <c r="T2127" s="147">
        <f>S2127*H2127</f>
        <v>0</v>
      </c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R2127" s="148" t="s">
        <v>283</v>
      </c>
      <c r="AT2127" s="148" t="s">
        <v>195</v>
      </c>
      <c r="AU2127" s="148" t="s">
        <v>82</v>
      </c>
      <c r="AY2127" s="2" t="s">
        <v>193</v>
      </c>
      <c r="BE2127" s="149">
        <f>IF(N2127="základní",J2127,0)</f>
        <v>0</v>
      </c>
      <c r="BF2127" s="149">
        <f>IF(N2127="snížená",J2127,0)</f>
        <v>0</v>
      </c>
      <c r="BG2127" s="149">
        <f>IF(N2127="zákl. přenesená",J2127,0)</f>
        <v>0</v>
      </c>
      <c r="BH2127" s="149">
        <f>IF(N2127="sníž. přenesená",J2127,0)</f>
        <v>0</v>
      </c>
      <c r="BI2127" s="149">
        <f>IF(N2127="nulová",J2127,0)</f>
        <v>0</v>
      </c>
      <c r="BJ2127" s="2" t="s">
        <v>80</v>
      </c>
      <c r="BK2127" s="149">
        <f>ROUND(I2127*H2127,2)</f>
        <v>0</v>
      </c>
      <c r="BL2127" s="2" t="s">
        <v>283</v>
      </c>
      <c r="BM2127" s="148" t="s">
        <v>2354</v>
      </c>
    </row>
    <row r="2128" spans="1:65" s="17" customFormat="1">
      <c r="A2128" s="13"/>
      <c r="B2128" s="14"/>
      <c r="C2128" s="13"/>
      <c r="D2128" s="150" t="s">
        <v>200</v>
      </c>
      <c r="E2128" s="13"/>
      <c r="F2128" s="151" t="s">
        <v>2355</v>
      </c>
      <c r="G2128" s="13"/>
      <c r="H2128" s="13"/>
      <c r="I2128" s="13"/>
      <c r="J2128" s="13"/>
      <c r="K2128" s="13"/>
      <c r="L2128" s="14"/>
      <c r="M2128" s="152"/>
      <c r="N2128" s="153"/>
      <c r="O2128" s="36"/>
      <c r="P2128" s="36"/>
      <c r="Q2128" s="36"/>
      <c r="R2128" s="36"/>
      <c r="S2128" s="36"/>
      <c r="T2128" s="37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T2128" s="2" t="s">
        <v>200</v>
      </c>
      <c r="AU2128" s="2" t="s">
        <v>82</v>
      </c>
    </row>
    <row r="2129" spans="1:65" s="123" customFormat="1" ht="22.8" customHeight="1">
      <c r="B2129" s="124"/>
      <c r="D2129" s="125" t="s">
        <v>72</v>
      </c>
      <c r="E2129" s="134" t="s">
        <v>2356</v>
      </c>
      <c r="F2129" s="134" t="s">
        <v>2357</v>
      </c>
      <c r="J2129" s="135">
        <f>BK2129</f>
        <v>0</v>
      </c>
      <c r="L2129" s="124"/>
      <c r="M2129" s="128"/>
      <c r="N2129" s="129"/>
      <c r="O2129" s="129"/>
      <c r="P2129" s="130">
        <f>SUM(P2130:P2189)</f>
        <v>129.23883000000001</v>
      </c>
      <c r="Q2129" s="129"/>
      <c r="R2129" s="130">
        <f>SUM(R2130:R2189)</f>
        <v>0.33213900299999999</v>
      </c>
      <c r="S2129" s="129"/>
      <c r="T2129" s="131">
        <f>SUM(T2130:T2189)</f>
        <v>0</v>
      </c>
      <c r="AR2129" s="125" t="s">
        <v>82</v>
      </c>
      <c r="AT2129" s="132" t="s">
        <v>72</v>
      </c>
      <c r="AU2129" s="132" t="s">
        <v>80</v>
      </c>
      <c r="AY2129" s="125" t="s">
        <v>193</v>
      </c>
      <c r="BK2129" s="133">
        <f>SUM(BK2130:BK2189)</f>
        <v>0</v>
      </c>
    </row>
    <row r="2130" spans="1:65" s="17" customFormat="1" ht="24.15" customHeight="1">
      <c r="A2130" s="13"/>
      <c r="B2130" s="136"/>
      <c r="C2130" s="137" t="s">
        <v>2358</v>
      </c>
      <c r="D2130" s="137" t="s">
        <v>195</v>
      </c>
      <c r="E2130" s="138" t="s">
        <v>2359</v>
      </c>
      <c r="F2130" s="139" t="s">
        <v>2360</v>
      </c>
      <c r="G2130" s="140" t="s">
        <v>198</v>
      </c>
      <c r="H2130" s="141">
        <v>58.7</v>
      </c>
      <c r="I2130" s="142">
        <v>0</v>
      </c>
      <c r="J2130" s="142">
        <f>ROUND(I2130*H2130,2)</f>
        <v>0</v>
      </c>
      <c r="K2130" s="143"/>
      <c r="L2130" s="14"/>
      <c r="M2130" s="144"/>
      <c r="N2130" s="145" t="s">
        <v>44</v>
      </c>
      <c r="O2130" s="146">
        <v>0.17199999999999999</v>
      </c>
      <c r="P2130" s="146">
        <f>O2130*H2130</f>
        <v>10.096399999999999</v>
      </c>
      <c r="Q2130" s="146">
        <v>1.2305000000000001E-4</v>
      </c>
      <c r="R2130" s="146">
        <f>Q2130*H2130</f>
        <v>7.2230350000000009E-3</v>
      </c>
      <c r="S2130" s="146">
        <v>0</v>
      </c>
      <c r="T2130" s="147">
        <f>S2130*H2130</f>
        <v>0</v>
      </c>
      <c r="U2130" s="13"/>
      <c r="V2130" s="13"/>
      <c r="W2130" s="13"/>
      <c r="X2130" s="13"/>
      <c r="Y2130" s="13"/>
      <c r="Z2130" s="13"/>
      <c r="AA2130" s="13"/>
      <c r="AB2130" s="13"/>
      <c r="AC2130" s="13"/>
      <c r="AD2130" s="13"/>
      <c r="AE2130" s="13"/>
      <c r="AR2130" s="148" t="s">
        <v>283</v>
      </c>
      <c r="AT2130" s="148" t="s">
        <v>195</v>
      </c>
      <c r="AU2130" s="148" t="s">
        <v>82</v>
      </c>
      <c r="AY2130" s="2" t="s">
        <v>193</v>
      </c>
      <c r="BE2130" s="149">
        <f>IF(N2130="základní",J2130,0)</f>
        <v>0</v>
      </c>
      <c r="BF2130" s="149">
        <f>IF(N2130="snížená",J2130,0)</f>
        <v>0</v>
      </c>
      <c r="BG2130" s="149">
        <f>IF(N2130="zákl. přenesená",J2130,0)</f>
        <v>0</v>
      </c>
      <c r="BH2130" s="149">
        <f>IF(N2130="sníž. přenesená",J2130,0)</f>
        <v>0</v>
      </c>
      <c r="BI2130" s="149">
        <f>IF(N2130="nulová",J2130,0)</f>
        <v>0</v>
      </c>
      <c r="BJ2130" s="2" t="s">
        <v>80</v>
      </c>
      <c r="BK2130" s="149">
        <f>ROUND(I2130*H2130,2)</f>
        <v>0</v>
      </c>
      <c r="BL2130" s="2" t="s">
        <v>283</v>
      </c>
      <c r="BM2130" s="148" t="s">
        <v>2361</v>
      </c>
    </row>
    <row r="2131" spans="1:65" s="17" customFormat="1">
      <c r="A2131" s="13"/>
      <c r="B2131" s="14"/>
      <c r="C2131" s="13"/>
      <c r="D2131" s="150" t="s">
        <v>200</v>
      </c>
      <c r="E2131" s="13"/>
      <c r="F2131" s="151" t="s">
        <v>2362</v>
      </c>
      <c r="G2131" s="13"/>
      <c r="H2131" s="13"/>
      <c r="I2131" s="13"/>
      <c r="J2131" s="13"/>
      <c r="K2131" s="13"/>
      <c r="L2131" s="14"/>
      <c r="M2131" s="152"/>
      <c r="N2131" s="153"/>
      <c r="O2131" s="36"/>
      <c r="P2131" s="36"/>
      <c r="Q2131" s="36"/>
      <c r="R2131" s="36"/>
      <c r="S2131" s="36"/>
      <c r="T2131" s="37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T2131" s="2" t="s">
        <v>200</v>
      </c>
      <c r="AU2131" s="2" t="s">
        <v>82</v>
      </c>
    </row>
    <row r="2132" spans="1:65" s="154" customFormat="1">
      <c r="B2132" s="155"/>
      <c r="D2132" s="156" t="s">
        <v>202</v>
      </c>
      <c r="E2132" s="157"/>
      <c r="F2132" s="158" t="s">
        <v>2054</v>
      </c>
      <c r="H2132" s="157"/>
      <c r="L2132" s="155"/>
      <c r="M2132" s="159"/>
      <c r="N2132" s="160"/>
      <c r="O2132" s="160"/>
      <c r="P2132" s="160"/>
      <c r="Q2132" s="160"/>
      <c r="R2132" s="160"/>
      <c r="S2132" s="160"/>
      <c r="T2132" s="161"/>
      <c r="AT2132" s="157" t="s">
        <v>202</v>
      </c>
      <c r="AU2132" s="157" t="s">
        <v>82</v>
      </c>
      <c r="AV2132" s="154" t="s">
        <v>80</v>
      </c>
      <c r="AW2132" s="154" t="s">
        <v>35</v>
      </c>
      <c r="AX2132" s="154" t="s">
        <v>73</v>
      </c>
      <c r="AY2132" s="157" t="s">
        <v>193</v>
      </c>
    </row>
    <row r="2133" spans="1:65" s="154" customFormat="1">
      <c r="B2133" s="155"/>
      <c r="D2133" s="156" t="s">
        <v>202</v>
      </c>
      <c r="E2133" s="157"/>
      <c r="F2133" s="158" t="s">
        <v>2363</v>
      </c>
      <c r="H2133" s="157"/>
      <c r="L2133" s="155"/>
      <c r="M2133" s="159"/>
      <c r="N2133" s="160"/>
      <c r="O2133" s="160"/>
      <c r="P2133" s="160"/>
      <c r="Q2133" s="160"/>
      <c r="R2133" s="160"/>
      <c r="S2133" s="160"/>
      <c r="T2133" s="161"/>
      <c r="AT2133" s="157" t="s">
        <v>202</v>
      </c>
      <c r="AU2133" s="157" t="s">
        <v>82</v>
      </c>
      <c r="AV2133" s="154" t="s">
        <v>80</v>
      </c>
      <c r="AW2133" s="154" t="s">
        <v>35</v>
      </c>
      <c r="AX2133" s="154" t="s">
        <v>73</v>
      </c>
      <c r="AY2133" s="157" t="s">
        <v>193</v>
      </c>
    </row>
    <row r="2134" spans="1:65" s="162" customFormat="1">
      <c r="B2134" s="163"/>
      <c r="D2134" s="156" t="s">
        <v>202</v>
      </c>
      <c r="E2134" s="164"/>
      <c r="F2134" s="165" t="s">
        <v>2364</v>
      </c>
      <c r="H2134" s="166">
        <v>5.0999999999999996</v>
      </c>
      <c r="L2134" s="163"/>
      <c r="M2134" s="167"/>
      <c r="N2134" s="168"/>
      <c r="O2134" s="168"/>
      <c r="P2134" s="168"/>
      <c r="Q2134" s="168"/>
      <c r="R2134" s="168"/>
      <c r="S2134" s="168"/>
      <c r="T2134" s="169"/>
      <c r="AT2134" s="164" t="s">
        <v>202</v>
      </c>
      <c r="AU2134" s="164" t="s">
        <v>82</v>
      </c>
      <c r="AV2134" s="162" t="s">
        <v>82</v>
      </c>
      <c r="AW2134" s="162" t="s">
        <v>35</v>
      </c>
      <c r="AX2134" s="162" t="s">
        <v>73</v>
      </c>
      <c r="AY2134" s="164" t="s">
        <v>193</v>
      </c>
    </row>
    <row r="2135" spans="1:65" s="162" customFormat="1">
      <c r="B2135" s="163"/>
      <c r="D2135" s="156" t="s">
        <v>202</v>
      </c>
      <c r="E2135" s="164"/>
      <c r="F2135" s="165" t="s">
        <v>2365</v>
      </c>
      <c r="H2135" s="166">
        <v>11.25</v>
      </c>
      <c r="L2135" s="163"/>
      <c r="M2135" s="167"/>
      <c r="N2135" s="168"/>
      <c r="O2135" s="168"/>
      <c r="P2135" s="168"/>
      <c r="Q2135" s="168"/>
      <c r="R2135" s="168"/>
      <c r="S2135" s="168"/>
      <c r="T2135" s="169"/>
      <c r="AT2135" s="164" t="s">
        <v>202</v>
      </c>
      <c r="AU2135" s="164" t="s">
        <v>82</v>
      </c>
      <c r="AV2135" s="162" t="s">
        <v>82</v>
      </c>
      <c r="AW2135" s="162" t="s">
        <v>35</v>
      </c>
      <c r="AX2135" s="162" t="s">
        <v>73</v>
      </c>
      <c r="AY2135" s="164" t="s">
        <v>193</v>
      </c>
    </row>
    <row r="2136" spans="1:65" s="162" customFormat="1">
      <c r="B2136" s="163"/>
      <c r="D2136" s="156" t="s">
        <v>202</v>
      </c>
      <c r="E2136" s="164"/>
      <c r="F2136" s="165" t="s">
        <v>2366</v>
      </c>
      <c r="H2136" s="166">
        <v>13</v>
      </c>
      <c r="L2136" s="163"/>
      <c r="M2136" s="167"/>
      <c r="N2136" s="168"/>
      <c r="O2136" s="168"/>
      <c r="P2136" s="168"/>
      <c r="Q2136" s="168"/>
      <c r="R2136" s="168"/>
      <c r="S2136" s="168"/>
      <c r="T2136" s="169"/>
      <c r="AT2136" s="164" t="s">
        <v>202</v>
      </c>
      <c r="AU2136" s="164" t="s">
        <v>82</v>
      </c>
      <c r="AV2136" s="162" t="s">
        <v>82</v>
      </c>
      <c r="AW2136" s="162" t="s">
        <v>35</v>
      </c>
      <c r="AX2136" s="162" t="s">
        <v>73</v>
      </c>
      <c r="AY2136" s="164" t="s">
        <v>193</v>
      </c>
    </row>
    <row r="2137" spans="1:65" s="170" customFormat="1">
      <c r="B2137" s="171"/>
      <c r="D2137" s="156" t="s">
        <v>202</v>
      </c>
      <c r="E2137" s="172"/>
      <c r="F2137" s="173" t="s">
        <v>206</v>
      </c>
      <c r="H2137" s="174">
        <v>29.35</v>
      </c>
      <c r="L2137" s="171"/>
      <c r="M2137" s="175"/>
      <c r="N2137" s="176"/>
      <c r="O2137" s="176"/>
      <c r="P2137" s="176"/>
      <c r="Q2137" s="176"/>
      <c r="R2137" s="176"/>
      <c r="S2137" s="176"/>
      <c r="T2137" s="177"/>
      <c r="AT2137" s="172" t="s">
        <v>202</v>
      </c>
      <c r="AU2137" s="172" t="s">
        <v>82</v>
      </c>
      <c r="AV2137" s="170" t="s">
        <v>199</v>
      </c>
      <c r="AW2137" s="170" t="s">
        <v>35</v>
      </c>
      <c r="AX2137" s="170" t="s">
        <v>73</v>
      </c>
      <c r="AY2137" s="172" t="s">
        <v>193</v>
      </c>
    </row>
    <row r="2138" spans="1:65" s="162" customFormat="1">
      <c r="B2138" s="163"/>
      <c r="D2138" s="156" t="s">
        <v>202</v>
      </c>
      <c r="E2138" s="164"/>
      <c r="F2138" s="165" t="s">
        <v>2367</v>
      </c>
      <c r="H2138" s="166">
        <v>58.7</v>
      </c>
      <c r="L2138" s="163"/>
      <c r="M2138" s="167"/>
      <c r="N2138" s="168"/>
      <c r="O2138" s="168"/>
      <c r="P2138" s="168"/>
      <c r="Q2138" s="168"/>
      <c r="R2138" s="168"/>
      <c r="S2138" s="168"/>
      <c r="T2138" s="169"/>
      <c r="AT2138" s="164" t="s">
        <v>202</v>
      </c>
      <c r="AU2138" s="164" t="s">
        <v>82</v>
      </c>
      <c r="AV2138" s="162" t="s">
        <v>82</v>
      </c>
      <c r="AW2138" s="162" t="s">
        <v>35</v>
      </c>
      <c r="AX2138" s="162" t="s">
        <v>73</v>
      </c>
      <c r="AY2138" s="164" t="s">
        <v>193</v>
      </c>
    </row>
    <row r="2139" spans="1:65" s="170" customFormat="1">
      <c r="B2139" s="171"/>
      <c r="D2139" s="156" t="s">
        <v>202</v>
      </c>
      <c r="E2139" s="172"/>
      <c r="F2139" s="173" t="s">
        <v>206</v>
      </c>
      <c r="H2139" s="174">
        <v>58.7</v>
      </c>
      <c r="L2139" s="171"/>
      <c r="M2139" s="175"/>
      <c r="N2139" s="176"/>
      <c r="O2139" s="176"/>
      <c r="P2139" s="176"/>
      <c r="Q2139" s="176"/>
      <c r="R2139" s="176"/>
      <c r="S2139" s="176"/>
      <c r="T2139" s="177"/>
      <c r="AT2139" s="172" t="s">
        <v>202</v>
      </c>
      <c r="AU2139" s="172" t="s">
        <v>82</v>
      </c>
      <c r="AV2139" s="170" t="s">
        <v>199</v>
      </c>
      <c r="AW2139" s="170" t="s">
        <v>35</v>
      </c>
      <c r="AX2139" s="170" t="s">
        <v>80</v>
      </c>
      <c r="AY2139" s="172" t="s">
        <v>193</v>
      </c>
    </row>
    <row r="2140" spans="1:65" s="17" customFormat="1" ht="24.15" customHeight="1">
      <c r="A2140" s="13"/>
      <c r="B2140" s="136"/>
      <c r="C2140" s="137" t="s">
        <v>1388</v>
      </c>
      <c r="D2140" s="137" t="s">
        <v>195</v>
      </c>
      <c r="E2140" s="138" t="s">
        <v>2368</v>
      </c>
      <c r="F2140" s="139" t="s">
        <v>2369</v>
      </c>
      <c r="G2140" s="140" t="s">
        <v>198</v>
      </c>
      <c r="H2140" s="141">
        <v>177.43</v>
      </c>
      <c r="I2140" s="142">
        <v>0</v>
      </c>
      <c r="J2140" s="142">
        <f>ROUND(I2140*H2140,2)</f>
        <v>0</v>
      </c>
      <c r="K2140" s="143"/>
      <c r="L2140" s="14"/>
      <c r="M2140" s="144"/>
      <c r="N2140" s="145" t="s">
        <v>44</v>
      </c>
      <c r="O2140" s="146">
        <v>0.09</v>
      </c>
      <c r="P2140" s="146">
        <f>O2140*H2140</f>
        <v>15.9687</v>
      </c>
      <c r="Q2140" s="146">
        <v>8.0000000000000007E-5</v>
      </c>
      <c r="R2140" s="146">
        <f>Q2140*H2140</f>
        <v>1.4194400000000001E-2</v>
      </c>
      <c r="S2140" s="146">
        <v>0</v>
      </c>
      <c r="T2140" s="147">
        <f>S2140*H2140</f>
        <v>0</v>
      </c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R2140" s="148" t="s">
        <v>283</v>
      </c>
      <c r="AT2140" s="148" t="s">
        <v>195</v>
      </c>
      <c r="AU2140" s="148" t="s">
        <v>82</v>
      </c>
      <c r="AY2140" s="2" t="s">
        <v>193</v>
      </c>
      <c r="BE2140" s="149">
        <f>IF(N2140="základní",J2140,0)</f>
        <v>0</v>
      </c>
      <c r="BF2140" s="149">
        <f>IF(N2140="snížená",J2140,0)</f>
        <v>0</v>
      </c>
      <c r="BG2140" s="149">
        <f>IF(N2140="zákl. přenesená",J2140,0)</f>
        <v>0</v>
      </c>
      <c r="BH2140" s="149">
        <f>IF(N2140="sníž. přenesená",J2140,0)</f>
        <v>0</v>
      </c>
      <c r="BI2140" s="149">
        <f>IF(N2140="nulová",J2140,0)</f>
        <v>0</v>
      </c>
      <c r="BJ2140" s="2" t="s">
        <v>80</v>
      </c>
      <c r="BK2140" s="149">
        <f>ROUND(I2140*H2140,2)</f>
        <v>0</v>
      </c>
      <c r="BL2140" s="2" t="s">
        <v>283</v>
      </c>
      <c r="BM2140" s="148" t="s">
        <v>2370</v>
      </c>
    </row>
    <row r="2141" spans="1:65" s="17" customFormat="1">
      <c r="A2141" s="13"/>
      <c r="B2141" s="14"/>
      <c r="C2141" s="13"/>
      <c r="D2141" s="150" t="s">
        <v>200</v>
      </c>
      <c r="E2141" s="13"/>
      <c r="F2141" s="151" t="s">
        <v>2371</v>
      </c>
      <c r="G2141" s="13"/>
      <c r="H2141" s="13"/>
      <c r="I2141" s="13"/>
      <c r="J2141" s="13"/>
      <c r="K2141" s="13"/>
      <c r="L2141" s="14"/>
      <c r="M2141" s="152"/>
      <c r="N2141" s="153"/>
      <c r="O2141" s="36"/>
      <c r="P2141" s="36"/>
      <c r="Q2141" s="36"/>
      <c r="R2141" s="36"/>
      <c r="S2141" s="36"/>
      <c r="T2141" s="37"/>
      <c r="U2141" s="13"/>
      <c r="V2141" s="13"/>
      <c r="W2141" s="13"/>
      <c r="X2141" s="13"/>
      <c r="Y2141" s="13"/>
      <c r="Z2141" s="13"/>
      <c r="AA2141" s="13"/>
      <c r="AB2141" s="13"/>
      <c r="AC2141" s="13"/>
      <c r="AD2141" s="13"/>
      <c r="AE2141" s="13"/>
      <c r="AT2141" s="2" t="s">
        <v>200</v>
      </c>
      <c r="AU2141" s="2" t="s">
        <v>82</v>
      </c>
    </row>
    <row r="2142" spans="1:65" s="154" customFormat="1">
      <c r="B2142" s="155"/>
      <c r="D2142" s="156" t="s">
        <v>202</v>
      </c>
      <c r="E2142" s="157"/>
      <c r="F2142" s="158" t="s">
        <v>530</v>
      </c>
      <c r="H2142" s="157"/>
      <c r="L2142" s="155"/>
      <c r="M2142" s="159"/>
      <c r="N2142" s="160"/>
      <c r="O2142" s="160"/>
      <c r="P2142" s="160"/>
      <c r="Q2142" s="160"/>
      <c r="R2142" s="160"/>
      <c r="S2142" s="160"/>
      <c r="T2142" s="161"/>
      <c r="AT2142" s="157" t="s">
        <v>202</v>
      </c>
      <c r="AU2142" s="157" t="s">
        <v>82</v>
      </c>
      <c r="AV2142" s="154" t="s">
        <v>80</v>
      </c>
      <c r="AW2142" s="154" t="s">
        <v>35</v>
      </c>
      <c r="AX2142" s="154" t="s">
        <v>73</v>
      </c>
      <c r="AY2142" s="157" t="s">
        <v>193</v>
      </c>
    </row>
    <row r="2143" spans="1:65" s="154" customFormat="1">
      <c r="B2143" s="155"/>
      <c r="D2143" s="156" t="s">
        <v>202</v>
      </c>
      <c r="E2143" s="157"/>
      <c r="F2143" s="158" t="s">
        <v>2372</v>
      </c>
      <c r="H2143" s="157"/>
      <c r="L2143" s="155"/>
      <c r="M2143" s="159"/>
      <c r="N2143" s="160"/>
      <c r="O2143" s="160"/>
      <c r="P2143" s="160"/>
      <c r="Q2143" s="160"/>
      <c r="R2143" s="160"/>
      <c r="S2143" s="160"/>
      <c r="T2143" s="161"/>
      <c r="AT2143" s="157" t="s">
        <v>202</v>
      </c>
      <c r="AU2143" s="157" t="s">
        <v>82</v>
      </c>
      <c r="AV2143" s="154" t="s">
        <v>80</v>
      </c>
      <c r="AW2143" s="154" t="s">
        <v>35</v>
      </c>
      <c r="AX2143" s="154" t="s">
        <v>73</v>
      </c>
      <c r="AY2143" s="157" t="s">
        <v>193</v>
      </c>
    </row>
    <row r="2144" spans="1:65" s="154" customFormat="1">
      <c r="B2144" s="155"/>
      <c r="D2144" s="156" t="s">
        <v>202</v>
      </c>
      <c r="E2144" s="157"/>
      <c r="F2144" s="158" t="s">
        <v>692</v>
      </c>
      <c r="H2144" s="157"/>
      <c r="L2144" s="155"/>
      <c r="M2144" s="159"/>
      <c r="N2144" s="160"/>
      <c r="O2144" s="160"/>
      <c r="P2144" s="160"/>
      <c r="Q2144" s="160"/>
      <c r="R2144" s="160"/>
      <c r="S2144" s="160"/>
      <c r="T2144" s="161"/>
      <c r="AT2144" s="157" t="s">
        <v>202</v>
      </c>
      <c r="AU2144" s="157" t="s">
        <v>82</v>
      </c>
      <c r="AV2144" s="154" t="s">
        <v>80</v>
      </c>
      <c r="AW2144" s="154" t="s">
        <v>35</v>
      </c>
      <c r="AX2144" s="154" t="s">
        <v>73</v>
      </c>
      <c r="AY2144" s="157" t="s">
        <v>193</v>
      </c>
    </row>
    <row r="2145" spans="1:65" s="162" customFormat="1">
      <c r="B2145" s="163"/>
      <c r="D2145" s="156" t="s">
        <v>202</v>
      </c>
      <c r="E2145" s="164"/>
      <c r="F2145" s="165" t="s">
        <v>693</v>
      </c>
      <c r="H2145" s="166">
        <v>17.670000000000002</v>
      </c>
      <c r="L2145" s="163"/>
      <c r="M2145" s="167"/>
      <c r="N2145" s="168"/>
      <c r="O2145" s="168"/>
      <c r="P2145" s="168"/>
      <c r="Q2145" s="168"/>
      <c r="R2145" s="168"/>
      <c r="S2145" s="168"/>
      <c r="T2145" s="169"/>
      <c r="AT2145" s="164" t="s">
        <v>202</v>
      </c>
      <c r="AU2145" s="164" t="s">
        <v>82</v>
      </c>
      <c r="AV2145" s="162" t="s">
        <v>82</v>
      </c>
      <c r="AW2145" s="162" t="s">
        <v>35</v>
      </c>
      <c r="AX2145" s="162" t="s">
        <v>73</v>
      </c>
      <c r="AY2145" s="164" t="s">
        <v>193</v>
      </c>
    </row>
    <row r="2146" spans="1:65" s="154" customFormat="1">
      <c r="B2146" s="155"/>
      <c r="D2146" s="156" t="s">
        <v>202</v>
      </c>
      <c r="E2146" s="157"/>
      <c r="F2146" s="158" t="s">
        <v>694</v>
      </c>
      <c r="H2146" s="157"/>
      <c r="L2146" s="155"/>
      <c r="M2146" s="159"/>
      <c r="N2146" s="160"/>
      <c r="O2146" s="160"/>
      <c r="P2146" s="160"/>
      <c r="Q2146" s="160"/>
      <c r="R2146" s="160"/>
      <c r="S2146" s="160"/>
      <c r="T2146" s="161"/>
      <c r="AT2146" s="157" t="s">
        <v>202</v>
      </c>
      <c r="AU2146" s="157" t="s">
        <v>82</v>
      </c>
      <c r="AV2146" s="154" t="s">
        <v>80</v>
      </c>
      <c r="AW2146" s="154" t="s">
        <v>35</v>
      </c>
      <c r="AX2146" s="154" t="s">
        <v>73</v>
      </c>
      <c r="AY2146" s="157" t="s">
        <v>193</v>
      </c>
    </row>
    <row r="2147" spans="1:65" s="162" customFormat="1">
      <c r="B2147" s="163"/>
      <c r="D2147" s="156" t="s">
        <v>202</v>
      </c>
      <c r="E2147" s="164"/>
      <c r="F2147" s="165" t="s">
        <v>695</v>
      </c>
      <c r="H2147" s="166">
        <v>79.42</v>
      </c>
      <c r="L2147" s="163"/>
      <c r="M2147" s="167"/>
      <c r="N2147" s="168"/>
      <c r="O2147" s="168"/>
      <c r="P2147" s="168"/>
      <c r="Q2147" s="168"/>
      <c r="R2147" s="168"/>
      <c r="S2147" s="168"/>
      <c r="T2147" s="169"/>
      <c r="AT2147" s="164" t="s">
        <v>202</v>
      </c>
      <c r="AU2147" s="164" t="s">
        <v>82</v>
      </c>
      <c r="AV2147" s="162" t="s">
        <v>82</v>
      </c>
      <c r="AW2147" s="162" t="s">
        <v>35</v>
      </c>
      <c r="AX2147" s="162" t="s">
        <v>73</v>
      </c>
      <c r="AY2147" s="164" t="s">
        <v>193</v>
      </c>
    </row>
    <row r="2148" spans="1:65" s="154" customFormat="1">
      <c r="B2148" s="155"/>
      <c r="D2148" s="156" t="s">
        <v>202</v>
      </c>
      <c r="E2148" s="157"/>
      <c r="F2148" s="158" t="s">
        <v>696</v>
      </c>
      <c r="H2148" s="157"/>
      <c r="L2148" s="155"/>
      <c r="M2148" s="159"/>
      <c r="N2148" s="160"/>
      <c r="O2148" s="160"/>
      <c r="P2148" s="160"/>
      <c r="Q2148" s="160"/>
      <c r="R2148" s="160"/>
      <c r="S2148" s="160"/>
      <c r="T2148" s="161"/>
      <c r="AT2148" s="157" t="s">
        <v>202</v>
      </c>
      <c r="AU2148" s="157" t="s">
        <v>82</v>
      </c>
      <c r="AV2148" s="154" t="s">
        <v>80</v>
      </c>
      <c r="AW2148" s="154" t="s">
        <v>35</v>
      </c>
      <c r="AX2148" s="154" t="s">
        <v>73</v>
      </c>
      <c r="AY2148" s="157" t="s">
        <v>193</v>
      </c>
    </row>
    <row r="2149" spans="1:65" s="162" customFormat="1">
      <c r="B2149" s="163"/>
      <c r="D2149" s="156" t="s">
        <v>202</v>
      </c>
      <c r="E2149" s="164"/>
      <c r="F2149" s="165" t="s">
        <v>697</v>
      </c>
      <c r="H2149" s="166">
        <v>45</v>
      </c>
      <c r="L2149" s="163"/>
      <c r="M2149" s="167"/>
      <c r="N2149" s="168"/>
      <c r="O2149" s="168"/>
      <c r="P2149" s="168"/>
      <c r="Q2149" s="168"/>
      <c r="R2149" s="168"/>
      <c r="S2149" s="168"/>
      <c r="T2149" s="169"/>
      <c r="AT2149" s="164" t="s">
        <v>202</v>
      </c>
      <c r="AU2149" s="164" t="s">
        <v>82</v>
      </c>
      <c r="AV2149" s="162" t="s">
        <v>82</v>
      </c>
      <c r="AW2149" s="162" t="s">
        <v>35</v>
      </c>
      <c r="AX2149" s="162" t="s">
        <v>73</v>
      </c>
      <c r="AY2149" s="164" t="s">
        <v>193</v>
      </c>
    </row>
    <row r="2150" spans="1:65" s="162" customFormat="1">
      <c r="B2150" s="163"/>
      <c r="D2150" s="156" t="s">
        <v>202</v>
      </c>
      <c r="E2150" s="164"/>
      <c r="F2150" s="165" t="s">
        <v>698</v>
      </c>
      <c r="H2150" s="166">
        <v>9.5</v>
      </c>
      <c r="L2150" s="163"/>
      <c r="M2150" s="167"/>
      <c r="N2150" s="168"/>
      <c r="O2150" s="168"/>
      <c r="P2150" s="168"/>
      <c r="Q2150" s="168"/>
      <c r="R2150" s="168"/>
      <c r="S2150" s="168"/>
      <c r="T2150" s="169"/>
      <c r="AT2150" s="164" t="s">
        <v>202</v>
      </c>
      <c r="AU2150" s="164" t="s">
        <v>82</v>
      </c>
      <c r="AV2150" s="162" t="s">
        <v>82</v>
      </c>
      <c r="AW2150" s="162" t="s">
        <v>35</v>
      </c>
      <c r="AX2150" s="162" t="s">
        <v>73</v>
      </c>
      <c r="AY2150" s="164" t="s">
        <v>193</v>
      </c>
    </row>
    <row r="2151" spans="1:65" s="162" customFormat="1">
      <c r="B2151" s="163"/>
      <c r="D2151" s="156" t="s">
        <v>202</v>
      </c>
      <c r="E2151" s="164"/>
      <c r="F2151" s="165" t="s">
        <v>699</v>
      </c>
      <c r="H2151" s="166">
        <v>11.4</v>
      </c>
      <c r="L2151" s="163"/>
      <c r="M2151" s="167"/>
      <c r="N2151" s="168"/>
      <c r="O2151" s="168"/>
      <c r="P2151" s="168"/>
      <c r="Q2151" s="168"/>
      <c r="R2151" s="168"/>
      <c r="S2151" s="168"/>
      <c r="T2151" s="169"/>
      <c r="AT2151" s="164" t="s">
        <v>202</v>
      </c>
      <c r="AU2151" s="164" t="s">
        <v>82</v>
      </c>
      <c r="AV2151" s="162" t="s">
        <v>82</v>
      </c>
      <c r="AW2151" s="162" t="s">
        <v>35</v>
      </c>
      <c r="AX2151" s="162" t="s">
        <v>73</v>
      </c>
      <c r="AY2151" s="164" t="s">
        <v>193</v>
      </c>
    </row>
    <row r="2152" spans="1:65" s="162" customFormat="1">
      <c r="B2152" s="163"/>
      <c r="D2152" s="156" t="s">
        <v>202</v>
      </c>
      <c r="E2152" s="164"/>
      <c r="F2152" s="165" t="s">
        <v>700</v>
      </c>
      <c r="H2152" s="166">
        <v>14.44</v>
      </c>
      <c r="L2152" s="163"/>
      <c r="M2152" s="167"/>
      <c r="N2152" s="168"/>
      <c r="O2152" s="168"/>
      <c r="P2152" s="168"/>
      <c r="Q2152" s="168"/>
      <c r="R2152" s="168"/>
      <c r="S2152" s="168"/>
      <c r="T2152" s="169"/>
      <c r="AT2152" s="164" t="s">
        <v>202</v>
      </c>
      <c r="AU2152" s="164" t="s">
        <v>82</v>
      </c>
      <c r="AV2152" s="162" t="s">
        <v>82</v>
      </c>
      <c r="AW2152" s="162" t="s">
        <v>35</v>
      </c>
      <c r="AX2152" s="162" t="s">
        <v>73</v>
      </c>
      <c r="AY2152" s="164" t="s">
        <v>193</v>
      </c>
    </row>
    <row r="2153" spans="1:65" s="170" customFormat="1">
      <c r="B2153" s="171"/>
      <c r="D2153" s="156" t="s">
        <v>202</v>
      </c>
      <c r="E2153" s="172"/>
      <c r="F2153" s="173" t="s">
        <v>206</v>
      </c>
      <c r="H2153" s="174">
        <v>177.43</v>
      </c>
      <c r="L2153" s="171"/>
      <c r="M2153" s="175"/>
      <c r="N2153" s="176"/>
      <c r="O2153" s="176"/>
      <c r="P2153" s="176"/>
      <c r="Q2153" s="176"/>
      <c r="R2153" s="176"/>
      <c r="S2153" s="176"/>
      <c r="T2153" s="177"/>
      <c r="AT2153" s="172" t="s">
        <v>202</v>
      </c>
      <c r="AU2153" s="172" t="s">
        <v>82</v>
      </c>
      <c r="AV2153" s="170" t="s">
        <v>199</v>
      </c>
      <c r="AW2153" s="170" t="s">
        <v>35</v>
      </c>
      <c r="AX2153" s="170" t="s">
        <v>80</v>
      </c>
      <c r="AY2153" s="172" t="s">
        <v>193</v>
      </c>
    </row>
    <row r="2154" spans="1:65" s="17" customFormat="1" ht="37.799999999999997" customHeight="1">
      <c r="A2154" s="13"/>
      <c r="B2154" s="136"/>
      <c r="C2154" s="137" t="s">
        <v>2373</v>
      </c>
      <c r="D2154" s="137" t="s">
        <v>195</v>
      </c>
      <c r="E2154" s="138" t="s">
        <v>2374</v>
      </c>
      <c r="F2154" s="139" t="s">
        <v>2375</v>
      </c>
      <c r="G2154" s="140" t="s">
        <v>198</v>
      </c>
      <c r="H2154" s="141">
        <v>249</v>
      </c>
      <c r="I2154" s="142">
        <v>0</v>
      </c>
      <c r="J2154" s="142">
        <f>ROUND(I2154*H2154,2)</f>
        <v>0</v>
      </c>
      <c r="K2154" s="143"/>
      <c r="L2154" s="14"/>
      <c r="M2154" s="144"/>
      <c r="N2154" s="145" t="s">
        <v>44</v>
      </c>
      <c r="O2154" s="146">
        <v>7.4999999999999997E-2</v>
      </c>
      <c r="P2154" s="146">
        <f>O2154*H2154</f>
        <v>18.675000000000001</v>
      </c>
      <c r="Q2154" s="146">
        <v>1.3999999999999999E-4</v>
      </c>
      <c r="R2154" s="146">
        <f>Q2154*H2154</f>
        <v>3.4859999999999995E-2</v>
      </c>
      <c r="S2154" s="146">
        <v>0</v>
      </c>
      <c r="T2154" s="147">
        <f>S2154*H2154</f>
        <v>0</v>
      </c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R2154" s="148" t="s">
        <v>283</v>
      </c>
      <c r="AT2154" s="148" t="s">
        <v>195</v>
      </c>
      <c r="AU2154" s="148" t="s">
        <v>82</v>
      </c>
      <c r="AY2154" s="2" t="s">
        <v>193</v>
      </c>
      <c r="BE2154" s="149">
        <f>IF(N2154="základní",J2154,0)</f>
        <v>0</v>
      </c>
      <c r="BF2154" s="149">
        <f>IF(N2154="snížená",J2154,0)</f>
        <v>0</v>
      </c>
      <c r="BG2154" s="149">
        <f>IF(N2154="zákl. přenesená",J2154,0)</f>
        <v>0</v>
      </c>
      <c r="BH2154" s="149">
        <f>IF(N2154="sníž. přenesená",J2154,0)</f>
        <v>0</v>
      </c>
      <c r="BI2154" s="149">
        <f>IF(N2154="nulová",J2154,0)</f>
        <v>0</v>
      </c>
      <c r="BJ2154" s="2" t="s">
        <v>80</v>
      </c>
      <c r="BK2154" s="149">
        <f>ROUND(I2154*H2154,2)</f>
        <v>0</v>
      </c>
      <c r="BL2154" s="2" t="s">
        <v>283</v>
      </c>
      <c r="BM2154" s="148" t="s">
        <v>2376</v>
      </c>
    </row>
    <row r="2155" spans="1:65" s="17" customFormat="1">
      <c r="A2155" s="13"/>
      <c r="B2155" s="14"/>
      <c r="C2155" s="13"/>
      <c r="D2155" s="150" t="s">
        <v>200</v>
      </c>
      <c r="E2155" s="13"/>
      <c r="F2155" s="151" t="s">
        <v>2377</v>
      </c>
      <c r="G2155" s="13"/>
      <c r="H2155" s="13"/>
      <c r="I2155" s="13"/>
      <c r="J2155" s="13"/>
      <c r="K2155" s="13"/>
      <c r="L2155" s="14"/>
      <c r="M2155" s="152"/>
      <c r="N2155" s="153"/>
      <c r="O2155" s="36"/>
      <c r="P2155" s="36"/>
      <c r="Q2155" s="36"/>
      <c r="R2155" s="36"/>
      <c r="S2155" s="36"/>
      <c r="T2155" s="37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T2155" s="2" t="s">
        <v>200</v>
      </c>
      <c r="AU2155" s="2" t="s">
        <v>82</v>
      </c>
    </row>
    <row r="2156" spans="1:65" s="154" customFormat="1">
      <c r="B2156" s="155"/>
      <c r="D2156" s="156" t="s">
        <v>202</v>
      </c>
      <c r="E2156" s="157"/>
      <c r="F2156" s="158" t="s">
        <v>713</v>
      </c>
      <c r="H2156" s="157"/>
      <c r="L2156" s="155"/>
      <c r="M2156" s="159"/>
      <c r="N2156" s="160"/>
      <c r="O2156" s="160"/>
      <c r="P2156" s="160"/>
      <c r="Q2156" s="160"/>
      <c r="R2156" s="160"/>
      <c r="S2156" s="160"/>
      <c r="T2156" s="161"/>
      <c r="AT2156" s="157" t="s">
        <v>202</v>
      </c>
      <c r="AU2156" s="157" t="s">
        <v>82</v>
      </c>
      <c r="AV2156" s="154" t="s">
        <v>80</v>
      </c>
      <c r="AW2156" s="154" t="s">
        <v>35</v>
      </c>
      <c r="AX2156" s="154" t="s">
        <v>73</v>
      </c>
      <c r="AY2156" s="157" t="s">
        <v>193</v>
      </c>
    </row>
    <row r="2157" spans="1:65" s="154" customFormat="1">
      <c r="B2157" s="155"/>
      <c r="D2157" s="156" t="s">
        <v>202</v>
      </c>
      <c r="E2157" s="157"/>
      <c r="F2157" s="158" t="s">
        <v>2378</v>
      </c>
      <c r="H2157" s="157"/>
      <c r="L2157" s="155"/>
      <c r="M2157" s="159"/>
      <c r="N2157" s="160"/>
      <c r="O2157" s="160"/>
      <c r="P2157" s="160"/>
      <c r="Q2157" s="160"/>
      <c r="R2157" s="160"/>
      <c r="S2157" s="160"/>
      <c r="T2157" s="161"/>
      <c r="AT2157" s="157" t="s">
        <v>202</v>
      </c>
      <c r="AU2157" s="157" t="s">
        <v>82</v>
      </c>
      <c r="AV2157" s="154" t="s">
        <v>80</v>
      </c>
      <c r="AW2157" s="154" t="s">
        <v>35</v>
      </c>
      <c r="AX2157" s="154" t="s">
        <v>73</v>
      </c>
      <c r="AY2157" s="157" t="s">
        <v>193</v>
      </c>
    </row>
    <row r="2158" spans="1:65" s="154" customFormat="1">
      <c r="B2158" s="155"/>
      <c r="D2158" s="156" t="s">
        <v>202</v>
      </c>
      <c r="E2158" s="157"/>
      <c r="F2158" s="158" t="s">
        <v>725</v>
      </c>
      <c r="H2158" s="157"/>
      <c r="L2158" s="155"/>
      <c r="M2158" s="159"/>
      <c r="N2158" s="160"/>
      <c r="O2158" s="160"/>
      <c r="P2158" s="160"/>
      <c r="Q2158" s="160"/>
      <c r="R2158" s="160"/>
      <c r="S2158" s="160"/>
      <c r="T2158" s="161"/>
      <c r="AT2158" s="157" t="s">
        <v>202</v>
      </c>
      <c r="AU2158" s="157" t="s">
        <v>82</v>
      </c>
      <c r="AV2158" s="154" t="s">
        <v>80</v>
      </c>
      <c r="AW2158" s="154" t="s">
        <v>35</v>
      </c>
      <c r="AX2158" s="154" t="s">
        <v>73</v>
      </c>
      <c r="AY2158" s="157" t="s">
        <v>193</v>
      </c>
    </row>
    <row r="2159" spans="1:65" s="162" customFormat="1">
      <c r="B2159" s="163"/>
      <c r="D2159" s="156" t="s">
        <v>202</v>
      </c>
      <c r="E2159" s="164"/>
      <c r="F2159" s="165" t="s">
        <v>2379</v>
      </c>
      <c r="H2159" s="166">
        <v>9</v>
      </c>
      <c r="L2159" s="163"/>
      <c r="M2159" s="167"/>
      <c r="N2159" s="168"/>
      <c r="O2159" s="168"/>
      <c r="P2159" s="168"/>
      <c r="Q2159" s="168"/>
      <c r="R2159" s="168"/>
      <c r="S2159" s="168"/>
      <c r="T2159" s="169"/>
      <c r="AT2159" s="164" t="s">
        <v>202</v>
      </c>
      <c r="AU2159" s="164" t="s">
        <v>82</v>
      </c>
      <c r="AV2159" s="162" t="s">
        <v>82</v>
      </c>
      <c r="AW2159" s="162" t="s">
        <v>35</v>
      </c>
      <c r="AX2159" s="162" t="s">
        <v>73</v>
      </c>
      <c r="AY2159" s="164" t="s">
        <v>193</v>
      </c>
    </row>
    <row r="2160" spans="1:65" s="154" customFormat="1">
      <c r="B2160" s="155"/>
      <c r="D2160" s="156" t="s">
        <v>202</v>
      </c>
      <c r="E2160" s="157"/>
      <c r="F2160" s="158" t="s">
        <v>727</v>
      </c>
      <c r="H2160" s="157"/>
      <c r="L2160" s="155"/>
      <c r="M2160" s="159"/>
      <c r="N2160" s="160"/>
      <c r="O2160" s="160"/>
      <c r="P2160" s="160"/>
      <c r="Q2160" s="160"/>
      <c r="R2160" s="160"/>
      <c r="S2160" s="160"/>
      <c r="T2160" s="161"/>
      <c r="AT2160" s="157" t="s">
        <v>202</v>
      </c>
      <c r="AU2160" s="157" t="s">
        <v>82</v>
      </c>
      <c r="AV2160" s="154" t="s">
        <v>80</v>
      </c>
      <c r="AW2160" s="154" t="s">
        <v>35</v>
      </c>
      <c r="AX2160" s="154" t="s">
        <v>73</v>
      </c>
      <c r="AY2160" s="157" t="s">
        <v>193</v>
      </c>
    </row>
    <row r="2161" spans="2:51" s="162" customFormat="1">
      <c r="B2161" s="163"/>
      <c r="D2161" s="156" t="s">
        <v>202</v>
      </c>
      <c r="E2161" s="164"/>
      <c r="F2161" s="165" t="s">
        <v>2380</v>
      </c>
      <c r="H2161" s="166">
        <v>3</v>
      </c>
      <c r="L2161" s="163"/>
      <c r="M2161" s="167"/>
      <c r="N2161" s="168"/>
      <c r="O2161" s="168"/>
      <c r="P2161" s="168"/>
      <c r="Q2161" s="168"/>
      <c r="R2161" s="168"/>
      <c r="S2161" s="168"/>
      <c r="T2161" s="169"/>
      <c r="AT2161" s="164" t="s">
        <v>202</v>
      </c>
      <c r="AU2161" s="164" t="s">
        <v>82</v>
      </c>
      <c r="AV2161" s="162" t="s">
        <v>82</v>
      </c>
      <c r="AW2161" s="162" t="s">
        <v>35</v>
      </c>
      <c r="AX2161" s="162" t="s">
        <v>73</v>
      </c>
      <c r="AY2161" s="164" t="s">
        <v>193</v>
      </c>
    </row>
    <row r="2162" spans="2:51" s="154" customFormat="1">
      <c r="B2162" s="155"/>
      <c r="D2162" s="156" t="s">
        <v>202</v>
      </c>
      <c r="E2162" s="157"/>
      <c r="F2162" s="158" t="s">
        <v>804</v>
      </c>
      <c r="H2162" s="157"/>
      <c r="L2162" s="155"/>
      <c r="M2162" s="159"/>
      <c r="N2162" s="160"/>
      <c r="O2162" s="160"/>
      <c r="P2162" s="160"/>
      <c r="Q2162" s="160"/>
      <c r="R2162" s="160"/>
      <c r="S2162" s="160"/>
      <c r="T2162" s="161"/>
      <c r="AT2162" s="157" t="s">
        <v>202</v>
      </c>
      <c r="AU2162" s="157" t="s">
        <v>82</v>
      </c>
      <c r="AV2162" s="154" t="s">
        <v>80</v>
      </c>
      <c r="AW2162" s="154" t="s">
        <v>35</v>
      </c>
      <c r="AX2162" s="154" t="s">
        <v>73</v>
      </c>
      <c r="AY2162" s="157" t="s">
        <v>193</v>
      </c>
    </row>
    <row r="2163" spans="2:51" s="162" customFormat="1">
      <c r="B2163" s="163"/>
      <c r="D2163" s="156" t="s">
        <v>202</v>
      </c>
      <c r="E2163" s="164"/>
      <c r="F2163" s="165" t="s">
        <v>2381</v>
      </c>
      <c r="H2163" s="166">
        <v>14</v>
      </c>
      <c r="L2163" s="163"/>
      <c r="M2163" s="167"/>
      <c r="N2163" s="168"/>
      <c r="O2163" s="168"/>
      <c r="P2163" s="168"/>
      <c r="Q2163" s="168"/>
      <c r="R2163" s="168"/>
      <c r="S2163" s="168"/>
      <c r="T2163" s="169"/>
      <c r="AT2163" s="164" t="s">
        <v>202</v>
      </c>
      <c r="AU2163" s="164" t="s">
        <v>82</v>
      </c>
      <c r="AV2163" s="162" t="s">
        <v>82</v>
      </c>
      <c r="AW2163" s="162" t="s">
        <v>35</v>
      </c>
      <c r="AX2163" s="162" t="s">
        <v>73</v>
      </c>
      <c r="AY2163" s="164" t="s">
        <v>193</v>
      </c>
    </row>
    <row r="2164" spans="2:51" s="154" customFormat="1">
      <c r="B2164" s="155"/>
      <c r="D2164" s="156" t="s">
        <v>202</v>
      </c>
      <c r="E2164" s="157"/>
      <c r="F2164" s="158" t="s">
        <v>807</v>
      </c>
      <c r="H2164" s="157"/>
      <c r="L2164" s="155"/>
      <c r="M2164" s="159"/>
      <c r="N2164" s="160"/>
      <c r="O2164" s="160"/>
      <c r="P2164" s="160"/>
      <c r="Q2164" s="160"/>
      <c r="R2164" s="160"/>
      <c r="S2164" s="160"/>
      <c r="T2164" s="161"/>
      <c r="AT2164" s="157" t="s">
        <v>202</v>
      </c>
      <c r="AU2164" s="157" t="s">
        <v>82</v>
      </c>
      <c r="AV2164" s="154" t="s">
        <v>80</v>
      </c>
      <c r="AW2164" s="154" t="s">
        <v>35</v>
      </c>
      <c r="AX2164" s="154" t="s">
        <v>73</v>
      </c>
      <c r="AY2164" s="157" t="s">
        <v>193</v>
      </c>
    </row>
    <row r="2165" spans="2:51" s="162" customFormat="1">
      <c r="B2165" s="163"/>
      <c r="D2165" s="156" t="s">
        <v>202</v>
      </c>
      <c r="E2165" s="164"/>
      <c r="F2165" s="165" t="s">
        <v>715</v>
      </c>
      <c r="H2165" s="166">
        <v>4</v>
      </c>
      <c r="L2165" s="163"/>
      <c r="M2165" s="167"/>
      <c r="N2165" s="168"/>
      <c r="O2165" s="168"/>
      <c r="P2165" s="168"/>
      <c r="Q2165" s="168"/>
      <c r="R2165" s="168"/>
      <c r="S2165" s="168"/>
      <c r="T2165" s="169"/>
      <c r="AT2165" s="164" t="s">
        <v>202</v>
      </c>
      <c r="AU2165" s="164" t="s">
        <v>82</v>
      </c>
      <c r="AV2165" s="162" t="s">
        <v>82</v>
      </c>
      <c r="AW2165" s="162" t="s">
        <v>35</v>
      </c>
      <c r="AX2165" s="162" t="s">
        <v>73</v>
      </c>
      <c r="AY2165" s="164" t="s">
        <v>193</v>
      </c>
    </row>
    <row r="2166" spans="2:51" s="178" customFormat="1">
      <c r="B2166" s="179"/>
      <c r="D2166" s="156" t="s">
        <v>202</v>
      </c>
      <c r="E2166" s="180"/>
      <c r="F2166" s="181" t="s">
        <v>254</v>
      </c>
      <c r="H2166" s="182">
        <v>30</v>
      </c>
      <c r="L2166" s="179"/>
      <c r="M2166" s="183"/>
      <c r="N2166" s="184"/>
      <c r="O2166" s="184"/>
      <c r="P2166" s="184"/>
      <c r="Q2166" s="184"/>
      <c r="R2166" s="184"/>
      <c r="S2166" s="184"/>
      <c r="T2166" s="185"/>
      <c r="AT2166" s="180" t="s">
        <v>202</v>
      </c>
      <c r="AU2166" s="180" t="s">
        <v>82</v>
      </c>
      <c r="AV2166" s="178" t="s">
        <v>213</v>
      </c>
      <c r="AW2166" s="178" t="s">
        <v>35</v>
      </c>
      <c r="AX2166" s="178" t="s">
        <v>73</v>
      </c>
      <c r="AY2166" s="180" t="s">
        <v>193</v>
      </c>
    </row>
    <row r="2167" spans="2:51" s="154" customFormat="1">
      <c r="B2167" s="155"/>
      <c r="D2167" s="156" t="s">
        <v>202</v>
      </c>
      <c r="E2167" s="157"/>
      <c r="F2167" s="158" t="s">
        <v>2382</v>
      </c>
      <c r="H2167" s="157"/>
      <c r="L2167" s="155"/>
      <c r="M2167" s="159"/>
      <c r="N2167" s="160"/>
      <c r="O2167" s="160"/>
      <c r="P2167" s="160"/>
      <c r="Q2167" s="160"/>
      <c r="R2167" s="160"/>
      <c r="S2167" s="160"/>
      <c r="T2167" s="161"/>
      <c r="AT2167" s="157" t="s">
        <v>202</v>
      </c>
      <c r="AU2167" s="157" t="s">
        <v>82</v>
      </c>
      <c r="AV2167" s="154" t="s">
        <v>80</v>
      </c>
      <c r="AW2167" s="154" t="s">
        <v>35</v>
      </c>
      <c r="AX2167" s="154" t="s">
        <v>73</v>
      </c>
      <c r="AY2167" s="157" t="s">
        <v>193</v>
      </c>
    </row>
    <row r="2168" spans="2:51" s="154" customFormat="1">
      <c r="B2168" s="155"/>
      <c r="D2168" s="156" t="s">
        <v>202</v>
      </c>
      <c r="E2168" s="157"/>
      <c r="F2168" s="158" t="s">
        <v>725</v>
      </c>
      <c r="H2168" s="157"/>
      <c r="L2168" s="155"/>
      <c r="M2168" s="159"/>
      <c r="N2168" s="160"/>
      <c r="O2168" s="160"/>
      <c r="P2168" s="160"/>
      <c r="Q2168" s="160"/>
      <c r="R2168" s="160"/>
      <c r="S2168" s="160"/>
      <c r="T2168" s="161"/>
      <c r="AT2168" s="157" t="s">
        <v>202</v>
      </c>
      <c r="AU2168" s="157" t="s">
        <v>82</v>
      </c>
      <c r="AV2168" s="154" t="s">
        <v>80</v>
      </c>
      <c r="AW2168" s="154" t="s">
        <v>35</v>
      </c>
      <c r="AX2168" s="154" t="s">
        <v>73</v>
      </c>
      <c r="AY2168" s="157" t="s">
        <v>193</v>
      </c>
    </row>
    <row r="2169" spans="2:51" s="162" customFormat="1">
      <c r="B2169" s="163"/>
      <c r="D2169" s="156" t="s">
        <v>202</v>
      </c>
      <c r="E2169" s="164"/>
      <c r="F2169" s="165" t="s">
        <v>2383</v>
      </c>
      <c r="H2169" s="166">
        <v>38</v>
      </c>
      <c r="L2169" s="163"/>
      <c r="M2169" s="167"/>
      <c r="N2169" s="168"/>
      <c r="O2169" s="168"/>
      <c r="P2169" s="168"/>
      <c r="Q2169" s="168"/>
      <c r="R2169" s="168"/>
      <c r="S2169" s="168"/>
      <c r="T2169" s="169"/>
      <c r="AT2169" s="164" t="s">
        <v>202</v>
      </c>
      <c r="AU2169" s="164" t="s">
        <v>82</v>
      </c>
      <c r="AV2169" s="162" t="s">
        <v>82</v>
      </c>
      <c r="AW2169" s="162" t="s">
        <v>35</v>
      </c>
      <c r="AX2169" s="162" t="s">
        <v>73</v>
      </c>
      <c r="AY2169" s="164" t="s">
        <v>193</v>
      </c>
    </row>
    <row r="2170" spans="2:51" s="154" customFormat="1">
      <c r="B2170" s="155"/>
      <c r="D2170" s="156" t="s">
        <v>202</v>
      </c>
      <c r="E2170" s="157"/>
      <c r="F2170" s="158" t="s">
        <v>727</v>
      </c>
      <c r="H2170" s="157"/>
      <c r="L2170" s="155"/>
      <c r="M2170" s="159"/>
      <c r="N2170" s="160"/>
      <c r="O2170" s="160"/>
      <c r="P2170" s="160"/>
      <c r="Q2170" s="160"/>
      <c r="R2170" s="160"/>
      <c r="S2170" s="160"/>
      <c r="T2170" s="161"/>
      <c r="AT2170" s="157" t="s">
        <v>202</v>
      </c>
      <c r="AU2170" s="157" t="s">
        <v>82</v>
      </c>
      <c r="AV2170" s="154" t="s">
        <v>80</v>
      </c>
      <c r="AW2170" s="154" t="s">
        <v>35</v>
      </c>
      <c r="AX2170" s="154" t="s">
        <v>73</v>
      </c>
      <c r="AY2170" s="157" t="s">
        <v>193</v>
      </c>
    </row>
    <row r="2171" spans="2:51" s="162" customFormat="1">
      <c r="B2171" s="163"/>
      <c r="D2171" s="156" t="s">
        <v>202</v>
      </c>
      <c r="E2171" s="164"/>
      <c r="F2171" s="165" t="s">
        <v>2383</v>
      </c>
      <c r="H2171" s="166">
        <v>38</v>
      </c>
      <c r="L2171" s="163"/>
      <c r="M2171" s="167"/>
      <c r="N2171" s="168"/>
      <c r="O2171" s="168"/>
      <c r="P2171" s="168"/>
      <c r="Q2171" s="168"/>
      <c r="R2171" s="168"/>
      <c r="S2171" s="168"/>
      <c r="T2171" s="169"/>
      <c r="AT2171" s="164" t="s">
        <v>202</v>
      </c>
      <c r="AU2171" s="164" t="s">
        <v>82</v>
      </c>
      <c r="AV2171" s="162" t="s">
        <v>82</v>
      </c>
      <c r="AW2171" s="162" t="s">
        <v>35</v>
      </c>
      <c r="AX2171" s="162" t="s">
        <v>73</v>
      </c>
      <c r="AY2171" s="164" t="s">
        <v>193</v>
      </c>
    </row>
    <row r="2172" spans="2:51" s="154" customFormat="1">
      <c r="B2172" s="155"/>
      <c r="D2172" s="156" t="s">
        <v>202</v>
      </c>
      <c r="E2172" s="157"/>
      <c r="F2172" s="158" t="s">
        <v>804</v>
      </c>
      <c r="H2172" s="157"/>
      <c r="L2172" s="155"/>
      <c r="M2172" s="159"/>
      <c r="N2172" s="160"/>
      <c r="O2172" s="160"/>
      <c r="P2172" s="160"/>
      <c r="Q2172" s="160"/>
      <c r="R2172" s="160"/>
      <c r="S2172" s="160"/>
      <c r="T2172" s="161"/>
      <c r="AT2172" s="157" t="s">
        <v>202</v>
      </c>
      <c r="AU2172" s="157" t="s">
        <v>82</v>
      </c>
      <c r="AV2172" s="154" t="s">
        <v>80</v>
      </c>
      <c r="AW2172" s="154" t="s">
        <v>35</v>
      </c>
      <c r="AX2172" s="154" t="s">
        <v>73</v>
      </c>
      <c r="AY2172" s="157" t="s">
        <v>193</v>
      </c>
    </row>
    <row r="2173" spans="2:51" s="162" customFormat="1">
      <c r="B2173" s="163"/>
      <c r="D2173" s="156" t="s">
        <v>202</v>
      </c>
      <c r="E2173" s="164"/>
      <c r="F2173" s="165" t="s">
        <v>2384</v>
      </c>
      <c r="H2173" s="166">
        <v>96</v>
      </c>
      <c r="L2173" s="163"/>
      <c r="M2173" s="167"/>
      <c r="N2173" s="168"/>
      <c r="O2173" s="168"/>
      <c r="P2173" s="168"/>
      <c r="Q2173" s="168"/>
      <c r="R2173" s="168"/>
      <c r="S2173" s="168"/>
      <c r="T2173" s="169"/>
      <c r="AT2173" s="164" t="s">
        <v>202</v>
      </c>
      <c r="AU2173" s="164" t="s">
        <v>82</v>
      </c>
      <c r="AV2173" s="162" t="s">
        <v>82</v>
      </c>
      <c r="AW2173" s="162" t="s">
        <v>35</v>
      </c>
      <c r="AX2173" s="162" t="s">
        <v>73</v>
      </c>
      <c r="AY2173" s="164" t="s">
        <v>193</v>
      </c>
    </row>
    <row r="2174" spans="2:51" s="154" customFormat="1">
      <c r="B2174" s="155"/>
      <c r="D2174" s="156" t="s">
        <v>202</v>
      </c>
      <c r="E2174" s="157"/>
      <c r="F2174" s="158" t="s">
        <v>807</v>
      </c>
      <c r="H2174" s="157"/>
      <c r="L2174" s="155"/>
      <c r="M2174" s="159"/>
      <c r="N2174" s="160"/>
      <c r="O2174" s="160"/>
      <c r="P2174" s="160"/>
      <c r="Q2174" s="160"/>
      <c r="R2174" s="160"/>
      <c r="S2174" s="160"/>
      <c r="T2174" s="161"/>
      <c r="AT2174" s="157" t="s">
        <v>202</v>
      </c>
      <c r="AU2174" s="157" t="s">
        <v>82</v>
      </c>
      <c r="AV2174" s="154" t="s">
        <v>80</v>
      </c>
      <c r="AW2174" s="154" t="s">
        <v>35</v>
      </c>
      <c r="AX2174" s="154" t="s">
        <v>73</v>
      </c>
      <c r="AY2174" s="157" t="s">
        <v>193</v>
      </c>
    </row>
    <row r="2175" spans="2:51" s="162" customFormat="1">
      <c r="B2175" s="163"/>
      <c r="D2175" s="156" t="s">
        <v>202</v>
      </c>
      <c r="E2175" s="164"/>
      <c r="F2175" s="165" t="s">
        <v>2385</v>
      </c>
      <c r="H2175" s="166">
        <v>47</v>
      </c>
      <c r="L2175" s="163"/>
      <c r="M2175" s="167"/>
      <c r="N2175" s="168"/>
      <c r="O2175" s="168"/>
      <c r="P2175" s="168"/>
      <c r="Q2175" s="168"/>
      <c r="R2175" s="168"/>
      <c r="S2175" s="168"/>
      <c r="T2175" s="169"/>
      <c r="AT2175" s="164" t="s">
        <v>202</v>
      </c>
      <c r="AU2175" s="164" t="s">
        <v>82</v>
      </c>
      <c r="AV2175" s="162" t="s">
        <v>82</v>
      </c>
      <c r="AW2175" s="162" t="s">
        <v>35</v>
      </c>
      <c r="AX2175" s="162" t="s">
        <v>73</v>
      </c>
      <c r="AY2175" s="164" t="s">
        <v>193</v>
      </c>
    </row>
    <row r="2176" spans="2:51" s="178" customFormat="1">
      <c r="B2176" s="179"/>
      <c r="D2176" s="156" t="s">
        <v>202</v>
      </c>
      <c r="E2176" s="180"/>
      <c r="F2176" s="181" t="s">
        <v>254</v>
      </c>
      <c r="H2176" s="182">
        <v>219</v>
      </c>
      <c r="L2176" s="179"/>
      <c r="M2176" s="183"/>
      <c r="N2176" s="184"/>
      <c r="O2176" s="184"/>
      <c r="P2176" s="184"/>
      <c r="Q2176" s="184"/>
      <c r="R2176" s="184"/>
      <c r="S2176" s="184"/>
      <c r="T2176" s="185"/>
      <c r="AT2176" s="180" t="s">
        <v>202</v>
      </c>
      <c r="AU2176" s="180" t="s">
        <v>82</v>
      </c>
      <c r="AV2176" s="178" t="s">
        <v>213</v>
      </c>
      <c r="AW2176" s="178" t="s">
        <v>35</v>
      </c>
      <c r="AX2176" s="178" t="s">
        <v>73</v>
      </c>
      <c r="AY2176" s="180" t="s">
        <v>193</v>
      </c>
    </row>
    <row r="2177" spans="1:65" s="170" customFormat="1">
      <c r="B2177" s="171"/>
      <c r="D2177" s="156" t="s">
        <v>202</v>
      </c>
      <c r="E2177" s="172"/>
      <c r="F2177" s="173" t="s">
        <v>206</v>
      </c>
      <c r="H2177" s="174">
        <v>249</v>
      </c>
      <c r="L2177" s="171"/>
      <c r="M2177" s="175"/>
      <c r="N2177" s="176"/>
      <c r="O2177" s="176"/>
      <c r="P2177" s="176"/>
      <c r="Q2177" s="176"/>
      <c r="R2177" s="176"/>
      <c r="S2177" s="176"/>
      <c r="T2177" s="177"/>
      <c r="AT2177" s="172" t="s">
        <v>202</v>
      </c>
      <c r="AU2177" s="172" t="s">
        <v>82</v>
      </c>
      <c r="AV2177" s="170" t="s">
        <v>199</v>
      </c>
      <c r="AW2177" s="170" t="s">
        <v>35</v>
      </c>
      <c r="AX2177" s="170" t="s">
        <v>80</v>
      </c>
      <c r="AY2177" s="172" t="s">
        <v>193</v>
      </c>
    </row>
    <row r="2178" spans="1:65" s="17" customFormat="1" ht="44.25" customHeight="1">
      <c r="A2178" s="13"/>
      <c r="B2178" s="136"/>
      <c r="C2178" s="137" t="s">
        <v>1392</v>
      </c>
      <c r="D2178" s="137" t="s">
        <v>195</v>
      </c>
      <c r="E2178" s="138" t="s">
        <v>2386</v>
      </c>
      <c r="F2178" s="139" t="s">
        <v>2387</v>
      </c>
      <c r="G2178" s="140" t="s">
        <v>198</v>
      </c>
      <c r="H2178" s="141">
        <v>177.43</v>
      </c>
      <c r="I2178" s="142">
        <v>0</v>
      </c>
      <c r="J2178" s="142">
        <f>ROUND(I2178*H2178,2)</f>
        <v>0</v>
      </c>
      <c r="K2178" s="143"/>
      <c r="L2178" s="14"/>
      <c r="M2178" s="144"/>
      <c r="N2178" s="145" t="s">
        <v>44</v>
      </c>
      <c r="O2178" s="146">
        <v>0.21099999999999999</v>
      </c>
      <c r="P2178" s="146">
        <f>O2178*H2178</f>
        <v>37.437730000000002</v>
      </c>
      <c r="Q2178" s="146">
        <v>5.3759999999999995E-4</v>
      </c>
      <c r="R2178" s="146">
        <f>Q2178*H2178</f>
        <v>9.5386367999999999E-2</v>
      </c>
      <c r="S2178" s="146">
        <v>0</v>
      </c>
      <c r="T2178" s="147">
        <f>S2178*H2178</f>
        <v>0</v>
      </c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R2178" s="148" t="s">
        <v>283</v>
      </c>
      <c r="AT2178" s="148" t="s">
        <v>195</v>
      </c>
      <c r="AU2178" s="148" t="s">
        <v>82</v>
      </c>
      <c r="AY2178" s="2" t="s">
        <v>193</v>
      </c>
      <c r="BE2178" s="149">
        <f>IF(N2178="základní",J2178,0)</f>
        <v>0</v>
      </c>
      <c r="BF2178" s="149">
        <f>IF(N2178="snížená",J2178,0)</f>
        <v>0</v>
      </c>
      <c r="BG2178" s="149">
        <f>IF(N2178="zákl. přenesená",J2178,0)</f>
        <v>0</v>
      </c>
      <c r="BH2178" s="149">
        <f>IF(N2178="sníž. přenesená",J2178,0)</f>
        <v>0</v>
      </c>
      <c r="BI2178" s="149">
        <f>IF(N2178="nulová",J2178,0)</f>
        <v>0</v>
      </c>
      <c r="BJ2178" s="2" t="s">
        <v>80</v>
      </c>
      <c r="BK2178" s="149">
        <f>ROUND(I2178*H2178,2)</f>
        <v>0</v>
      </c>
      <c r="BL2178" s="2" t="s">
        <v>283</v>
      </c>
      <c r="BM2178" s="148" t="s">
        <v>2388</v>
      </c>
    </row>
    <row r="2179" spans="1:65" s="17" customFormat="1">
      <c r="A2179" s="13"/>
      <c r="B2179" s="14"/>
      <c r="C2179" s="13"/>
      <c r="D2179" s="150" t="s">
        <v>200</v>
      </c>
      <c r="E2179" s="13"/>
      <c r="F2179" s="151" t="s">
        <v>2389</v>
      </c>
      <c r="G2179" s="13"/>
      <c r="H2179" s="13"/>
      <c r="I2179" s="13"/>
      <c r="J2179" s="13"/>
      <c r="K2179" s="13"/>
      <c r="L2179" s="14"/>
      <c r="M2179" s="152"/>
      <c r="N2179" s="153"/>
      <c r="O2179" s="36"/>
      <c r="P2179" s="36"/>
      <c r="Q2179" s="36"/>
      <c r="R2179" s="36"/>
      <c r="S2179" s="36"/>
      <c r="T2179" s="37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T2179" s="2" t="s">
        <v>200</v>
      </c>
      <c r="AU2179" s="2" t="s">
        <v>82</v>
      </c>
    </row>
    <row r="2180" spans="1:65" s="154" customFormat="1">
      <c r="B2180" s="155"/>
      <c r="D2180" s="156" t="s">
        <v>202</v>
      </c>
      <c r="E2180" s="157"/>
      <c r="F2180" s="158" t="s">
        <v>530</v>
      </c>
      <c r="H2180" s="157"/>
      <c r="L2180" s="155"/>
      <c r="M2180" s="159"/>
      <c r="N2180" s="160"/>
      <c r="O2180" s="160"/>
      <c r="P2180" s="160"/>
      <c r="Q2180" s="160"/>
      <c r="R2180" s="160"/>
      <c r="S2180" s="160"/>
      <c r="T2180" s="161"/>
      <c r="AT2180" s="157" t="s">
        <v>202</v>
      </c>
      <c r="AU2180" s="157" t="s">
        <v>82</v>
      </c>
      <c r="AV2180" s="154" t="s">
        <v>80</v>
      </c>
      <c r="AW2180" s="154" t="s">
        <v>35</v>
      </c>
      <c r="AX2180" s="154" t="s">
        <v>73</v>
      </c>
      <c r="AY2180" s="157" t="s">
        <v>193</v>
      </c>
    </row>
    <row r="2181" spans="1:65" s="154" customFormat="1">
      <c r="B2181" s="155"/>
      <c r="D2181" s="156" t="s">
        <v>202</v>
      </c>
      <c r="E2181" s="157"/>
      <c r="F2181" s="158" t="s">
        <v>2372</v>
      </c>
      <c r="H2181" s="157"/>
      <c r="L2181" s="155"/>
      <c r="M2181" s="159"/>
      <c r="N2181" s="160"/>
      <c r="O2181" s="160"/>
      <c r="P2181" s="160"/>
      <c r="Q2181" s="160"/>
      <c r="R2181" s="160"/>
      <c r="S2181" s="160"/>
      <c r="T2181" s="161"/>
      <c r="AT2181" s="157" t="s">
        <v>202</v>
      </c>
      <c r="AU2181" s="157" t="s">
        <v>82</v>
      </c>
      <c r="AV2181" s="154" t="s">
        <v>80</v>
      </c>
      <c r="AW2181" s="154" t="s">
        <v>35</v>
      </c>
      <c r="AX2181" s="154" t="s">
        <v>73</v>
      </c>
      <c r="AY2181" s="157" t="s">
        <v>193</v>
      </c>
    </row>
    <row r="2182" spans="1:65" s="162" customFormat="1">
      <c r="B2182" s="163"/>
      <c r="D2182" s="156" t="s">
        <v>202</v>
      </c>
      <c r="E2182" s="164"/>
      <c r="F2182" s="165" t="s">
        <v>2390</v>
      </c>
      <c r="H2182" s="166">
        <v>177.43</v>
      </c>
      <c r="L2182" s="163"/>
      <c r="M2182" s="167"/>
      <c r="N2182" s="168"/>
      <c r="O2182" s="168"/>
      <c r="P2182" s="168"/>
      <c r="Q2182" s="168"/>
      <c r="R2182" s="168"/>
      <c r="S2182" s="168"/>
      <c r="T2182" s="169"/>
      <c r="AT2182" s="164" t="s">
        <v>202</v>
      </c>
      <c r="AU2182" s="164" t="s">
        <v>82</v>
      </c>
      <c r="AV2182" s="162" t="s">
        <v>82</v>
      </c>
      <c r="AW2182" s="162" t="s">
        <v>35</v>
      </c>
      <c r="AX2182" s="162" t="s">
        <v>73</v>
      </c>
      <c r="AY2182" s="164" t="s">
        <v>193</v>
      </c>
    </row>
    <row r="2183" spans="1:65" s="170" customFormat="1">
      <c r="B2183" s="171"/>
      <c r="D2183" s="156" t="s">
        <v>202</v>
      </c>
      <c r="E2183" s="172"/>
      <c r="F2183" s="173" t="s">
        <v>206</v>
      </c>
      <c r="H2183" s="174">
        <v>177.43</v>
      </c>
      <c r="L2183" s="171"/>
      <c r="M2183" s="175"/>
      <c r="N2183" s="176"/>
      <c r="O2183" s="176"/>
      <c r="P2183" s="176"/>
      <c r="Q2183" s="176"/>
      <c r="R2183" s="176"/>
      <c r="S2183" s="176"/>
      <c r="T2183" s="177"/>
      <c r="AT2183" s="172" t="s">
        <v>202</v>
      </c>
      <c r="AU2183" s="172" t="s">
        <v>82</v>
      </c>
      <c r="AV2183" s="170" t="s">
        <v>199</v>
      </c>
      <c r="AW2183" s="170" t="s">
        <v>35</v>
      </c>
      <c r="AX2183" s="170" t="s">
        <v>80</v>
      </c>
      <c r="AY2183" s="172" t="s">
        <v>193</v>
      </c>
    </row>
    <row r="2184" spans="1:65" s="17" customFormat="1" ht="44.25" customHeight="1">
      <c r="A2184" s="13"/>
      <c r="B2184" s="136"/>
      <c r="C2184" s="137" t="s">
        <v>2391</v>
      </c>
      <c r="D2184" s="137" t="s">
        <v>195</v>
      </c>
      <c r="E2184" s="138" t="s">
        <v>2392</v>
      </c>
      <c r="F2184" s="139" t="s">
        <v>2393</v>
      </c>
      <c r="G2184" s="140" t="s">
        <v>198</v>
      </c>
      <c r="H2184" s="141">
        <v>249</v>
      </c>
      <c r="I2184" s="142">
        <v>0</v>
      </c>
      <c r="J2184" s="142">
        <f>ROUND(I2184*H2184,2)</f>
        <v>0</v>
      </c>
      <c r="K2184" s="143"/>
      <c r="L2184" s="14"/>
      <c r="M2184" s="144"/>
      <c r="N2184" s="145" t="s">
        <v>44</v>
      </c>
      <c r="O2184" s="146">
        <v>0.189</v>
      </c>
      <c r="P2184" s="146">
        <f>O2184*H2184</f>
        <v>47.061</v>
      </c>
      <c r="Q2184" s="146">
        <v>7.2480000000000005E-4</v>
      </c>
      <c r="R2184" s="146">
        <f>Q2184*H2184</f>
        <v>0.1804752</v>
      </c>
      <c r="S2184" s="146">
        <v>0</v>
      </c>
      <c r="T2184" s="147">
        <f>S2184*H2184</f>
        <v>0</v>
      </c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R2184" s="148" t="s">
        <v>283</v>
      </c>
      <c r="AT2184" s="148" t="s">
        <v>195</v>
      </c>
      <c r="AU2184" s="148" t="s">
        <v>82</v>
      </c>
      <c r="AY2184" s="2" t="s">
        <v>193</v>
      </c>
      <c r="BE2184" s="149">
        <f>IF(N2184="základní",J2184,0)</f>
        <v>0</v>
      </c>
      <c r="BF2184" s="149">
        <f>IF(N2184="snížená",J2184,0)</f>
        <v>0</v>
      </c>
      <c r="BG2184" s="149">
        <f>IF(N2184="zákl. přenesená",J2184,0)</f>
        <v>0</v>
      </c>
      <c r="BH2184" s="149">
        <f>IF(N2184="sníž. přenesená",J2184,0)</f>
        <v>0</v>
      </c>
      <c r="BI2184" s="149">
        <f>IF(N2184="nulová",J2184,0)</f>
        <v>0</v>
      </c>
      <c r="BJ2184" s="2" t="s">
        <v>80</v>
      </c>
      <c r="BK2184" s="149">
        <f>ROUND(I2184*H2184,2)</f>
        <v>0</v>
      </c>
      <c r="BL2184" s="2" t="s">
        <v>283</v>
      </c>
      <c r="BM2184" s="148" t="s">
        <v>2394</v>
      </c>
    </row>
    <row r="2185" spans="1:65" s="17" customFormat="1">
      <c r="A2185" s="13"/>
      <c r="B2185" s="14"/>
      <c r="C2185" s="13"/>
      <c r="D2185" s="150" t="s">
        <v>200</v>
      </c>
      <c r="E2185" s="13"/>
      <c r="F2185" s="151" t="s">
        <v>2395</v>
      </c>
      <c r="G2185" s="13"/>
      <c r="H2185" s="13"/>
      <c r="I2185" s="13"/>
      <c r="J2185" s="13"/>
      <c r="K2185" s="13"/>
      <c r="L2185" s="14"/>
      <c r="M2185" s="152"/>
      <c r="N2185" s="153"/>
      <c r="O2185" s="36"/>
      <c r="P2185" s="36"/>
      <c r="Q2185" s="36"/>
      <c r="R2185" s="36"/>
      <c r="S2185" s="36"/>
      <c r="T2185" s="37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" t="s">
        <v>200</v>
      </c>
      <c r="AU2185" s="2" t="s">
        <v>82</v>
      </c>
    </row>
    <row r="2186" spans="1:65" s="17" customFormat="1" ht="24.15" customHeight="1">
      <c r="A2186" s="13"/>
      <c r="B2186" s="136"/>
      <c r="C2186" s="137" t="s">
        <v>1397</v>
      </c>
      <c r="D2186" s="137" t="s">
        <v>195</v>
      </c>
      <c r="E2186" s="138" t="s">
        <v>2396</v>
      </c>
      <c r="F2186" s="139" t="s">
        <v>2397</v>
      </c>
      <c r="G2186" s="140" t="s">
        <v>563</v>
      </c>
      <c r="H2186" s="141">
        <v>1</v>
      </c>
      <c r="I2186" s="142">
        <v>0</v>
      </c>
      <c r="J2186" s="142">
        <f>ROUND(I2186*H2186,2)</f>
        <v>0</v>
      </c>
      <c r="K2186" s="143"/>
      <c r="L2186" s="14"/>
      <c r="M2186" s="144"/>
      <c r="N2186" s="145" t="s">
        <v>44</v>
      </c>
      <c r="O2186" s="146">
        <v>0</v>
      </c>
      <c r="P2186" s="146">
        <f>O2186*H2186</f>
        <v>0</v>
      </c>
      <c r="Q2186" s="146">
        <v>0</v>
      </c>
      <c r="R2186" s="146">
        <f>Q2186*H2186</f>
        <v>0</v>
      </c>
      <c r="S2186" s="146">
        <v>0</v>
      </c>
      <c r="T2186" s="147">
        <f>S2186*H2186</f>
        <v>0</v>
      </c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R2186" s="148" t="s">
        <v>283</v>
      </c>
      <c r="AT2186" s="148" t="s">
        <v>195</v>
      </c>
      <c r="AU2186" s="148" t="s">
        <v>82</v>
      </c>
      <c r="AY2186" s="2" t="s">
        <v>193</v>
      </c>
      <c r="BE2186" s="149">
        <f>IF(N2186="základní",J2186,0)</f>
        <v>0</v>
      </c>
      <c r="BF2186" s="149">
        <f>IF(N2186="snížená",J2186,0)</f>
        <v>0</v>
      </c>
      <c r="BG2186" s="149">
        <f>IF(N2186="zákl. přenesená",J2186,0)</f>
        <v>0</v>
      </c>
      <c r="BH2186" s="149">
        <f>IF(N2186="sníž. přenesená",J2186,0)</f>
        <v>0</v>
      </c>
      <c r="BI2186" s="149">
        <f>IF(N2186="nulová",J2186,0)</f>
        <v>0</v>
      </c>
      <c r="BJ2186" s="2" t="s">
        <v>80</v>
      </c>
      <c r="BK2186" s="149">
        <f>ROUND(I2186*H2186,2)</f>
        <v>0</v>
      </c>
      <c r="BL2186" s="2" t="s">
        <v>283</v>
      </c>
      <c r="BM2186" s="148" t="s">
        <v>2398</v>
      </c>
    </row>
    <row r="2187" spans="1:65" s="154" customFormat="1">
      <c r="B2187" s="155"/>
      <c r="D2187" s="156" t="s">
        <v>202</v>
      </c>
      <c r="E2187" s="157"/>
      <c r="F2187" s="158" t="s">
        <v>2399</v>
      </c>
      <c r="H2187" s="157"/>
      <c r="L2187" s="155"/>
      <c r="M2187" s="159"/>
      <c r="N2187" s="160"/>
      <c r="O2187" s="160"/>
      <c r="P2187" s="160"/>
      <c r="Q2187" s="160"/>
      <c r="R2187" s="160"/>
      <c r="S2187" s="160"/>
      <c r="T2187" s="161"/>
      <c r="AT2187" s="157" t="s">
        <v>202</v>
      </c>
      <c r="AU2187" s="157" t="s">
        <v>82</v>
      </c>
      <c r="AV2187" s="154" t="s">
        <v>80</v>
      </c>
      <c r="AW2187" s="154" t="s">
        <v>35</v>
      </c>
      <c r="AX2187" s="154" t="s">
        <v>73</v>
      </c>
      <c r="AY2187" s="157" t="s">
        <v>193</v>
      </c>
    </row>
    <row r="2188" spans="1:65" s="162" customFormat="1">
      <c r="B2188" s="163"/>
      <c r="D2188" s="156" t="s">
        <v>202</v>
      </c>
      <c r="E2188" s="164"/>
      <c r="F2188" s="165" t="s">
        <v>80</v>
      </c>
      <c r="H2188" s="166">
        <v>1</v>
      </c>
      <c r="L2188" s="163"/>
      <c r="M2188" s="167"/>
      <c r="N2188" s="168"/>
      <c r="O2188" s="168"/>
      <c r="P2188" s="168"/>
      <c r="Q2188" s="168"/>
      <c r="R2188" s="168"/>
      <c r="S2188" s="168"/>
      <c r="T2188" s="169"/>
      <c r="AT2188" s="164" t="s">
        <v>202</v>
      </c>
      <c r="AU2188" s="164" t="s">
        <v>82</v>
      </c>
      <c r="AV2188" s="162" t="s">
        <v>82</v>
      </c>
      <c r="AW2188" s="162" t="s">
        <v>35</v>
      </c>
      <c r="AX2188" s="162" t="s">
        <v>73</v>
      </c>
      <c r="AY2188" s="164" t="s">
        <v>193</v>
      </c>
    </row>
    <row r="2189" spans="1:65" s="170" customFormat="1">
      <c r="B2189" s="171"/>
      <c r="D2189" s="156" t="s">
        <v>202</v>
      </c>
      <c r="E2189" s="172"/>
      <c r="F2189" s="173" t="s">
        <v>206</v>
      </c>
      <c r="H2189" s="174">
        <v>1</v>
      </c>
      <c r="L2189" s="171"/>
      <c r="M2189" s="175"/>
      <c r="N2189" s="176"/>
      <c r="O2189" s="176"/>
      <c r="P2189" s="176"/>
      <c r="Q2189" s="176"/>
      <c r="R2189" s="176"/>
      <c r="S2189" s="176"/>
      <c r="T2189" s="177"/>
      <c r="AT2189" s="172" t="s">
        <v>202</v>
      </c>
      <c r="AU2189" s="172" t="s">
        <v>82</v>
      </c>
      <c r="AV2189" s="170" t="s">
        <v>199</v>
      </c>
      <c r="AW2189" s="170" t="s">
        <v>35</v>
      </c>
      <c r="AX2189" s="170" t="s">
        <v>80</v>
      </c>
      <c r="AY2189" s="172" t="s">
        <v>193</v>
      </c>
    </row>
    <row r="2190" spans="1:65" s="123" customFormat="1" ht="22.8" customHeight="1">
      <c r="B2190" s="124"/>
      <c r="D2190" s="125" t="s">
        <v>72</v>
      </c>
      <c r="E2190" s="134" t="s">
        <v>2400</v>
      </c>
      <c r="F2190" s="134" t="s">
        <v>2401</v>
      </c>
      <c r="J2190" s="135">
        <f>BK2190</f>
        <v>0</v>
      </c>
      <c r="L2190" s="124"/>
      <c r="M2190" s="128"/>
      <c r="N2190" s="129"/>
      <c r="O2190" s="129"/>
      <c r="P2190" s="130">
        <f>SUM(P2191:P2243)</f>
        <v>149.15753599999999</v>
      </c>
      <c r="Q2190" s="129"/>
      <c r="R2190" s="130">
        <f>SUM(R2191:R2243)</f>
        <v>0.46904386079999999</v>
      </c>
      <c r="S2190" s="129"/>
      <c r="T2190" s="131">
        <f>SUM(T2191:T2243)</f>
        <v>0</v>
      </c>
      <c r="AR2190" s="125" t="s">
        <v>82</v>
      </c>
      <c r="AT2190" s="132" t="s">
        <v>72</v>
      </c>
      <c r="AU2190" s="132" t="s">
        <v>80</v>
      </c>
      <c r="AY2190" s="125" t="s">
        <v>193</v>
      </c>
      <c r="BK2190" s="133">
        <f>SUM(BK2191:BK2243)</f>
        <v>0</v>
      </c>
    </row>
    <row r="2191" spans="1:65" s="17" customFormat="1" ht="33" customHeight="1">
      <c r="A2191" s="13"/>
      <c r="B2191" s="136"/>
      <c r="C2191" s="137" t="s">
        <v>2402</v>
      </c>
      <c r="D2191" s="137" t="s">
        <v>195</v>
      </c>
      <c r="E2191" s="138" t="s">
        <v>2403</v>
      </c>
      <c r="F2191" s="139" t="s">
        <v>2404</v>
      </c>
      <c r="G2191" s="140" t="s">
        <v>198</v>
      </c>
      <c r="H2191" s="141">
        <v>553.42499999999995</v>
      </c>
      <c r="I2191" s="142">
        <v>0</v>
      </c>
      <c r="J2191" s="142">
        <f>ROUND(I2191*H2191,2)</f>
        <v>0</v>
      </c>
      <c r="K2191" s="143"/>
      <c r="L2191" s="14"/>
      <c r="M2191" s="144"/>
      <c r="N2191" s="145" t="s">
        <v>44</v>
      </c>
      <c r="O2191" s="146">
        <v>3.3000000000000002E-2</v>
      </c>
      <c r="P2191" s="146">
        <f>O2191*H2191</f>
        <v>18.263024999999999</v>
      </c>
      <c r="Q2191" s="146">
        <v>2.0120000000000001E-4</v>
      </c>
      <c r="R2191" s="146">
        <f>Q2191*H2191</f>
        <v>0.11134911</v>
      </c>
      <c r="S2191" s="146">
        <v>0</v>
      </c>
      <c r="T2191" s="147">
        <f>S2191*H2191</f>
        <v>0</v>
      </c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R2191" s="148" t="s">
        <v>283</v>
      </c>
      <c r="AT2191" s="148" t="s">
        <v>195</v>
      </c>
      <c r="AU2191" s="148" t="s">
        <v>82</v>
      </c>
      <c r="AY2191" s="2" t="s">
        <v>193</v>
      </c>
      <c r="BE2191" s="149">
        <f>IF(N2191="základní",J2191,0)</f>
        <v>0</v>
      </c>
      <c r="BF2191" s="149">
        <f>IF(N2191="snížená",J2191,0)</f>
        <v>0</v>
      </c>
      <c r="BG2191" s="149">
        <f>IF(N2191="zákl. přenesená",J2191,0)</f>
        <v>0</v>
      </c>
      <c r="BH2191" s="149">
        <f>IF(N2191="sníž. přenesená",J2191,0)</f>
        <v>0</v>
      </c>
      <c r="BI2191" s="149">
        <f>IF(N2191="nulová",J2191,0)</f>
        <v>0</v>
      </c>
      <c r="BJ2191" s="2" t="s">
        <v>80</v>
      </c>
      <c r="BK2191" s="149">
        <f>ROUND(I2191*H2191,2)</f>
        <v>0</v>
      </c>
      <c r="BL2191" s="2" t="s">
        <v>283</v>
      </c>
      <c r="BM2191" s="148" t="s">
        <v>2405</v>
      </c>
    </row>
    <row r="2192" spans="1:65" s="17" customFormat="1">
      <c r="A2192" s="13"/>
      <c r="B2192" s="14"/>
      <c r="C2192" s="13"/>
      <c r="D2192" s="150" t="s">
        <v>200</v>
      </c>
      <c r="E2192" s="13"/>
      <c r="F2192" s="151" t="s">
        <v>2406</v>
      </c>
      <c r="G2192" s="13"/>
      <c r="H2192" s="13"/>
      <c r="I2192" s="13"/>
      <c r="J2192" s="13"/>
      <c r="K2192" s="13"/>
      <c r="L2192" s="14"/>
      <c r="M2192" s="152"/>
      <c r="N2192" s="153"/>
      <c r="O2192" s="36"/>
      <c r="P2192" s="36"/>
      <c r="Q2192" s="36"/>
      <c r="R2192" s="36"/>
      <c r="S2192" s="36"/>
      <c r="T2192" s="37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T2192" s="2" t="s">
        <v>200</v>
      </c>
      <c r="AU2192" s="2" t="s">
        <v>82</v>
      </c>
    </row>
    <row r="2193" spans="2:51" s="154" customFormat="1">
      <c r="B2193" s="155"/>
      <c r="D2193" s="156" t="s">
        <v>202</v>
      </c>
      <c r="E2193" s="157"/>
      <c r="F2193" s="158" t="s">
        <v>203</v>
      </c>
      <c r="H2193" s="157"/>
      <c r="L2193" s="155"/>
      <c r="M2193" s="159"/>
      <c r="N2193" s="160"/>
      <c r="O2193" s="160"/>
      <c r="P2193" s="160"/>
      <c r="Q2193" s="160"/>
      <c r="R2193" s="160"/>
      <c r="S2193" s="160"/>
      <c r="T2193" s="161"/>
      <c r="AT2193" s="157" t="s">
        <v>202</v>
      </c>
      <c r="AU2193" s="157" t="s">
        <v>82</v>
      </c>
      <c r="AV2193" s="154" t="s">
        <v>80</v>
      </c>
      <c r="AW2193" s="154" t="s">
        <v>35</v>
      </c>
      <c r="AX2193" s="154" t="s">
        <v>73</v>
      </c>
      <c r="AY2193" s="157" t="s">
        <v>193</v>
      </c>
    </row>
    <row r="2194" spans="2:51" s="154" customFormat="1">
      <c r="B2194" s="155"/>
      <c r="D2194" s="156" t="s">
        <v>202</v>
      </c>
      <c r="E2194" s="157"/>
      <c r="F2194" s="158" t="s">
        <v>2407</v>
      </c>
      <c r="H2194" s="157"/>
      <c r="L2194" s="155"/>
      <c r="M2194" s="159"/>
      <c r="N2194" s="160"/>
      <c r="O2194" s="160"/>
      <c r="P2194" s="160"/>
      <c r="Q2194" s="160"/>
      <c r="R2194" s="160"/>
      <c r="S2194" s="160"/>
      <c r="T2194" s="161"/>
      <c r="AT2194" s="157" t="s">
        <v>202</v>
      </c>
      <c r="AU2194" s="157" t="s">
        <v>82</v>
      </c>
      <c r="AV2194" s="154" t="s">
        <v>80</v>
      </c>
      <c r="AW2194" s="154" t="s">
        <v>35</v>
      </c>
      <c r="AX2194" s="154" t="s">
        <v>73</v>
      </c>
      <c r="AY2194" s="157" t="s">
        <v>193</v>
      </c>
    </row>
    <row r="2195" spans="2:51" s="162" customFormat="1">
      <c r="B2195" s="163"/>
      <c r="D2195" s="156" t="s">
        <v>202</v>
      </c>
      <c r="E2195" s="164"/>
      <c r="F2195" s="165" t="s">
        <v>2408</v>
      </c>
      <c r="H2195" s="166">
        <v>30</v>
      </c>
      <c r="L2195" s="163"/>
      <c r="M2195" s="167"/>
      <c r="N2195" s="168"/>
      <c r="O2195" s="168"/>
      <c r="P2195" s="168"/>
      <c r="Q2195" s="168"/>
      <c r="R2195" s="168"/>
      <c r="S2195" s="168"/>
      <c r="T2195" s="169"/>
      <c r="AT2195" s="164" t="s">
        <v>202</v>
      </c>
      <c r="AU2195" s="164" t="s">
        <v>82</v>
      </c>
      <c r="AV2195" s="162" t="s">
        <v>82</v>
      </c>
      <c r="AW2195" s="162" t="s">
        <v>35</v>
      </c>
      <c r="AX2195" s="162" t="s">
        <v>73</v>
      </c>
      <c r="AY2195" s="164" t="s">
        <v>193</v>
      </c>
    </row>
    <row r="2196" spans="2:51" s="178" customFormat="1">
      <c r="B2196" s="179"/>
      <c r="D2196" s="156" t="s">
        <v>202</v>
      </c>
      <c r="E2196" s="180"/>
      <c r="F2196" s="181" t="s">
        <v>254</v>
      </c>
      <c r="H2196" s="182">
        <v>30</v>
      </c>
      <c r="L2196" s="179"/>
      <c r="M2196" s="183"/>
      <c r="N2196" s="184"/>
      <c r="O2196" s="184"/>
      <c r="P2196" s="184"/>
      <c r="Q2196" s="184"/>
      <c r="R2196" s="184"/>
      <c r="S2196" s="184"/>
      <c r="T2196" s="185"/>
      <c r="AT2196" s="180" t="s">
        <v>202</v>
      </c>
      <c r="AU2196" s="180" t="s">
        <v>82</v>
      </c>
      <c r="AV2196" s="178" t="s">
        <v>213</v>
      </c>
      <c r="AW2196" s="178" t="s">
        <v>35</v>
      </c>
      <c r="AX2196" s="178" t="s">
        <v>73</v>
      </c>
      <c r="AY2196" s="180" t="s">
        <v>193</v>
      </c>
    </row>
    <row r="2197" spans="2:51" s="154" customFormat="1">
      <c r="B2197" s="155"/>
      <c r="D2197" s="156" t="s">
        <v>202</v>
      </c>
      <c r="E2197" s="157"/>
      <c r="F2197" s="158" t="s">
        <v>2409</v>
      </c>
      <c r="H2197" s="157"/>
      <c r="L2197" s="155"/>
      <c r="M2197" s="159"/>
      <c r="N2197" s="160"/>
      <c r="O2197" s="160"/>
      <c r="P2197" s="160"/>
      <c r="Q2197" s="160"/>
      <c r="R2197" s="160"/>
      <c r="S2197" s="160"/>
      <c r="T2197" s="161"/>
      <c r="AT2197" s="157" t="s">
        <v>202</v>
      </c>
      <c r="AU2197" s="157" t="s">
        <v>82</v>
      </c>
      <c r="AV2197" s="154" t="s">
        <v>80</v>
      </c>
      <c r="AW2197" s="154" t="s">
        <v>35</v>
      </c>
      <c r="AX2197" s="154" t="s">
        <v>73</v>
      </c>
      <c r="AY2197" s="157" t="s">
        <v>193</v>
      </c>
    </row>
    <row r="2198" spans="2:51" s="162" customFormat="1">
      <c r="B2198" s="163"/>
      <c r="D2198" s="156" t="s">
        <v>202</v>
      </c>
      <c r="E2198" s="164"/>
      <c r="F2198" s="165" t="s">
        <v>2408</v>
      </c>
      <c r="H2198" s="166">
        <v>30</v>
      </c>
      <c r="L2198" s="163"/>
      <c r="M2198" s="167"/>
      <c r="N2198" s="168"/>
      <c r="O2198" s="168"/>
      <c r="P2198" s="168"/>
      <c r="Q2198" s="168"/>
      <c r="R2198" s="168"/>
      <c r="S2198" s="168"/>
      <c r="T2198" s="169"/>
      <c r="AT2198" s="164" t="s">
        <v>202</v>
      </c>
      <c r="AU2198" s="164" t="s">
        <v>82</v>
      </c>
      <c r="AV2198" s="162" t="s">
        <v>82</v>
      </c>
      <c r="AW2198" s="162" t="s">
        <v>35</v>
      </c>
      <c r="AX2198" s="162" t="s">
        <v>73</v>
      </c>
      <c r="AY2198" s="164" t="s">
        <v>193</v>
      </c>
    </row>
    <row r="2199" spans="2:51" s="154" customFormat="1">
      <c r="B2199" s="155"/>
      <c r="D2199" s="156" t="s">
        <v>202</v>
      </c>
      <c r="E2199" s="157"/>
      <c r="F2199" s="158" t="s">
        <v>2410</v>
      </c>
      <c r="H2199" s="157"/>
      <c r="L2199" s="155"/>
      <c r="M2199" s="159"/>
      <c r="N2199" s="160"/>
      <c r="O2199" s="160"/>
      <c r="P2199" s="160"/>
      <c r="Q2199" s="160"/>
      <c r="R2199" s="160"/>
      <c r="S2199" s="160"/>
      <c r="T2199" s="161"/>
      <c r="AT2199" s="157" t="s">
        <v>202</v>
      </c>
      <c r="AU2199" s="157" t="s">
        <v>82</v>
      </c>
      <c r="AV2199" s="154" t="s">
        <v>80</v>
      </c>
      <c r="AW2199" s="154" t="s">
        <v>35</v>
      </c>
      <c r="AX2199" s="154" t="s">
        <v>73</v>
      </c>
      <c r="AY2199" s="157" t="s">
        <v>193</v>
      </c>
    </row>
    <row r="2200" spans="2:51" s="154" customFormat="1">
      <c r="B2200" s="155"/>
      <c r="D2200" s="156" t="s">
        <v>202</v>
      </c>
      <c r="E2200" s="157"/>
      <c r="F2200" s="158" t="s">
        <v>2411</v>
      </c>
      <c r="H2200" s="157"/>
      <c r="L2200" s="155"/>
      <c r="M2200" s="159"/>
      <c r="N2200" s="160"/>
      <c r="O2200" s="160"/>
      <c r="P2200" s="160"/>
      <c r="Q2200" s="160"/>
      <c r="R2200" s="160"/>
      <c r="S2200" s="160"/>
      <c r="T2200" s="161"/>
      <c r="AT2200" s="157" t="s">
        <v>202</v>
      </c>
      <c r="AU2200" s="157" t="s">
        <v>82</v>
      </c>
      <c r="AV2200" s="154" t="s">
        <v>80</v>
      </c>
      <c r="AW2200" s="154" t="s">
        <v>35</v>
      </c>
      <c r="AX2200" s="154" t="s">
        <v>73</v>
      </c>
      <c r="AY2200" s="157" t="s">
        <v>193</v>
      </c>
    </row>
    <row r="2201" spans="2:51" s="162" customFormat="1">
      <c r="B2201" s="163"/>
      <c r="D2201" s="156" t="s">
        <v>202</v>
      </c>
      <c r="E2201" s="164"/>
      <c r="F2201" s="165" t="s">
        <v>2412</v>
      </c>
      <c r="H2201" s="166">
        <v>82.176000000000002</v>
      </c>
      <c r="L2201" s="163"/>
      <c r="M2201" s="167"/>
      <c r="N2201" s="168"/>
      <c r="O2201" s="168"/>
      <c r="P2201" s="168"/>
      <c r="Q2201" s="168"/>
      <c r="R2201" s="168"/>
      <c r="S2201" s="168"/>
      <c r="T2201" s="169"/>
      <c r="AT2201" s="164" t="s">
        <v>202</v>
      </c>
      <c r="AU2201" s="164" t="s">
        <v>82</v>
      </c>
      <c r="AV2201" s="162" t="s">
        <v>82</v>
      </c>
      <c r="AW2201" s="162" t="s">
        <v>35</v>
      </c>
      <c r="AX2201" s="162" t="s">
        <v>73</v>
      </c>
      <c r="AY2201" s="164" t="s">
        <v>193</v>
      </c>
    </row>
    <row r="2202" spans="2:51" s="162" customFormat="1">
      <c r="B2202" s="163"/>
      <c r="D2202" s="156" t="s">
        <v>202</v>
      </c>
      <c r="E2202" s="164"/>
      <c r="F2202" s="165" t="s">
        <v>2413</v>
      </c>
      <c r="H2202" s="166">
        <v>-10.45</v>
      </c>
      <c r="L2202" s="163"/>
      <c r="M2202" s="167"/>
      <c r="N2202" s="168"/>
      <c r="O2202" s="168"/>
      <c r="P2202" s="168"/>
      <c r="Q2202" s="168"/>
      <c r="R2202" s="168"/>
      <c r="S2202" s="168"/>
      <c r="T2202" s="169"/>
      <c r="AT2202" s="164" t="s">
        <v>202</v>
      </c>
      <c r="AU2202" s="164" t="s">
        <v>82</v>
      </c>
      <c r="AV2202" s="162" t="s">
        <v>82</v>
      </c>
      <c r="AW2202" s="162" t="s">
        <v>35</v>
      </c>
      <c r="AX2202" s="162" t="s">
        <v>73</v>
      </c>
      <c r="AY2202" s="164" t="s">
        <v>193</v>
      </c>
    </row>
    <row r="2203" spans="2:51" s="162" customFormat="1">
      <c r="B2203" s="163"/>
      <c r="D2203" s="156" t="s">
        <v>202</v>
      </c>
      <c r="E2203" s="164"/>
      <c r="F2203" s="165" t="s">
        <v>2414</v>
      </c>
      <c r="H2203" s="166">
        <v>-2.3180000000000001</v>
      </c>
      <c r="L2203" s="163"/>
      <c r="M2203" s="167"/>
      <c r="N2203" s="168"/>
      <c r="O2203" s="168"/>
      <c r="P2203" s="168"/>
      <c r="Q2203" s="168"/>
      <c r="R2203" s="168"/>
      <c r="S2203" s="168"/>
      <c r="T2203" s="169"/>
      <c r="AT2203" s="164" t="s">
        <v>202</v>
      </c>
      <c r="AU2203" s="164" t="s">
        <v>82</v>
      </c>
      <c r="AV2203" s="162" t="s">
        <v>82</v>
      </c>
      <c r="AW2203" s="162" t="s">
        <v>35</v>
      </c>
      <c r="AX2203" s="162" t="s">
        <v>73</v>
      </c>
      <c r="AY2203" s="164" t="s">
        <v>193</v>
      </c>
    </row>
    <row r="2204" spans="2:51" s="154" customFormat="1">
      <c r="B2204" s="155"/>
      <c r="D2204" s="156" t="s">
        <v>202</v>
      </c>
      <c r="E2204" s="157"/>
      <c r="F2204" s="158" t="s">
        <v>2415</v>
      </c>
      <c r="H2204" s="157"/>
      <c r="L2204" s="155"/>
      <c r="M2204" s="159"/>
      <c r="N2204" s="160"/>
      <c r="O2204" s="160"/>
      <c r="P2204" s="160"/>
      <c r="Q2204" s="160"/>
      <c r="R2204" s="160"/>
      <c r="S2204" s="160"/>
      <c r="T2204" s="161"/>
      <c r="AT2204" s="157" t="s">
        <v>202</v>
      </c>
      <c r="AU2204" s="157" t="s">
        <v>82</v>
      </c>
      <c r="AV2204" s="154" t="s">
        <v>80</v>
      </c>
      <c r="AW2204" s="154" t="s">
        <v>35</v>
      </c>
      <c r="AX2204" s="154" t="s">
        <v>73</v>
      </c>
      <c r="AY2204" s="157" t="s">
        <v>193</v>
      </c>
    </row>
    <row r="2205" spans="2:51" s="162" customFormat="1">
      <c r="B2205" s="163"/>
      <c r="D2205" s="156" t="s">
        <v>202</v>
      </c>
      <c r="E2205" s="164"/>
      <c r="F2205" s="165" t="s">
        <v>2416</v>
      </c>
      <c r="H2205" s="166">
        <v>72.3</v>
      </c>
      <c r="L2205" s="163"/>
      <c r="M2205" s="167"/>
      <c r="N2205" s="168"/>
      <c r="O2205" s="168"/>
      <c r="P2205" s="168"/>
      <c r="Q2205" s="168"/>
      <c r="R2205" s="168"/>
      <c r="S2205" s="168"/>
      <c r="T2205" s="169"/>
      <c r="AT2205" s="164" t="s">
        <v>202</v>
      </c>
      <c r="AU2205" s="164" t="s">
        <v>82</v>
      </c>
      <c r="AV2205" s="162" t="s">
        <v>82</v>
      </c>
      <c r="AW2205" s="162" t="s">
        <v>35</v>
      </c>
      <c r="AX2205" s="162" t="s">
        <v>73</v>
      </c>
      <c r="AY2205" s="164" t="s">
        <v>193</v>
      </c>
    </row>
    <row r="2206" spans="2:51" s="162" customFormat="1">
      <c r="B2206" s="163"/>
      <c r="D2206" s="156" t="s">
        <v>202</v>
      </c>
      <c r="E2206" s="164"/>
      <c r="F2206" s="165" t="s">
        <v>2417</v>
      </c>
      <c r="H2206" s="166">
        <v>-8.3079999999999998</v>
      </c>
      <c r="L2206" s="163"/>
      <c r="M2206" s="167"/>
      <c r="N2206" s="168"/>
      <c r="O2206" s="168"/>
      <c r="P2206" s="168"/>
      <c r="Q2206" s="168"/>
      <c r="R2206" s="168"/>
      <c r="S2206" s="168"/>
      <c r="T2206" s="169"/>
      <c r="AT2206" s="164" t="s">
        <v>202</v>
      </c>
      <c r="AU2206" s="164" t="s">
        <v>82</v>
      </c>
      <c r="AV2206" s="162" t="s">
        <v>82</v>
      </c>
      <c r="AW2206" s="162" t="s">
        <v>35</v>
      </c>
      <c r="AX2206" s="162" t="s">
        <v>73</v>
      </c>
      <c r="AY2206" s="164" t="s">
        <v>193</v>
      </c>
    </row>
    <row r="2207" spans="2:51" s="162" customFormat="1">
      <c r="B2207" s="163"/>
      <c r="D2207" s="156" t="s">
        <v>202</v>
      </c>
      <c r="E2207" s="164"/>
      <c r="F2207" s="165" t="s">
        <v>2418</v>
      </c>
      <c r="H2207" s="166">
        <v>-9.43</v>
      </c>
      <c r="L2207" s="163"/>
      <c r="M2207" s="167"/>
      <c r="N2207" s="168"/>
      <c r="O2207" s="168"/>
      <c r="P2207" s="168"/>
      <c r="Q2207" s="168"/>
      <c r="R2207" s="168"/>
      <c r="S2207" s="168"/>
      <c r="T2207" s="169"/>
      <c r="AT2207" s="164" t="s">
        <v>202</v>
      </c>
      <c r="AU2207" s="164" t="s">
        <v>82</v>
      </c>
      <c r="AV2207" s="162" t="s">
        <v>82</v>
      </c>
      <c r="AW2207" s="162" t="s">
        <v>35</v>
      </c>
      <c r="AX2207" s="162" t="s">
        <v>73</v>
      </c>
      <c r="AY2207" s="164" t="s">
        <v>193</v>
      </c>
    </row>
    <row r="2208" spans="2:51" s="154" customFormat="1">
      <c r="B2208" s="155"/>
      <c r="D2208" s="156" t="s">
        <v>202</v>
      </c>
      <c r="E2208" s="157"/>
      <c r="F2208" s="158" t="s">
        <v>2419</v>
      </c>
      <c r="H2208" s="157"/>
      <c r="L2208" s="155"/>
      <c r="M2208" s="159"/>
      <c r="N2208" s="160"/>
      <c r="O2208" s="160"/>
      <c r="P2208" s="160"/>
      <c r="Q2208" s="160"/>
      <c r="R2208" s="160"/>
      <c r="S2208" s="160"/>
      <c r="T2208" s="161"/>
      <c r="AT2208" s="157" t="s">
        <v>202</v>
      </c>
      <c r="AU2208" s="157" t="s">
        <v>82</v>
      </c>
      <c r="AV2208" s="154" t="s">
        <v>80</v>
      </c>
      <c r="AW2208" s="154" t="s">
        <v>35</v>
      </c>
      <c r="AX2208" s="154" t="s">
        <v>73</v>
      </c>
      <c r="AY2208" s="157" t="s">
        <v>193</v>
      </c>
    </row>
    <row r="2209" spans="1:65" s="162" customFormat="1">
      <c r="B2209" s="163"/>
      <c r="D2209" s="156" t="s">
        <v>202</v>
      </c>
      <c r="E2209" s="164"/>
      <c r="F2209" s="165" t="s">
        <v>2420</v>
      </c>
      <c r="H2209" s="166">
        <v>26.85</v>
      </c>
      <c r="L2209" s="163"/>
      <c r="M2209" s="167"/>
      <c r="N2209" s="168"/>
      <c r="O2209" s="168"/>
      <c r="P2209" s="168"/>
      <c r="Q2209" s="168"/>
      <c r="R2209" s="168"/>
      <c r="S2209" s="168"/>
      <c r="T2209" s="169"/>
      <c r="AT2209" s="164" t="s">
        <v>202</v>
      </c>
      <c r="AU2209" s="164" t="s">
        <v>82</v>
      </c>
      <c r="AV2209" s="162" t="s">
        <v>82</v>
      </c>
      <c r="AW2209" s="162" t="s">
        <v>35</v>
      </c>
      <c r="AX2209" s="162" t="s">
        <v>73</v>
      </c>
      <c r="AY2209" s="164" t="s">
        <v>193</v>
      </c>
    </row>
    <row r="2210" spans="1:65" s="162" customFormat="1">
      <c r="B2210" s="163"/>
      <c r="D2210" s="156" t="s">
        <v>202</v>
      </c>
      <c r="E2210" s="164"/>
      <c r="F2210" s="165" t="s">
        <v>1527</v>
      </c>
      <c r="H2210" s="166">
        <v>-2.0499999999999998</v>
      </c>
      <c r="L2210" s="163"/>
      <c r="M2210" s="167"/>
      <c r="N2210" s="168"/>
      <c r="O2210" s="168"/>
      <c r="P2210" s="168"/>
      <c r="Q2210" s="168"/>
      <c r="R2210" s="168"/>
      <c r="S2210" s="168"/>
      <c r="T2210" s="169"/>
      <c r="AT2210" s="164" t="s">
        <v>202</v>
      </c>
      <c r="AU2210" s="164" t="s">
        <v>82</v>
      </c>
      <c r="AV2210" s="162" t="s">
        <v>82</v>
      </c>
      <c r="AW2210" s="162" t="s">
        <v>35</v>
      </c>
      <c r="AX2210" s="162" t="s">
        <v>73</v>
      </c>
      <c r="AY2210" s="164" t="s">
        <v>193</v>
      </c>
    </row>
    <row r="2211" spans="1:65" s="154" customFormat="1">
      <c r="B2211" s="155"/>
      <c r="D2211" s="156" t="s">
        <v>202</v>
      </c>
      <c r="E2211" s="157"/>
      <c r="F2211" s="158" t="s">
        <v>2421</v>
      </c>
      <c r="H2211" s="157"/>
      <c r="L2211" s="155"/>
      <c r="M2211" s="159"/>
      <c r="N2211" s="160"/>
      <c r="O2211" s="160"/>
      <c r="P2211" s="160"/>
      <c r="Q2211" s="160"/>
      <c r="R2211" s="160"/>
      <c r="S2211" s="160"/>
      <c r="T2211" s="161"/>
      <c r="AT2211" s="157" t="s">
        <v>202</v>
      </c>
      <c r="AU2211" s="157" t="s">
        <v>82</v>
      </c>
      <c r="AV2211" s="154" t="s">
        <v>80</v>
      </c>
      <c r="AW2211" s="154" t="s">
        <v>35</v>
      </c>
      <c r="AX2211" s="154" t="s">
        <v>73</v>
      </c>
      <c r="AY2211" s="157" t="s">
        <v>193</v>
      </c>
    </row>
    <row r="2212" spans="1:65" s="162" customFormat="1">
      <c r="B2212" s="163"/>
      <c r="D2212" s="156" t="s">
        <v>202</v>
      </c>
      <c r="E2212" s="164"/>
      <c r="F2212" s="165" t="s">
        <v>2422</v>
      </c>
      <c r="H2212" s="166">
        <v>67.2</v>
      </c>
      <c r="L2212" s="163"/>
      <c r="M2212" s="167"/>
      <c r="N2212" s="168"/>
      <c r="O2212" s="168"/>
      <c r="P2212" s="168"/>
      <c r="Q2212" s="168"/>
      <c r="R2212" s="168"/>
      <c r="S2212" s="168"/>
      <c r="T2212" s="169"/>
      <c r="AT2212" s="164" t="s">
        <v>202</v>
      </c>
      <c r="AU2212" s="164" t="s">
        <v>82</v>
      </c>
      <c r="AV2212" s="162" t="s">
        <v>82</v>
      </c>
      <c r="AW2212" s="162" t="s">
        <v>35</v>
      </c>
      <c r="AX2212" s="162" t="s">
        <v>73</v>
      </c>
      <c r="AY2212" s="164" t="s">
        <v>193</v>
      </c>
    </row>
    <row r="2213" spans="1:65" s="162" customFormat="1">
      <c r="B2213" s="163"/>
      <c r="D2213" s="156" t="s">
        <v>202</v>
      </c>
      <c r="E2213" s="164"/>
      <c r="F2213" s="165" t="s">
        <v>2423</v>
      </c>
      <c r="H2213" s="166">
        <v>-3.69</v>
      </c>
      <c r="L2213" s="163"/>
      <c r="M2213" s="167"/>
      <c r="N2213" s="168"/>
      <c r="O2213" s="168"/>
      <c r="P2213" s="168"/>
      <c r="Q2213" s="168"/>
      <c r="R2213" s="168"/>
      <c r="S2213" s="168"/>
      <c r="T2213" s="169"/>
      <c r="AT2213" s="164" t="s">
        <v>202</v>
      </c>
      <c r="AU2213" s="164" t="s">
        <v>82</v>
      </c>
      <c r="AV2213" s="162" t="s">
        <v>82</v>
      </c>
      <c r="AW2213" s="162" t="s">
        <v>35</v>
      </c>
      <c r="AX2213" s="162" t="s">
        <v>73</v>
      </c>
      <c r="AY2213" s="164" t="s">
        <v>193</v>
      </c>
    </row>
    <row r="2214" spans="1:65" s="154" customFormat="1">
      <c r="B2214" s="155"/>
      <c r="D2214" s="156" t="s">
        <v>202</v>
      </c>
      <c r="E2214" s="157"/>
      <c r="F2214" s="158" t="s">
        <v>2424</v>
      </c>
      <c r="H2214" s="157"/>
      <c r="L2214" s="155"/>
      <c r="M2214" s="159"/>
      <c r="N2214" s="160"/>
      <c r="O2214" s="160"/>
      <c r="P2214" s="160"/>
      <c r="Q2214" s="160"/>
      <c r="R2214" s="160"/>
      <c r="S2214" s="160"/>
      <c r="T2214" s="161"/>
      <c r="AT2214" s="157" t="s">
        <v>202</v>
      </c>
      <c r="AU2214" s="157" t="s">
        <v>82</v>
      </c>
      <c r="AV2214" s="154" t="s">
        <v>80</v>
      </c>
      <c r="AW2214" s="154" t="s">
        <v>35</v>
      </c>
      <c r="AX2214" s="154" t="s">
        <v>73</v>
      </c>
      <c r="AY2214" s="157" t="s">
        <v>193</v>
      </c>
    </row>
    <row r="2215" spans="1:65" s="162" customFormat="1">
      <c r="B2215" s="163"/>
      <c r="D2215" s="156" t="s">
        <v>202</v>
      </c>
      <c r="E2215" s="164"/>
      <c r="F2215" s="165" t="s">
        <v>2425</v>
      </c>
      <c r="H2215" s="166">
        <v>70.8</v>
      </c>
      <c r="L2215" s="163"/>
      <c r="M2215" s="167"/>
      <c r="N2215" s="168"/>
      <c r="O2215" s="168"/>
      <c r="P2215" s="168"/>
      <c r="Q2215" s="168"/>
      <c r="R2215" s="168"/>
      <c r="S2215" s="168"/>
      <c r="T2215" s="169"/>
      <c r="AT2215" s="164" t="s">
        <v>202</v>
      </c>
      <c r="AU2215" s="164" t="s">
        <v>82</v>
      </c>
      <c r="AV2215" s="162" t="s">
        <v>82</v>
      </c>
      <c r="AW2215" s="162" t="s">
        <v>35</v>
      </c>
      <c r="AX2215" s="162" t="s">
        <v>73</v>
      </c>
      <c r="AY2215" s="164" t="s">
        <v>193</v>
      </c>
    </row>
    <row r="2216" spans="1:65" s="162" customFormat="1">
      <c r="B2216" s="163"/>
      <c r="D2216" s="156" t="s">
        <v>202</v>
      </c>
      <c r="E2216" s="164"/>
      <c r="F2216" s="165" t="s">
        <v>2423</v>
      </c>
      <c r="H2216" s="166">
        <v>-3.69</v>
      </c>
      <c r="L2216" s="163"/>
      <c r="M2216" s="167"/>
      <c r="N2216" s="168"/>
      <c r="O2216" s="168"/>
      <c r="P2216" s="168"/>
      <c r="Q2216" s="168"/>
      <c r="R2216" s="168"/>
      <c r="S2216" s="168"/>
      <c r="T2216" s="169"/>
      <c r="AT2216" s="164" t="s">
        <v>202</v>
      </c>
      <c r="AU2216" s="164" t="s">
        <v>82</v>
      </c>
      <c r="AV2216" s="162" t="s">
        <v>82</v>
      </c>
      <c r="AW2216" s="162" t="s">
        <v>35</v>
      </c>
      <c r="AX2216" s="162" t="s">
        <v>73</v>
      </c>
      <c r="AY2216" s="164" t="s">
        <v>193</v>
      </c>
    </row>
    <row r="2217" spans="1:65" s="154" customFormat="1">
      <c r="B2217" s="155"/>
      <c r="D2217" s="156" t="s">
        <v>202</v>
      </c>
      <c r="E2217" s="157"/>
      <c r="F2217" s="158" t="s">
        <v>2426</v>
      </c>
      <c r="H2217" s="157"/>
      <c r="L2217" s="155"/>
      <c r="M2217" s="159"/>
      <c r="N2217" s="160"/>
      <c r="O2217" s="160"/>
      <c r="P2217" s="160"/>
      <c r="Q2217" s="160"/>
      <c r="R2217" s="160"/>
      <c r="S2217" s="160"/>
      <c r="T2217" s="161"/>
      <c r="AT2217" s="157" t="s">
        <v>202</v>
      </c>
      <c r="AU2217" s="157" t="s">
        <v>82</v>
      </c>
      <c r="AV2217" s="154" t="s">
        <v>80</v>
      </c>
      <c r="AW2217" s="154" t="s">
        <v>35</v>
      </c>
      <c r="AX2217" s="154" t="s">
        <v>73</v>
      </c>
      <c r="AY2217" s="157" t="s">
        <v>193</v>
      </c>
    </row>
    <row r="2218" spans="1:65" s="162" customFormat="1">
      <c r="B2218" s="163"/>
      <c r="D2218" s="156" t="s">
        <v>202</v>
      </c>
      <c r="E2218" s="164"/>
      <c r="F2218" s="165" t="s">
        <v>2427</v>
      </c>
      <c r="H2218" s="166">
        <v>79.95</v>
      </c>
      <c r="L2218" s="163"/>
      <c r="M2218" s="167"/>
      <c r="N2218" s="168"/>
      <c r="O2218" s="168"/>
      <c r="P2218" s="168"/>
      <c r="Q2218" s="168"/>
      <c r="R2218" s="168"/>
      <c r="S2218" s="168"/>
      <c r="T2218" s="169"/>
      <c r="AT2218" s="164" t="s">
        <v>202</v>
      </c>
      <c r="AU2218" s="164" t="s">
        <v>82</v>
      </c>
      <c r="AV2218" s="162" t="s">
        <v>82</v>
      </c>
      <c r="AW2218" s="162" t="s">
        <v>35</v>
      </c>
      <c r="AX2218" s="162" t="s">
        <v>73</v>
      </c>
      <c r="AY2218" s="164" t="s">
        <v>193</v>
      </c>
    </row>
    <row r="2219" spans="1:65" s="162" customFormat="1">
      <c r="B2219" s="163"/>
      <c r="D2219" s="156" t="s">
        <v>202</v>
      </c>
      <c r="E2219" s="164"/>
      <c r="F2219" s="165" t="s">
        <v>2428</v>
      </c>
      <c r="H2219" s="166">
        <v>-5.7549999999999999</v>
      </c>
      <c r="L2219" s="163"/>
      <c r="M2219" s="167"/>
      <c r="N2219" s="168"/>
      <c r="O2219" s="168"/>
      <c r="P2219" s="168"/>
      <c r="Q2219" s="168"/>
      <c r="R2219" s="168"/>
      <c r="S2219" s="168"/>
      <c r="T2219" s="169"/>
      <c r="AT2219" s="164" t="s">
        <v>202</v>
      </c>
      <c r="AU2219" s="164" t="s">
        <v>82</v>
      </c>
      <c r="AV2219" s="162" t="s">
        <v>82</v>
      </c>
      <c r="AW2219" s="162" t="s">
        <v>35</v>
      </c>
      <c r="AX2219" s="162" t="s">
        <v>73</v>
      </c>
      <c r="AY2219" s="164" t="s">
        <v>193</v>
      </c>
    </row>
    <row r="2220" spans="1:65" s="154" customFormat="1">
      <c r="B2220" s="155"/>
      <c r="D2220" s="156" t="s">
        <v>202</v>
      </c>
      <c r="E2220" s="157"/>
      <c r="F2220" s="158" t="s">
        <v>2429</v>
      </c>
      <c r="H2220" s="157"/>
      <c r="L2220" s="155"/>
      <c r="M2220" s="159"/>
      <c r="N2220" s="160"/>
      <c r="O2220" s="160"/>
      <c r="P2220" s="160"/>
      <c r="Q2220" s="160"/>
      <c r="R2220" s="160"/>
      <c r="S2220" s="160"/>
      <c r="T2220" s="161"/>
      <c r="AT2220" s="157" t="s">
        <v>202</v>
      </c>
      <c r="AU2220" s="157" t="s">
        <v>82</v>
      </c>
      <c r="AV2220" s="154" t="s">
        <v>80</v>
      </c>
      <c r="AW2220" s="154" t="s">
        <v>35</v>
      </c>
      <c r="AX2220" s="154" t="s">
        <v>73</v>
      </c>
      <c r="AY2220" s="157" t="s">
        <v>193</v>
      </c>
    </row>
    <row r="2221" spans="1:65" s="162" customFormat="1">
      <c r="B2221" s="163"/>
      <c r="D2221" s="156" t="s">
        <v>202</v>
      </c>
      <c r="E2221" s="164"/>
      <c r="F2221" s="165" t="s">
        <v>2430</v>
      </c>
      <c r="H2221" s="166">
        <v>139.84</v>
      </c>
      <c r="L2221" s="163"/>
      <c r="M2221" s="167"/>
      <c r="N2221" s="168"/>
      <c r="O2221" s="168"/>
      <c r="P2221" s="168"/>
      <c r="Q2221" s="168"/>
      <c r="R2221" s="168"/>
      <c r="S2221" s="168"/>
      <c r="T2221" s="169"/>
      <c r="AT2221" s="164" t="s">
        <v>202</v>
      </c>
      <c r="AU2221" s="164" t="s">
        <v>82</v>
      </c>
      <c r="AV2221" s="162" t="s">
        <v>82</v>
      </c>
      <c r="AW2221" s="162" t="s">
        <v>35</v>
      </c>
      <c r="AX2221" s="162" t="s">
        <v>73</v>
      </c>
      <c r="AY2221" s="164" t="s">
        <v>193</v>
      </c>
    </row>
    <row r="2222" spans="1:65" s="178" customFormat="1">
      <c r="B2222" s="179"/>
      <c r="D2222" s="156" t="s">
        <v>202</v>
      </c>
      <c r="E2222" s="180"/>
      <c r="F2222" s="181" t="s">
        <v>254</v>
      </c>
      <c r="H2222" s="182">
        <v>523.42499999999995</v>
      </c>
      <c r="L2222" s="179"/>
      <c r="M2222" s="183"/>
      <c r="N2222" s="184"/>
      <c r="O2222" s="184"/>
      <c r="P2222" s="184"/>
      <c r="Q2222" s="184"/>
      <c r="R2222" s="184"/>
      <c r="S2222" s="184"/>
      <c r="T2222" s="185"/>
      <c r="AT2222" s="180" t="s">
        <v>202</v>
      </c>
      <c r="AU2222" s="180" t="s">
        <v>82</v>
      </c>
      <c r="AV2222" s="178" t="s">
        <v>213</v>
      </c>
      <c r="AW2222" s="178" t="s">
        <v>35</v>
      </c>
      <c r="AX2222" s="178" t="s">
        <v>73</v>
      </c>
      <c r="AY2222" s="180" t="s">
        <v>193</v>
      </c>
    </row>
    <row r="2223" spans="1:65" s="170" customFormat="1">
      <c r="B2223" s="171"/>
      <c r="D2223" s="156" t="s">
        <v>202</v>
      </c>
      <c r="E2223" s="172"/>
      <c r="F2223" s="173" t="s">
        <v>206</v>
      </c>
      <c r="H2223" s="174">
        <v>553.42499999999995</v>
      </c>
      <c r="L2223" s="171"/>
      <c r="M2223" s="175"/>
      <c r="N2223" s="176"/>
      <c r="O2223" s="176"/>
      <c r="P2223" s="176"/>
      <c r="Q2223" s="176"/>
      <c r="R2223" s="176"/>
      <c r="S2223" s="176"/>
      <c r="T2223" s="177"/>
      <c r="AT2223" s="172" t="s">
        <v>202</v>
      </c>
      <c r="AU2223" s="172" t="s">
        <v>82</v>
      </c>
      <c r="AV2223" s="170" t="s">
        <v>199</v>
      </c>
      <c r="AW2223" s="170" t="s">
        <v>35</v>
      </c>
      <c r="AX2223" s="170" t="s">
        <v>80</v>
      </c>
      <c r="AY2223" s="172" t="s">
        <v>193</v>
      </c>
    </row>
    <row r="2224" spans="1:65" s="17" customFormat="1" ht="33" customHeight="1">
      <c r="A2224" s="13"/>
      <c r="B2224" s="136"/>
      <c r="C2224" s="137" t="s">
        <v>1403</v>
      </c>
      <c r="D2224" s="137" t="s">
        <v>195</v>
      </c>
      <c r="E2224" s="138" t="s">
        <v>2431</v>
      </c>
      <c r="F2224" s="139" t="s">
        <v>2432</v>
      </c>
      <c r="G2224" s="140" t="s">
        <v>198</v>
      </c>
      <c r="H2224" s="141">
        <v>467.12299999999999</v>
      </c>
      <c r="I2224" s="142">
        <v>0</v>
      </c>
      <c r="J2224" s="142">
        <f>ROUND(I2224*H2224,2)</f>
        <v>0</v>
      </c>
      <c r="K2224" s="143"/>
      <c r="L2224" s="14"/>
      <c r="M2224" s="144"/>
      <c r="N2224" s="145" t="s">
        <v>44</v>
      </c>
      <c r="O2224" s="146">
        <v>3.7999999999999999E-2</v>
      </c>
      <c r="P2224" s="146">
        <f>O2224*H2224</f>
        <v>17.750674</v>
      </c>
      <c r="Q2224" s="146">
        <v>2.0120000000000001E-4</v>
      </c>
      <c r="R2224" s="146">
        <f>Q2224*H2224</f>
        <v>9.3985147599999999E-2</v>
      </c>
      <c r="S2224" s="146">
        <v>0</v>
      </c>
      <c r="T2224" s="147">
        <f>S2224*H2224</f>
        <v>0</v>
      </c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R2224" s="148" t="s">
        <v>283</v>
      </c>
      <c r="AT2224" s="148" t="s">
        <v>195</v>
      </c>
      <c r="AU2224" s="148" t="s">
        <v>82</v>
      </c>
      <c r="AY2224" s="2" t="s">
        <v>193</v>
      </c>
      <c r="BE2224" s="149">
        <f>IF(N2224="základní",J2224,0)</f>
        <v>0</v>
      </c>
      <c r="BF2224" s="149">
        <f>IF(N2224="snížená",J2224,0)</f>
        <v>0</v>
      </c>
      <c r="BG2224" s="149">
        <f>IF(N2224="zákl. přenesená",J2224,0)</f>
        <v>0</v>
      </c>
      <c r="BH2224" s="149">
        <f>IF(N2224="sníž. přenesená",J2224,0)</f>
        <v>0</v>
      </c>
      <c r="BI2224" s="149">
        <f>IF(N2224="nulová",J2224,0)</f>
        <v>0</v>
      </c>
      <c r="BJ2224" s="2" t="s">
        <v>80</v>
      </c>
      <c r="BK2224" s="149">
        <f>ROUND(I2224*H2224,2)</f>
        <v>0</v>
      </c>
      <c r="BL2224" s="2" t="s">
        <v>283</v>
      </c>
      <c r="BM2224" s="148" t="s">
        <v>1321</v>
      </c>
    </row>
    <row r="2225" spans="1:65" s="17" customFormat="1">
      <c r="A2225" s="13"/>
      <c r="B2225" s="14"/>
      <c r="C2225" s="13"/>
      <c r="D2225" s="150" t="s">
        <v>200</v>
      </c>
      <c r="E2225" s="13"/>
      <c r="F2225" s="151" t="s">
        <v>2433</v>
      </c>
      <c r="G2225" s="13"/>
      <c r="H2225" s="13"/>
      <c r="I2225" s="13"/>
      <c r="J2225" s="13"/>
      <c r="K2225" s="13"/>
      <c r="L2225" s="14"/>
      <c r="M2225" s="152"/>
      <c r="N2225" s="153"/>
      <c r="O2225" s="36"/>
      <c r="P2225" s="36"/>
      <c r="Q2225" s="36"/>
      <c r="R2225" s="36"/>
      <c r="S2225" s="36"/>
      <c r="T2225" s="37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T2225" s="2" t="s">
        <v>200</v>
      </c>
      <c r="AU2225" s="2" t="s">
        <v>82</v>
      </c>
    </row>
    <row r="2226" spans="1:65" s="154" customFormat="1">
      <c r="B2226" s="155"/>
      <c r="D2226" s="156" t="s">
        <v>202</v>
      </c>
      <c r="E2226" s="157"/>
      <c r="F2226" s="158" t="s">
        <v>203</v>
      </c>
      <c r="H2226" s="157"/>
      <c r="L2226" s="155"/>
      <c r="M2226" s="159"/>
      <c r="N2226" s="160"/>
      <c r="O2226" s="160"/>
      <c r="P2226" s="160"/>
      <c r="Q2226" s="160"/>
      <c r="R2226" s="160"/>
      <c r="S2226" s="160"/>
      <c r="T2226" s="161"/>
      <c r="AT2226" s="157" t="s">
        <v>202</v>
      </c>
      <c r="AU2226" s="157" t="s">
        <v>82</v>
      </c>
      <c r="AV2226" s="154" t="s">
        <v>80</v>
      </c>
      <c r="AW2226" s="154" t="s">
        <v>35</v>
      </c>
      <c r="AX2226" s="154" t="s">
        <v>73</v>
      </c>
      <c r="AY2226" s="157" t="s">
        <v>193</v>
      </c>
    </row>
    <row r="2227" spans="1:65" s="154" customFormat="1">
      <c r="B2227" s="155"/>
      <c r="D2227" s="156" t="s">
        <v>202</v>
      </c>
      <c r="E2227" s="157"/>
      <c r="F2227" s="158" t="s">
        <v>2434</v>
      </c>
      <c r="H2227" s="157"/>
      <c r="L2227" s="155"/>
      <c r="M2227" s="159"/>
      <c r="N2227" s="160"/>
      <c r="O2227" s="160"/>
      <c r="P2227" s="160"/>
      <c r="Q2227" s="160"/>
      <c r="R2227" s="160"/>
      <c r="S2227" s="160"/>
      <c r="T2227" s="161"/>
      <c r="AT2227" s="157" t="s">
        <v>202</v>
      </c>
      <c r="AU2227" s="157" t="s">
        <v>82</v>
      </c>
      <c r="AV2227" s="154" t="s">
        <v>80</v>
      </c>
      <c r="AW2227" s="154" t="s">
        <v>35</v>
      </c>
      <c r="AX2227" s="154" t="s">
        <v>73</v>
      </c>
      <c r="AY2227" s="157" t="s">
        <v>193</v>
      </c>
    </row>
    <row r="2228" spans="1:65" s="162" customFormat="1" ht="20.399999999999999">
      <c r="B2228" s="163"/>
      <c r="D2228" s="156" t="s">
        <v>202</v>
      </c>
      <c r="E2228" s="164"/>
      <c r="F2228" s="165" t="s">
        <v>2435</v>
      </c>
      <c r="H2228" s="166">
        <v>125.333</v>
      </c>
      <c r="L2228" s="163"/>
      <c r="M2228" s="167"/>
      <c r="N2228" s="168"/>
      <c r="O2228" s="168"/>
      <c r="P2228" s="168"/>
      <c r="Q2228" s="168"/>
      <c r="R2228" s="168"/>
      <c r="S2228" s="168"/>
      <c r="T2228" s="169"/>
      <c r="AT2228" s="164" t="s">
        <v>202</v>
      </c>
      <c r="AU2228" s="164" t="s">
        <v>82</v>
      </c>
      <c r="AV2228" s="162" t="s">
        <v>82</v>
      </c>
      <c r="AW2228" s="162" t="s">
        <v>35</v>
      </c>
      <c r="AX2228" s="162" t="s">
        <v>73</v>
      </c>
      <c r="AY2228" s="164" t="s">
        <v>193</v>
      </c>
    </row>
    <row r="2229" spans="1:65" s="154" customFormat="1">
      <c r="B2229" s="155"/>
      <c r="D2229" s="156" t="s">
        <v>202</v>
      </c>
      <c r="E2229" s="157"/>
      <c r="F2229" s="158" t="s">
        <v>2436</v>
      </c>
      <c r="H2229" s="157"/>
      <c r="L2229" s="155"/>
      <c r="M2229" s="159"/>
      <c r="N2229" s="160"/>
      <c r="O2229" s="160"/>
      <c r="P2229" s="160"/>
      <c r="Q2229" s="160"/>
      <c r="R2229" s="160"/>
      <c r="S2229" s="160"/>
      <c r="T2229" s="161"/>
      <c r="AT2229" s="157" t="s">
        <v>202</v>
      </c>
      <c r="AU2229" s="157" t="s">
        <v>82</v>
      </c>
      <c r="AV2229" s="154" t="s">
        <v>80</v>
      </c>
      <c r="AW2229" s="154" t="s">
        <v>35</v>
      </c>
      <c r="AX2229" s="154" t="s">
        <v>73</v>
      </c>
      <c r="AY2229" s="157" t="s">
        <v>193</v>
      </c>
    </row>
    <row r="2230" spans="1:65" s="162" customFormat="1">
      <c r="B2230" s="163"/>
      <c r="D2230" s="156" t="s">
        <v>202</v>
      </c>
      <c r="E2230" s="164"/>
      <c r="F2230" s="165" t="s">
        <v>2437</v>
      </c>
      <c r="H2230" s="166">
        <v>79.64</v>
      </c>
      <c r="L2230" s="163"/>
      <c r="M2230" s="167"/>
      <c r="N2230" s="168"/>
      <c r="O2230" s="168"/>
      <c r="P2230" s="168"/>
      <c r="Q2230" s="168"/>
      <c r="R2230" s="168"/>
      <c r="S2230" s="168"/>
      <c r="T2230" s="169"/>
      <c r="AT2230" s="164" t="s">
        <v>202</v>
      </c>
      <c r="AU2230" s="164" t="s">
        <v>82</v>
      </c>
      <c r="AV2230" s="162" t="s">
        <v>82</v>
      </c>
      <c r="AW2230" s="162" t="s">
        <v>35</v>
      </c>
      <c r="AX2230" s="162" t="s">
        <v>73</v>
      </c>
      <c r="AY2230" s="164" t="s">
        <v>193</v>
      </c>
    </row>
    <row r="2231" spans="1:65" s="162" customFormat="1">
      <c r="B2231" s="163"/>
      <c r="D2231" s="156" t="s">
        <v>202</v>
      </c>
      <c r="E2231" s="164"/>
      <c r="F2231" s="165" t="s">
        <v>2413</v>
      </c>
      <c r="H2231" s="166">
        <v>-10.45</v>
      </c>
      <c r="L2231" s="163"/>
      <c r="M2231" s="167"/>
      <c r="N2231" s="168"/>
      <c r="O2231" s="168"/>
      <c r="P2231" s="168"/>
      <c r="Q2231" s="168"/>
      <c r="R2231" s="168"/>
      <c r="S2231" s="168"/>
      <c r="T2231" s="169"/>
      <c r="AT2231" s="164" t="s">
        <v>202</v>
      </c>
      <c r="AU2231" s="164" t="s">
        <v>82</v>
      </c>
      <c r="AV2231" s="162" t="s">
        <v>82</v>
      </c>
      <c r="AW2231" s="162" t="s">
        <v>35</v>
      </c>
      <c r="AX2231" s="162" t="s">
        <v>73</v>
      </c>
      <c r="AY2231" s="164" t="s">
        <v>193</v>
      </c>
    </row>
    <row r="2232" spans="1:65" s="178" customFormat="1">
      <c r="B2232" s="179"/>
      <c r="D2232" s="156" t="s">
        <v>202</v>
      </c>
      <c r="E2232" s="180"/>
      <c r="F2232" s="181" t="s">
        <v>254</v>
      </c>
      <c r="H2232" s="182">
        <v>194.523</v>
      </c>
      <c r="L2232" s="179"/>
      <c r="M2232" s="183"/>
      <c r="N2232" s="184"/>
      <c r="O2232" s="184"/>
      <c r="P2232" s="184"/>
      <c r="Q2232" s="184"/>
      <c r="R2232" s="184"/>
      <c r="S2232" s="184"/>
      <c r="T2232" s="185"/>
      <c r="AT2232" s="180" t="s">
        <v>202</v>
      </c>
      <c r="AU2232" s="180" t="s">
        <v>82</v>
      </c>
      <c r="AV2232" s="178" t="s">
        <v>213</v>
      </c>
      <c r="AW2232" s="178" t="s">
        <v>35</v>
      </c>
      <c r="AX2232" s="178" t="s">
        <v>73</v>
      </c>
      <c r="AY2232" s="180" t="s">
        <v>193</v>
      </c>
    </row>
    <row r="2233" spans="1:65" s="154" customFormat="1">
      <c r="B2233" s="155"/>
      <c r="D2233" s="156" t="s">
        <v>202</v>
      </c>
      <c r="E2233" s="157"/>
      <c r="F2233" s="158" t="s">
        <v>1083</v>
      </c>
      <c r="H2233" s="157"/>
      <c r="L2233" s="155"/>
      <c r="M2233" s="159"/>
      <c r="N2233" s="160"/>
      <c r="O2233" s="160"/>
      <c r="P2233" s="160"/>
      <c r="Q2233" s="160"/>
      <c r="R2233" s="160"/>
      <c r="S2233" s="160"/>
      <c r="T2233" s="161"/>
      <c r="AT2233" s="157" t="s">
        <v>202</v>
      </c>
      <c r="AU2233" s="157" t="s">
        <v>82</v>
      </c>
      <c r="AV2233" s="154" t="s">
        <v>80</v>
      </c>
      <c r="AW2233" s="154" t="s">
        <v>35</v>
      </c>
      <c r="AX2233" s="154" t="s">
        <v>73</v>
      </c>
      <c r="AY2233" s="157" t="s">
        <v>193</v>
      </c>
    </row>
    <row r="2234" spans="1:65" s="162" customFormat="1">
      <c r="B2234" s="163"/>
      <c r="D2234" s="156" t="s">
        <v>202</v>
      </c>
      <c r="E2234" s="164"/>
      <c r="F2234" s="165" t="s">
        <v>2438</v>
      </c>
      <c r="H2234" s="166">
        <v>73.534000000000006</v>
      </c>
      <c r="L2234" s="163"/>
      <c r="M2234" s="167"/>
      <c r="N2234" s="168"/>
      <c r="O2234" s="168"/>
      <c r="P2234" s="168"/>
      <c r="Q2234" s="168"/>
      <c r="R2234" s="168"/>
      <c r="S2234" s="168"/>
      <c r="T2234" s="169"/>
      <c r="AT2234" s="164" t="s">
        <v>202</v>
      </c>
      <c r="AU2234" s="164" t="s">
        <v>82</v>
      </c>
      <c r="AV2234" s="162" t="s">
        <v>82</v>
      </c>
      <c r="AW2234" s="162" t="s">
        <v>35</v>
      </c>
      <c r="AX2234" s="162" t="s">
        <v>73</v>
      </c>
      <c r="AY2234" s="164" t="s">
        <v>193</v>
      </c>
    </row>
    <row r="2235" spans="1:65" s="162" customFormat="1">
      <c r="B2235" s="163"/>
      <c r="D2235" s="156" t="s">
        <v>202</v>
      </c>
      <c r="E2235" s="164"/>
      <c r="F2235" s="165" t="s">
        <v>2439</v>
      </c>
      <c r="H2235" s="166">
        <v>87.027000000000001</v>
      </c>
      <c r="L2235" s="163"/>
      <c r="M2235" s="167"/>
      <c r="N2235" s="168"/>
      <c r="O2235" s="168"/>
      <c r="P2235" s="168"/>
      <c r="Q2235" s="168"/>
      <c r="R2235" s="168"/>
      <c r="S2235" s="168"/>
      <c r="T2235" s="169"/>
      <c r="AT2235" s="164" t="s">
        <v>202</v>
      </c>
      <c r="AU2235" s="164" t="s">
        <v>82</v>
      </c>
      <c r="AV2235" s="162" t="s">
        <v>82</v>
      </c>
      <c r="AW2235" s="162" t="s">
        <v>35</v>
      </c>
      <c r="AX2235" s="162" t="s">
        <v>73</v>
      </c>
      <c r="AY2235" s="164" t="s">
        <v>193</v>
      </c>
    </row>
    <row r="2236" spans="1:65" s="162" customFormat="1">
      <c r="B2236" s="163"/>
      <c r="D2236" s="156" t="s">
        <v>202</v>
      </c>
      <c r="E2236" s="164"/>
      <c r="F2236" s="165" t="s">
        <v>2440</v>
      </c>
      <c r="H2236" s="166">
        <v>53.728999999999999</v>
      </c>
      <c r="L2236" s="163"/>
      <c r="M2236" s="167"/>
      <c r="N2236" s="168"/>
      <c r="O2236" s="168"/>
      <c r="P2236" s="168"/>
      <c r="Q2236" s="168"/>
      <c r="R2236" s="168"/>
      <c r="S2236" s="168"/>
      <c r="T2236" s="169"/>
      <c r="AT2236" s="164" t="s">
        <v>202</v>
      </c>
      <c r="AU2236" s="164" t="s">
        <v>82</v>
      </c>
      <c r="AV2236" s="162" t="s">
        <v>82</v>
      </c>
      <c r="AW2236" s="162" t="s">
        <v>35</v>
      </c>
      <c r="AX2236" s="162" t="s">
        <v>73</v>
      </c>
      <c r="AY2236" s="164" t="s">
        <v>193</v>
      </c>
    </row>
    <row r="2237" spans="1:65" s="162" customFormat="1">
      <c r="B2237" s="163"/>
      <c r="D2237" s="156" t="s">
        <v>202</v>
      </c>
      <c r="E2237" s="164"/>
      <c r="F2237" s="165" t="s">
        <v>2441</v>
      </c>
      <c r="H2237" s="166">
        <v>58.31</v>
      </c>
      <c r="L2237" s="163"/>
      <c r="M2237" s="167"/>
      <c r="N2237" s="168"/>
      <c r="O2237" s="168"/>
      <c r="P2237" s="168"/>
      <c r="Q2237" s="168"/>
      <c r="R2237" s="168"/>
      <c r="S2237" s="168"/>
      <c r="T2237" s="169"/>
      <c r="AT2237" s="164" t="s">
        <v>202</v>
      </c>
      <c r="AU2237" s="164" t="s">
        <v>82</v>
      </c>
      <c r="AV2237" s="162" t="s">
        <v>82</v>
      </c>
      <c r="AW2237" s="162" t="s">
        <v>35</v>
      </c>
      <c r="AX2237" s="162" t="s">
        <v>73</v>
      </c>
      <c r="AY2237" s="164" t="s">
        <v>193</v>
      </c>
    </row>
    <row r="2238" spans="1:65" s="178" customFormat="1">
      <c r="B2238" s="179"/>
      <c r="D2238" s="156" t="s">
        <v>202</v>
      </c>
      <c r="E2238" s="180"/>
      <c r="F2238" s="181" t="s">
        <v>254</v>
      </c>
      <c r="H2238" s="182">
        <v>272.60000000000002</v>
      </c>
      <c r="L2238" s="179"/>
      <c r="M2238" s="183"/>
      <c r="N2238" s="184"/>
      <c r="O2238" s="184"/>
      <c r="P2238" s="184"/>
      <c r="Q2238" s="184"/>
      <c r="R2238" s="184"/>
      <c r="S2238" s="184"/>
      <c r="T2238" s="185"/>
      <c r="AT2238" s="180" t="s">
        <v>202</v>
      </c>
      <c r="AU2238" s="180" t="s">
        <v>82</v>
      </c>
      <c r="AV2238" s="178" t="s">
        <v>213</v>
      </c>
      <c r="AW2238" s="178" t="s">
        <v>35</v>
      </c>
      <c r="AX2238" s="178" t="s">
        <v>73</v>
      </c>
      <c r="AY2238" s="180" t="s">
        <v>193</v>
      </c>
    </row>
    <row r="2239" spans="1:65" s="170" customFormat="1">
      <c r="B2239" s="171"/>
      <c r="D2239" s="156" t="s">
        <v>202</v>
      </c>
      <c r="E2239" s="172"/>
      <c r="F2239" s="173" t="s">
        <v>206</v>
      </c>
      <c r="H2239" s="174">
        <v>467.12299999999999</v>
      </c>
      <c r="L2239" s="171"/>
      <c r="M2239" s="175"/>
      <c r="N2239" s="176"/>
      <c r="O2239" s="176"/>
      <c r="P2239" s="176"/>
      <c r="Q2239" s="176"/>
      <c r="R2239" s="176"/>
      <c r="S2239" s="176"/>
      <c r="T2239" s="177"/>
      <c r="AT2239" s="172" t="s">
        <v>202</v>
      </c>
      <c r="AU2239" s="172" t="s">
        <v>82</v>
      </c>
      <c r="AV2239" s="170" t="s">
        <v>199</v>
      </c>
      <c r="AW2239" s="170" t="s">
        <v>35</v>
      </c>
      <c r="AX2239" s="170" t="s">
        <v>80</v>
      </c>
      <c r="AY2239" s="172" t="s">
        <v>193</v>
      </c>
    </row>
    <row r="2240" spans="1:65" s="17" customFormat="1" ht="37.799999999999997" customHeight="1">
      <c r="A2240" s="13"/>
      <c r="B2240" s="136"/>
      <c r="C2240" s="137" t="s">
        <v>2442</v>
      </c>
      <c r="D2240" s="137" t="s">
        <v>195</v>
      </c>
      <c r="E2240" s="138" t="s">
        <v>2443</v>
      </c>
      <c r="F2240" s="139" t="s">
        <v>2444</v>
      </c>
      <c r="G2240" s="140" t="s">
        <v>198</v>
      </c>
      <c r="H2240" s="141">
        <v>553.42499999999995</v>
      </c>
      <c r="I2240" s="142">
        <v>0</v>
      </c>
      <c r="J2240" s="142">
        <f>ROUND(I2240*H2240,2)</f>
        <v>0</v>
      </c>
      <c r="K2240" s="143"/>
      <c r="L2240" s="14"/>
      <c r="M2240" s="144"/>
      <c r="N2240" s="145" t="s">
        <v>44</v>
      </c>
      <c r="O2240" s="146">
        <v>0.104</v>
      </c>
      <c r="P2240" s="146">
        <f>O2240*H2240</f>
        <v>57.55619999999999</v>
      </c>
      <c r="Q2240" s="146">
        <v>2.5839999999999999E-4</v>
      </c>
      <c r="R2240" s="146">
        <f>Q2240*H2240</f>
        <v>0.14300501999999998</v>
      </c>
      <c r="S2240" s="146">
        <v>0</v>
      </c>
      <c r="T2240" s="147">
        <f>S2240*H2240</f>
        <v>0</v>
      </c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R2240" s="148" t="s">
        <v>283</v>
      </c>
      <c r="AT2240" s="148" t="s">
        <v>195</v>
      </c>
      <c r="AU2240" s="148" t="s">
        <v>82</v>
      </c>
      <c r="AY2240" s="2" t="s">
        <v>193</v>
      </c>
      <c r="BE2240" s="149">
        <f>IF(N2240="základní",J2240,0)</f>
        <v>0</v>
      </c>
      <c r="BF2240" s="149">
        <f>IF(N2240="snížená",J2240,0)</f>
        <v>0</v>
      </c>
      <c r="BG2240" s="149">
        <f>IF(N2240="zákl. přenesená",J2240,0)</f>
        <v>0</v>
      </c>
      <c r="BH2240" s="149">
        <f>IF(N2240="sníž. přenesená",J2240,0)</f>
        <v>0</v>
      </c>
      <c r="BI2240" s="149">
        <f>IF(N2240="nulová",J2240,0)</f>
        <v>0</v>
      </c>
      <c r="BJ2240" s="2" t="s">
        <v>80</v>
      </c>
      <c r="BK2240" s="149">
        <f>ROUND(I2240*H2240,2)</f>
        <v>0</v>
      </c>
      <c r="BL2240" s="2" t="s">
        <v>283</v>
      </c>
      <c r="BM2240" s="148" t="s">
        <v>2445</v>
      </c>
    </row>
    <row r="2241" spans="1:65" s="17" customFormat="1">
      <c r="A2241" s="13"/>
      <c r="B2241" s="14"/>
      <c r="C2241" s="13"/>
      <c r="D2241" s="150" t="s">
        <v>200</v>
      </c>
      <c r="E2241" s="13"/>
      <c r="F2241" s="151" t="s">
        <v>2446</v>
      </c>
      <c r="G2241" s="13"/>
      <c r="H2241" s="13"/>
      <c r="I2241" s="13"/>
      <c r="J2241" s="13"/>
      <c r="K2241" s="13"/>
      <c r="L2241" s="14"/>
      <c r="M2241" s="152"/>
      <c r="N2241" s="153"/>
      <c r="O2241" s="36"/>
      <c r="P2241" s="36"/>
      <c r="Q2241" s="36"/>
      <c r="R2241" s="36"/>
      <c r="S2241" s="36"/>
      <c r="T2241" s="37"/>
      <c r="U2241" s="13"/>
      <c r="V2241" s="13"/>
      <c r="W2241" s="13"/>
      <c r="X2241" s="13"/>
      <c r="Y2241" s="13"/>
      <c r="Z2241" s="13"/>
      <c r="AA2241" s="13"/>
      <c r="AB2241" s="13"/>
      <c r="AC2241" s="13"/>
      <c r="AD2241" s="13"/>
      <c r="AE2241" s="13"/>
      <c r="AT2241" s="2" t="s">
        <v>200</v>
      </c>
      <c r="AU2241" s="2" t="s">
        <v>82</v>
      </c>
    </row>
    <row r="2242" spans="1:65" s="17" customFormat="1" ht="37.799999999999997" customHeight="1">
      <c r="A2242" s="13"/>
      <c r="B2242" s="136"/>
      <c r="C2242" s="137" t="s">
        <v>1409</v>
      </c>
      <c r="D2242" s="137" t="s">
        <v>195</v>
      </c>
      <c r="E2242" s="138" t="s">
        <v>2447</v>
      </c>
      <c r="F2242" s="139" t="s">
        <v>2448</v>
      </c>
      <c r="G2242" s="140" t="s">
        <v>198</v>
      </c>
      <c r="H2242" s="141">
        <v>467.12299999999999</v>
      </c>
      <c r="I2242" s="142">
        <v>0</v>
      </c>
      <c r="J2242" s="142">
        <f>ROUND(I2242*H2242,2)</f>
        <v>0</v>
      </c>
      <c r="K2242" s="143"/>
      <c r="L2242" s="14"/>
      <c r="M2242" s="144"/>
      <c r="N2242" s="145" t="s">
        <v>44</v>
      </c>
      <c r="O2242" s="146">
        <v>0.11899999999999999</v>
      </c>
      <c r="P2242" s="146">
        <f>O2242*H2242</f>
        <v>55.587636999999994</v>
      </c>
      <c r="Q2242" s="146">
        <v>2.5839999999999999E-4</v>
      </c>
      <c r="R2242" s="146">
        <f>Q2242*H2242</f>
        <v>0.12070458319999999</v>
      </c>
      <c r="S2242" s="146">
        <v>0</v>
      </c>
      <c r="T2242" s="147">
        <f>S2242*H2242</f>
        <v>0</v>
      </c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R2242" s="148" t="s">
        <v>283</v>
      </c>
      <c r="AT2242" s="148" t="s">
        <v>195</v>
      </c>
      <c r="AU2242" s="148" t="s">
        <v>82</v>
      </c>
      <c r="AY2242" s="2" t="s">
        <v>193</v>
      </c>
      <c r="BE2242" s="149">
        <f>IF(N2242="základní",J2242,0)</f>
        <v>0</v>
      </c>
      <c r="BF2242" s="149">
        <f>IF(N2242="snížená",J2242,0)</f>
        <v>0</v>
      </c>
      <c r="BG2242" s="149">
        <f>IF(N2242="zákl. přenesená",J2242,0)</f>
        <v>0</v>
      </c>
      <c r="BH2242" s="149">
        <f>IF(N2242="sníž. přenesená",J2242,0)</f>
        <v>0</v>
      </c>
      <c r="BI2242" s="149">
        <f>IF(N2242="nulová",J2242,0)</f>
        <v>0</v>
      </c>
      <c r="BJ2242" s="2" t="s">
        <v>80</v>
      </c>
      <c r="BK2242" s="149">
        <f>ROUND(I2242*H2242,2)</f>
        <v>0</v>
      </c>
      <c r="BL2242" s="2" t="s">
        <v>283</v>
      </c>
      <c r="BM2242" s="148" t="s">
        <v>2449</v>
      </c>
    </row>
    <row r="2243" spans="1:65" s="17" customFormat="1">
      <c r="A2243" s="13"/>
      <c r="B2243" s="14"/>
      <c r="C2243" s="13"/>
      <c r="D2243" s="150" t="s">
        <v>200</v>
      </c>
      <c r="E2243" s="13"/>
      <c r="F2243" s="151" t="s">
        <v>2450</v>
      </c>
      <c r="G2243" s="13"/>
      <c r="H2243" s="13"/>
      <c r="I2243" s="13"/>
      <c r="J2243" s="13"/>
      <c r="K2243" s="13"/>
      <c r="L2243" s="14"/>
      <c r="M2243" s="152"/>
      <c r="N2243" s="153"/>
      <c r="O2243" s="36"/>
      <c r="P2243" s="36"/>
      <c r="Q2243" s="36"/>
      <c r="R2243" s="36"/>
      <c r="S2243" s="36"/>
      <c r="T2243" s="37"/>
      <c r="U2243" s="13"/>
      <c r="V2243" s="13"/>
      <c r="W2243" s="13"/>
      <c r="X2243" s="13"/>
      <c r="Y2243" s="13"/>
      <c r="Z2243" s="13"/>
      <c r="AA2243" s="13"/>
      <c r="AB2243" s="13"/>
      <c r="AC2243" s="13"/>
      <c r="AD2243" s="13"/>
      <c r="AE2243" s="13"/>
      <c r="AT2243" s="2" t="s">
        <v>200</v>
      </c>
      <c r="AU2243" s="2" t="s">
        <v>82</v>
      </c>
    </row>
    <row r="2244" spans="1:65" s="123" customFormat="1" ht="22.8" customHeight="1">
      <c r="B2244" s="124"/>
      <c r="D2244" s="125" t="s">
        <v>72</v>
      </c>
      <c r="E2244" s="134" t="s">
        <v>2451</v>
      </c>
      <c r="F2244" s="134" t="s">
        <v>2452</v>
      </c>
      <c r="J2244" s="135">
        <f>BK2244</f>
        <v>0</v>
      </c>
      <c r="L2244" s="124"/>
      <c r="M2244" s="128"/>
      <c r="N2244" s="129"/>
      <c r="O2244" s="129"/>
      <c r="P2244" s="130">
        <f>SUM(P2245:P2267)</f>
        <v>23.92</v>
      </c>
      <c r="Q2244" s="129"/>
      <c r="R2244" s="130">
        <f>SUM(R2245:R2267)</f>
        <v>0</v>
      </c>
      <c r="S2244" s="129"/>
      <c r="T2244" s="131">
        <f>SUM(T2245:T2267)</f>
        <v>0</v>
      </c>
      <c r="AR2244" s="125" t="s">
        <v>82</v>
      </c>
      <c r="AT2244" s="132" t="s">
        <v>72</v>
      </c>
      <c r="AU2244" s="132" t="s">
        <v>80</v>
      </c>
      <c r="AY2244" s="125" t="s">
        <v>193</v>
      </c>
      <c r="BK2244" s="133">
        <f>SUM(BK2245:BK2267)</f>
        <v>0</v>
      </c>
    </row>
    <row r="2245" spans="1:65" s="17" customFormat="1" ht="44.25" customHeight="1">
      <c r="A2245" s="13"/>
      <c r="B2245" s="136"/>
      <c r="C2245" s="137" t="s">
        <v>2453</v>
      </c>
      <c r="D2245" s="137" t="s">
        <v>195</v>
      </c>
      <c r="E2245" s="138" t="s">
        <v>2454</v>
      </c>
      <c r="F2245" s="139" t="s">
        <v>2455</v>
      </c>
      <c r="G2245" s="140" t="s">
        <v>605</v>
      </c>
      <c r="H2245" s="141">
        <v>8</v>
      </c>
      <c r="I2245" s="142">
        <v>0</v>
      </c>
      <c r="J2245" s="142">
        <f>ROUND(I2245*H2245,2)</f>
        <v>0</v>
      </c>
      <c r="K2245" s="143"/>
      <c r="L2245" s="14"/>
      <c r="M2245" s="144"/>
      <c r="N2245" s="145" t="s">
        <v>44</v>
      </c>
      <c r="O2245" s="146">
        <v>2.99</v>
      </c>
      <c r="P2245" s="146">
        <f>O2245*H2245</f>
        <v>23.92</v>
      </c>
      <c r="Q2245" s="146">
        <v>0</v>
      </c>
      <c r="R2245" s="146">
        <f>Q2245*H2245</f>
        <v>0</v>
      </c>
      <c r="S2245" s="146">
        <v>0</v>
      </c>
      <c r="T2245" s="147">
        <f>S2245*H2245</f>
        <v>0</v>
      </c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R2245" s="148" t="s">
        <v>283</v>
      </c>
      <c r="AT2245" s="148" t="s">
        <v>195</v>
      </c>
      <c r="AU2245" s="148" t="s">
        <v>82</v>
      </c>
      <c r="AY2245" s="2" t="s">
        <v>193</v>
      </c>
      <c r="BE2245" s="149">
        <f>IF(N2245="základní",J2245,0)</f>
        <v>0</v>
      </c>
      <c r="BF2245" s="149">
        <f>IF(N2245="snížená",J2245,0)</f>
        <v>0</v>
      </c>
      <c r="BG2245" s="149">
        <f>IF(N2245="zákl. přenesená",J2245,0)</f>
        <v>0</v>
      </c>
      <c r="BH2245" s="149">
        <f>IF(N2245="sníž. přenesená",J2245,0)</f>
        <v>0</v>
      </c>
      <c r="BI2245" s="149">
        <f>IF(N2245="nulová",J2245,0)</f>
        <v>0</v>
      </c>
      <c r="BJ2245" s="2" t="s">
        <v>80</v>
      </c>
      <c r="BK2245" s="149">
        <f>ROUND(I2245*H2245,2)</f>
        <v>0</v>
      </c>
      <c r="BL2245" s="2" t="s">
        <v>283</v>
      </c>
      <c r="BM2245" s="148" t="s">
        <v>2456</v>
      </c>
    </row>
    <row r="2246" spans="1:65" s="17" customFormat="1">
      <c r="A2246" s="13"/>
      <c r="B2246" s="14"/>
      <c r="C2246" s="13"/>
      <c r="D2246" s="150" t="s">
        <v>200</v>
      </c>
      <c r="E2246" s="13"/>
      <c r="F2246" s="151" t="s">
        <v>2457</v>
      </c>
      <c r="G2246" s="13"/>
      <c r="H2246" s="13"/>
      <c r="I2246" s="13"/>
      <c r="J2246" s="13"/>
      <c r="K2246" s="13"/>
      <c r="L2246" s="14"/>
      <c r="M2246" s="152"/>
      <c r="N2246" s="153"/>
      <c r="O2246" s="36"/>
      <c r="P2246" s="36"/>
      <c r="Q2246" s="36"/>
      <c r="R2246" s="36"/>
      <c r="S2246" s="36"/>
      <c r="T2246" s="37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T2246" s="2" t="s">
        <v>200</v>
      </c>
      <c r="AU2246" s="2" t="s">
        <v>82</v>
      </c>
    </row>
    <row r="2247" spans="1:65" s="154" customFormat="1">
      <c r="B2247" s="155"/>
      <c r="D2247" s="156" t="s">
        <v>202</v>
      </c>
      <c r="E2247" s="157"/>
      <c r="F2247" s="158" t="s">
        <v>1779</v>
      </c>
      <c r="H2247" s="157"/>
      <c r="L2247" s="155"/>
      <c r="M2247" s="159"/>
      <c r="N2247" s="160"/>
      <c r="O2247" s="160"/>
      <c r="P2247" s="160"/>
      <c r="Q2247" s="160"/>
      <c r="R2247" s="160"/>
      <c r="S2247" s="160"/>
      <c r="T2247" s="161"/>
      <c r="AT2247" s="157" t="s">
        <v>202</v>
      </c>
      <c r="AU2247" s="157" t="s">
        <v>82</v>
      </c>
      <c r="AV2247" s="154" t="s">
        <v>80</v>
      </c>
      <c r="AW2247" s="154" t="s">
        <v>35</v>
      </c>
      <c r="AX2247" s="154" t="s">
        <v>73</v>
      </c>
      <c r="AY2247" s="157" t="s">
        <v>193</v>
      </c>
    </row>
    <row r="2248" spans="1:65" s="154" customFormat="1">
      <c r="B2248" s="155"/>
      <c r="D2248" s="156" t="s">
        <v>202</v>
      </c>
      <c r="E2248" s="157"/>
      <c r="F2248" s="158" t="s">
        <v>1786</v>
      </c>
      <c r="H2248" s="157"/>
      <c r="L2248" s="155"/>
      <c r="M2248" s="159"/>
      <c r="N2248" s="160"/>
      <c r="O2248" s="160"/>
      <c r="P2248" s="160"/>
      <c r="Q2248" s="160"/>
      <c r="R2248" s="160"/>
      <c r="S2248" s="160"/>
      <c r="T2248" s="161"/>
      <c r="AT2248" s="157" t="s">
        <v>202</v>
      </c>
      <c r="AU2248" s="157" t="s">
        <v>82</v>
      </c>
      <c r="AV2248" s="154" t="s">
        <v>80</v>
      </c>
      <c r="AW2248" s="154" t="s">
        <v>35</v>
      </c>
      <c r="AX2248" s="154" t="s">
        <v>73</v>
      </c>
      <c r="AY2248" s="157" t="s">
        <v>193</v>
      </c>
    </row>
    <row r="2249" spans="1:65" s="162" customFormat="1">
      <c r="B2249" s="163"/>
      <c r="D2249" s="156" t="s">
        <v>202</v>
      </c>
      <c r="E2249" s="164"/>
      <c r="F2249" s="165" t="s">
        <v>2458</v>
      </c>
      <c r="H2249" s="166">
        <v>4</v>
      </c>
      <c r="L2249" s="163"/>
      <c r="M2249" s="167"/>
      <c r="N2249" s="168"/>
      <c r="O2249" s="168"/>
      <c r="P2249" s="168"/>
      <c r="Q2249" s="168"/>
      <c r="R2249" s="168"/>
      <c r="S2249" s="168"/>
      <c r="T2249" s="169"/>
      <c r="AT2249" s="164" t="s">
        <v>202</v>
      </c>
      <c r="AU2249" s="164" t="s">
        <v>82</v>
      </c>
      <c r="AV2249" s="162" t="s">
        <v>82</v>
      </c>
      <c r="AW2249" s="162" t="s">
        <v>35</v>
      </c>
      <c r="AX2249" s="162" t="s">
        <v>73</v>
      </c>
      <c r="AY2249" s="164" t="s">
        <v>193</v>
      </c>
    </row>
    <row r="2250" spans="1:65" s="162" customFormat="1">
      <c r="B2250" s="163"/>
      <c r="D2250" s="156" t="s">
        <v>202</v>
      </c>
      <c r="E2250" s="164"/>
      <c r="F2250" s="165" t="s">
        <v>1796</v>
      </c>
      <c r="H2250" s="166">
        <v>4</v>
      </c>
      <c r="L2250" s="163"/>
      <c r="M2250" s="167"/>
      <c r="N2250" s="168"/>
      <c r="O2250" s="168"/>
      <c r="P2250" s="168"/>
      <c r="Q2250" s="168"/>
      <c r="R2250" s="168"/>
      <c r="S2250" s="168"/>
      <c r="T2250" s="169"/>
      <c r="AT2250" s="164" t="s">
        <v>202</v>
      </c>
      <c r="AU2250" s="164" t="s">
        <v>82</v>
      </c>
      <c r="AV2250" s="162" t="s">
        <v>82</v>
      </c>
      <c r="AW2250" s="162" t="s">
        <v>35</v>
      </c>
      <c r="AX2250" s="162" t="s">
        <v>73</v>
      </c>
      <c r="AY2250" s="164" t="s">
        <v>193</v>
      </c>
    </row>
    <row r="2251" spans="1:65" s="170" customFormat="1">
      <c r="B2251" s="171"/>
      <c r="D2251" s="156" t="s">
        <v>202</v>
      </c>
      <c r="E2251" s="172"/>
      <c r="F2251" s="173" t="s">
        <v>206</v>
      </c>
      <c r="H2251" s="174">
        <v>8</v>
      </c>
      <c r="L2251" s="171"/>
      <c r="M2251" s="175"/>
      <c r="N2251" s="176"/>
      <c r="O2251" s="176"/>
      <c r="P2251" s="176"/>
      <c r="Q2251" s="176"/>
      <c r="R2251" s="176"/>
      <c r="S2251" s="176"/>
      <c r="T2251" s="177"/>
      <c r="AT2251" s="172" t="s">
        <v>202</v>
      </c>
      <c r="AU2251" s="172" t="s">
        <v>82</v>
      </c>
      <c r="AV2251" s="170" t="s">
        <v>199</v>
      </c>
      <c r="AW2251" s="170" t="s">
        <v>35</v>
      </c>
      <c r="AX2251" s="170" t="s">
        <v>80</v>
      </c>
      <c r="AY2251" s="172" t="s">
        <v>193</v>
      </c>
    </row>
    <row r="2252" spans="1:65" s="17" customFormat="1" ht="21.75" customHeight="1">
      <c r="A2252" s="13"/>
      <c r="B2252" s="136"/>
      <c r="C2252" s="186" t="s">
        <v>1414</v>
      </c>
      <c r="D2252" s="186" t="s">
        <v>372</v>
      </c>
      <c r="E2252" s="187" t="s">
        <v>2459</v>
      </c>
      <c r="F2252" s="188" t="s">
        <v>2460</v>
      </c>
      <c r="G2252" s="189" t="s">
        <v>198</v>
      </c>
      <c r="H2252" s="190">
        <v>90</v>
      </c>
      <c r="I2252" s="191">
        <v>0</v>
      </c>
      <c r="J2252" s="191">
        <f>ROUND(I2252*H2252,2)</f>
        <v>0</v>
      </c>
      <c r="K2252" s="192"/>
      <c r="L2252" s="193"/>
      <c r="M2252" s="194"/>
      <c r="N2252" s="195" t="s">
        <v>44</v>
      </c>
      <c r="O2252" s="146">
        <v>0</v>
      </c>
      <c r="P2252" s="146">
        <f>O2252*H2252</f>
        <v>0</v>
      </c>
      <c r="Q2252" s="146">
        <v>0</v>
      </c>
      <c r="R2252" s="146">
        <f>Q2252*H2252</f>
        <v>0</v>
      </c>
      <c r="S2252" s="146">
        <v>0</v>
      </c>
      <c r="T2252" s="147">
        <f>S2252*H2252</f>
        <v>0</v>
      </c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R2252" s="148" t="s">
        <v>336</v>
      </c>
      <c r="AT2252" s="148" t="s">
        <v>372</v>
      </c>
      <c r="AU2252" s="148" t="s">
        <v>82</v>
      </c>
      <c r="AY2252" s="2" t="s">
        <v>193</v>
      </c>
      <c r="BE2252" s="149">
        <f>IF(N2252="základní",J2252,0)</f>
        <v>0</v>
      </c>
      <c r="BF2252" s="149">
        <f>IF(N2252="snížená",J2252,0)</f>
        <v>0</v>
      </c>
      <c r="BG2252" s="149">
        <f>IF(N2252="zákl. přenesená",J2252,0)</f>
        <v>0</v>
      </c>
      <c r="BH2252" s="149">
        <f>IF(N2252="sníž. přenesená",J2252,0)</f>
        <v>0</v>
      </c>
      <c r="BI2252" s="149">
        <f>IF(N2252="nulová",J2252,0)</f>
        <v>0</v>
      </c>
      <c r="BJ2252" s="2" t="s">
        <v>80</v>
      </c>
      <c r="BK2252" s="149">
        <f>ROUND(I2252*H2252,2)</f>
        <v>0</v>
      </c>
      <c r="BL2252" s="2" t="s">
        <v>283</v>
      </c>
      <c r="BM2252" s="148" t="s">
        <v>2461</v>
      </c>
    </row>
    <row r="2253" spans="1:65" s="154" customFormat="1">
      <c r="B2253" s="155"/>
      <c r="D2253" s="156" t="s">
        <v>202</v>
      </c>
      <c r="E2253" s="157"/>
      <c r="F2253" s="158" t="s">
        <v>1779</v>
      </c>
      <c r="H2253" s="157"/>
      <c r="L2253" s="155"/>
      <c r="M2253" s="159"/>
      <c r="N2253" s="160"/>
      <c r="O2253" s="160"/>
      <c r="P2253" s="160"/>
      <c r="Q2253" s="160"/>
      <c r="R2253" s="160"/>
      <c r="S2253" s="160"/>
      <c r="T2253" s="161"/>
      <c r="AT2253" s="157" t="s">
        <v>202</v>
      </c>
      <c r="AU2253" s="157" t="s">
        <v>82</v>
      </c>
      <c r="AV2253" s="154" t="s">
        <v>80</v>
      </c>
      <c r="AW2253" s="154" t="s">
        <v>35</v>
      </c>
      <c r="AX2253" s="154" t="s">
        <v>73</v>
      </c>
      <c r="AY2253" s="157" t="s">
        <v>193</v>
      </c>
    </row>
    <row r="2254" spans="1:65" s="154" customFormat="1">
      <c r="B2254" s="155"/>
      <c r="D2254" s="156" t="s">
        <v>202</v>
      </c>
      <c r="E2254" s="157"/>
      <c r="F2254" s="158" t="s">
        <v>1786</v>
      </c>
      <c r="H2254" s="157"/>
      <c r="L2254" s="155"/>
      <c r="M2254" s="159"/>
      <c r="N2254" s="160"/>
      <c r="O2254" s="160"/>
      <c r="P2254" s="160"/>
      <c r="Q2254" s="160"/>
      <c r="R2254" s="160"/>
      <c r="S2254" s="160"/>
      <c r="T2254" s="161"/>
      <c r="AT2254" s="157" t="s">
        <v>202</v>
      </c>
      <c r="AU2254" s="157" t="s">
        <v>82</v>
      </c>
      <c r="AV2254" s="154" t="s">
        <v>80</v>
      </c>
      <c r="AW2254" s="154" t="s">
        <v>35</v>
      </c>
      <c r="AX2254" s="154" t="s">
        <v>73</v>
      </c>
      <c r="AY2254" s="157" t="s">
        <v>193</v>
      </c>
    </row>
    <row r="2255" spans="1:65" s="162" customFormat="1">
      <c r="B2255" s="163"/>
      <c r="D2255" s="156" t="s">
        <v>202</v>
      </c>
      <c r="E2255" s="164"/>
      <c r="F2255" s="165" t="s">
        <v>2462</v>
      </c>
      <c r="H2255" s="166">
        <v>54</v>
      </c>
      <c r="L2255" s="163"/>
      <c r="M2255" s="167"/>
      <c r="N2255" s="168"/>
      <c r="O2255" s="168"/>
      <c r="P2255" s="168"/>
      <c r="Q2255" s="168"/>
      <c r="R2255" s="168"/>
      <c r="S2255" s="168"/>
      <c r="T2255" s="169"/>
      <c r="AT2255" s="164" t="s">
        <v>202</v>
      </c>
      <c r="AU2255" s="164" t="s">
        <v>82</v>
      </c>
      <c r="AV2255" s="162" t="s">
        <v>82</v>
      </c>
      <c r="AW2255" s="162" t="s">
        <v>35</v>
      </c>
      <c r="AX2255" s="162" t="s">
        <v>73</v>
      </c>
      <c r="AY2255" s="164" t="s">
        <v>193</v>
      </c>
    </row>
    <row r="2256" spans="1:65" s="162" customFormat="1">
      <c r="B2256" s="163"/>
      <c r="D2256" s="156" t="s">
        <v>202</v>
      </c>
      <c r="E2256" s="164"/>
      <c r="F2256" s="165" t="s">
        <v>2463</v>
      </c>
      <c r="H2256" s="166">
        <v>36</v>
      </c>
      <c r="L2256" s="163"/>
      <c r="M2256" s="167"/>
      <c r="N2256" s="168"/>
      <c r="O2256" s="168"/>
      <c r="P2256" s="168"/>
      <c r="Q2256" s="168"/>
      <c r="R2256" s="168"/>
      <c r="S2256" s="168"/>
      <c r="T2256" s="169"/>
      <c r="AT2256" s="164" t="s">
        <v>202</v>
      </c>
      <c r="AU2256" s="164" t="s">
        <v>82</v>
      </c>
      <c r="AV2256" s="162" t="s">
        <v>82</v>
      </c>
      <c r="AW2256" s="162" t="s">
        <v>35</v>
      </c>
      <c r="AX2256" s="162" t="s">
        <v>73</v>
      </c>
      <c r="AY2256" s="164" t="s">
        <v>193</v>
      </c>
    </row>
    <row r="2257" spans="1:65" s="170" customFormat="1">
      <c r="B2257" s="171"/>
      <c r="D2257" s="156" t="s">
        <v>202</v>
      </c>
      <c r="E2257" s="172"/>
      <c r="F2257" s="173" t="s">
        <v>206</v>
      </c>
      <c r="H2257" s="174">
        <v>90</v>
      </c>
      <c r="L2257" s="171"/>
      <c r="M2257" s="175"/>
      <c r="N2257" s="176"/>
      <c r="O2257" s="176"/>
      <c r="P2257" s="176"/>
      <c r="Q2257" s="176"/>
      <c r="R2257" s="176"/>
      <c r="S2257" s="176"/>
      <c r="T2257" s="177"/>
      <c r="AT2257" s="172" t="s">
        <v>202</v>
      </c>
      <c r="AU2257" s="172" t="s">
        <v>82</v>
      </c>
      <c r="AV2257" s="170" t="s">
        <v>199</v>
      </c>
      <c r="AW2257" s="170" t="s">
        <v>35</v>
      </c>
      <c r="AX2257" s="170" t="s">
        <v>80</v>
      </c>
      <c r="AY2257" s="172" t="s">
        <v>193</v>
      </c>
    </row>
    <row r="2258" spans="1:65" s="17" customFormat="1" ht="21.75" customHeight="1">
      <c r="A2258" s="13"/>
      <c r="B2258" s="136"/>
      <c r="C2258" s="137" t="s">
        <v>2464</v>
      </c>
      <c r="D2258" s="137" t="s">
        <v>195</v>
      </c>
      <c r="E2258" s="138" t="s">
        <v>2465</v>
      </c>
      <c r="F2258" s="139" t="s">
        <v>2466</v>
      </c>
      <c r="G2258" s="140" t="s">
        <v>605</v>
      </c>
      <c r="H2258" s="141">
        <v>4</v>
      </c>
      <c r="I2258" s="142">
        <v>0</v>
      </c>
      <c r="J2258" s="142">
        <f>ROUND(I2258*H2258,2)</f>
        <v>0</v>
      </c>
      <c r="K2258" s="143"/>
      <c r="L2258" s="14"/>
      <c r="M2258" s="144"/>
      <c r="N2258" s="145" t="s">
        <v>44</v>
      </c>
      <c r="O2258" s="146">
        <v>0</v>
      </c>
      <c r="P2258" s="146">
        <f>O2258*H2258</f>
        <v>0</v>
      </c>
      <c r="Q2258" s="146">
        <v>0</v>
      </c>
      <c r="R2258" s="146">
        <f>Q2258*H2258</f>
        <v>0</v>
      </c>
      <c r="S2258" s="146">
        <v>0</v>
      </c>
      <c r="T2258" s="147">
        <f>S2258*H2258</f>
        <v>0</v>
      </c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R2258" s="148" t="s">
        <v>283</v>
      </c>
      <c r="AT2258" s="148" t="s">
        <v>195</v>
      </c>
      <c r="AU2258" s="148" t="s">
        <v>82</v>
      </c>
      <c r="AY2258" s="2" t="s">
        <v>193</v>
      </c>
      <c r="BE2258" s="149">
        <f>IF(N2258="základní",J2258,0)</f>
        <v>0</v>
      </c>
      <c r="BF2258" s="149">
        <f>IF(N2258="snížená",J2258,0)</f>
        <v>0</v>
      </c>
      <c r="BG2258" s="149">
        <f>IF(N2258="zákl. přenesená",J2258,0)</f>
        <v>0</v>
      </c>
      <c r="BH2258" s="149">
        <f>IF(N2258="sníž. přenesená",J2258,0)</f>
        <v>0</v>
      </c>
      <c r="BI2258" s="149">
        <f>IF(N2258="nulová",J2258,0)</f>
        <v>0</v>
      </c>
      <c r="BJ2258" s="2" t="s">
        <v>80</v>
      </c>
      <c r="BK2258" s="149">
        <f>ROUND(I2258*H2258,2)</f>
        <v>0</v>
      </c>
      <c r="BL2258" s="2" t="s">
        <v>283</v>
      </c>
      <c r="BM2258" s="148" t="s">
        <v>2467</v>
      </c>
    </row>
    <row r="2259" spans="1:65" s="154" customFormat="1" ht="20.399999999999999">
      <c r="B2259" s="155"/>
      <c r="D2259" s="156" t="s">
        <v>202</v>
      </c>
      <c r="E2259" s="157"/>
      <c r="F2259" s="158" t="s">
        <v>2468</v>
      </c>
      <c r="H2259" s="157"/>
      <c r="L2259" s="155"/>
      <c r="M2259" s="159"/>
      <c r="N2259" s="160"/>
      <c r="O2259" s="160"/>
      <c r="P2259" s="160"/>
      <c r="Q2259" s="160"/>
      <c r="R2259" s="160"/>
      <c r="S2259" s="160"/>
      <c r="T2259" s="161"/>
      <c r="AT2259" s="157" t="s">
        <v>202</v>
      </c>
      <c r="AU2259" s="157" t="s">
        <v>82</v>
      </c>
      <c r="AV2259" s="154" t="s">
        <v>80</v>
      </c>
      <c r="AW2259" s="154" t="s">
        <v>35</v>
      </c>
      <c r="AX2259" s="154" t="s">
        <v>73</v>
      </c>
      <c r="AY2259" s="157" t="s">
        <v>193</v>
      </c>
    </row>
    <row r="2260" spans="1:65" s="154" customFormat="1">
      <c r="B2260" s="155"/>
      <c r="D2260" s="156" t="s">
        <v>202</v>
      </c>
      <c r="E2260" s="157"/>
      <c r="F2260" s="158" t="s">
        <v>2469</v>
      </c>
      <c r="H2260" s="157"/>
      <c r="L2260" s="155"/>
      <c r="M2260" s="159"/>
      <c r="N2260" s="160"/>
      <c r="O2260" s="160"/>
      <c r="P2260" s="160"/>
      <c r="Q2260" s="160"/>
      <c r="R2260" s="160"/>
      <c r="S2260" s="160"/>
      <c r="T2260" s="161"/>
      <c r="AT2260" s="157" t="s">
        <v>202</v>
      </c>
      <c r="AU2260" s="157" t="s">
        <v>82</v>
      </c>
      <c r="AV2260" s="154" t="s">
        <v>80</v>
      </c>
      <c r="AW2260" s="154" t="s">
        <v>35</v>
      </c>
      <c r="AX2260" s="154" t="s">
        <v>73</v>
      </c>
      <c r="AY2260" s="157" t="s">
        <v>193</v>
      </c>
    </row>
    <row r="2261" spans="1:65" s="162" customFormat="1">
      <c r="B2261" s="163"/>
      <c r="D2261" s="156" t="s">
        <v>202</v>
      </c>
      <c r="E2261" s="164"/>
      <c r="F2261" s="165" t="s">
        <v>2470</v>
      </c>
      <c r="H2261" s="166">
        <v>4</v>
      </c>
      <c r="L2261" s="163"/>
      <c r="M2261" s="167"/>
      <c r="N2261" s="168"/>
      <c r="O2261" s="168"/>
      <c r="P2261" s="168"/>
      <c r="Q2261" s="168"/>
      <c r="R2261" s="168"/>
      <c r="S2261" s="168"/>
      <c r="T2261" s="169"/>
      <c r="AT2261" s="164" t="s">
        <v>202</v>
      </c>
      <c r="AU2261" s="164" t="s">
        <v>82</v>
      </c>
      <c r="AV2261" s="162" t="s">
        <v>82</v>
      </c>
      <c r="AW2261" s="162" t="s">
        <v>35</v>
      </c>
      <c r="AX2261" s="162" t="s">
        <v>73</v>
      </c>
      <c r="AY2261" s="164" t="s">
        <v>193</v>
      </c>
    </row>
    <row r="2262" spans="1:65" s="170" customFormat="1">
      <c r="B2262" s="171"/>
      <c r="D2262" s="156" t="s">
        <v>202</v>
      </c>
      <c r="E2262" s="172"/>
      <c r="F2262" s="173" t="s">
        <v>206</v>
      </c>
      <c r="H2262" s="174">
        <v>4</v>
      </c>
      <c r="L2262" s="171"/>
      <c r="M2262" s="175"/>
      <c r="N2262" s="176"/>
      <c r="O2262" s="176"/>
      <c r="P2262" s="176"/>
      <c r="Q2262" s="176"/>
      <c r="R2262" s="176"/>
      <c r="S2262" s="176"/>
      <c r="T2262" s="177"/>
      <c r="AT2262" s="172" t="s">
        <v>202</v>
      </c>
      <c r="AU2262" s="172" t="s">
        <v>82</v>
      </c>
      <c r="AV2262" s="170" t="s">
        <v>199</v>
      </c>
      <c r="AW2262" s="170" t="s">
        <v>35</v>
      </c>
      <c r="AX2262" s="170" t="s">
        <v>80</v>
      </c>
      <c r="AY2262" s="172" t="s">
        <v>193</v>
      </c>
    </row>
    <row r="2263" spans="1:65" s="17" customFormat="1" ht="21.75" customHeight="1">
      <c r="A2263" s="13"/>
      <c r="B2263" s="136"/>
      <c r="C2263" s="137" t="s">
        <v>1421</v>
      </c>
      <c r="D2263" s="137" t="s">
        <v>195</v>
      </c>
      <c r="E2263" s="138" t="s">
        <v>2471</v>
      </c>
      <c r="F2263" s="139" t="s">
        <v>2472</v>
      </c>
      <c r="G2263" s="140" t="s">
        <v>605</v>
      </c>
      <c r="H2263" s="141">
        <v>4</v>
      </c>
      <c r="I2263" s="142">
        <v>0</v>
      </c>
      <c r="J2263" s="142">
        <f>ROUND(I2263*H2263,2)</f>
        <v>0</v>
      </c>
      <c r="K2263" s="143"/>
      <c r="L2263" s="14"/>
      <c r="M2263" s="144"/>
      <c r="N2263" s="145" t="s">
        <v>44</v>
      </c>
      <c r="O2263" s="146">
        <v>0</v>
      </c>
      <c r="P2263" s="146">
        <f>O2263*H2263</f>
        <v>0</v>
      </c>
      <c r="Q2263" s="146">
        <v>0</v>
      </c>
      <c r="R2263" s="146">
        <f>Q2263*H2263</f>
        <v>0</v>
      </c>
      <c r="S2263" s="146">
        <v>0</v>
      </c>
      <c r="T2263" s="147">
        <f>S2263*H2263</f>
        <v>0</v>
      </c>
      <c r="U2263" s="13"/>
      <c r="V2263" s="13"/>
      <c r="W2263" s="13"/>
      <c r="X2263" s="13"/>
      <c r="Y2263" s="13"/>
      <c r="Z2263" s="13"/>
      <c r="AA2263" s="13"/>
      <c r="AB2263" s="13"/>
      <c r="AC2263" s="13"/>
      <c r="AD2263" s="13"/>
      <c r="AE2263" s="13"/>
      <c r="AR2263" s="148" t="s">
        <v>283</v>
      </c>
      <c r="AT2263" s="148" t="s">
        <v>195</v>
      </c>
      <c r="AU2263" s="148" t="s">
        <v>82</v>
      </c>
      <c r="AY2263" s="2" t="s">
        <v>193</v>
      </c>
      <c r="BE2263" s="149">
        <f>IF(N2263="základní",J2263,0)</f>
        <v>0</v>
      </c>
      <c r="BF2263" s="149">
        <f>IF(N2263="snížená",J2263,0)</f>
        <v>0</v>
      </c>
      <c r="BG2263" s="149">
        <f>IF(N2263="zákl. přenesená",J2263,0)</f>
        <v>0</v>
      </c>
      <c r="BH2263" s="149">
        <f>IF(N2263="sníž. přenesená",J2263,0)</f>
        <v>0</v>
      </c>
      <c r="BI2263" s="149">
        <f>IF(N2263="nulová",J2263,0)</f>
        <v>0</v>
      </c>
      <c r="BJ2263" s="2" t="s">
        <v>80</v>
      </c>
      <c r="BK2263" s="149">
        <f>ROUND(I2263*H2263,2)</f>
        <v>0</v>
      </c>
      <c r="BL2263" s="2" t="s">
        <v>283</v>
      </c>
      <c r="BM2263" s="148" t="s">
        <v>2473</v>
      </c>
    </row>
    <row r="2264" spans="1:65" s="154" customFormat="1" ht="20.399999999999999">
      <c r="B2264" s="155"/>
      <c r="D2264" s="156" t="s">
        <v>202</v>
      </c>
      <c r="E2264" s="157"/>
      <c r="F2264" s="158" t="s">
        <v>2468</v>
      </c>
      <c r="H2264" s="157"/>
      <c r="L2264" s="155"/>
      <c r="M2264" s="159"/>
      <c r="N2264" s="160"/>
      <c r="O2264" s="160"/>
      <c r="P2264" s="160"/>
      <c r="Q2264" s="160"/>
      <c r="R2264" s="160"/>
      <c r="S2264" s="160"/>
      <c r="T2264" s="161"/>
      <c r="AT2264" s="157" t="s">
        <v>202</v>
      </c>
      <c r="AU2264" s="157" t="s">
        <v>82</v>
      </c>
      <c r="AV2264" s="154" t="s">
        <v>80</v>
      </c>
      <c r="AW2264" s="154" t="s">
        <v>35</v>
      </c>
      <c r="AX2264" s="154" t="s">
        <v>73</v>
      </c>
      <c r="AY2264" s="157" t="s">
        <v>193</v>
      </c>
    </row>
    <row r="2265" spans="1:65" s="154" customFormat="1">
      <c r="B2265" s="155"/>
      <c r="D2265" s="156" t="s">
        <v>202</v>
      </c>
      <c r="E2265" s="157"/>
      <c r="F2265" s="158" t="s">
        <v>2469</v>
      </c>
      <c r="H2265" s="157"/>
      <c r="L2265" s="155"/>
      <c r="M2265" s="159"/>
      <c r="N2265" s="160"/>
      <c r="O2265" s="160"/>
      <c r="P2265" s="160"/>
      <c r="Q2265" s="160"/>
      <c r="R2265" s="160"/>
      <c r="S2265" s="160"/>
      <c r="T2265" s="161"/>
      <c r="AT2265" s="157" t="s">
        <v>202</v>
      </c>
      <c r="AU2265" s="157" t="s">
        <v>82</v>
      </c>
      <c r="AV2265" s="154" t="s">
        <v>80</v>
      </c>
      <c r="AW2265" s="154" t="s">
        <v>35</v>
      </c>
      <c r="AX2265" s="154" t="s">
        <v>73</v>
      </c>
      <c r="AY2265" s="157" t="s">
        <v>193</v>
      </c>
    </row>
    <row r="2266" spans="1:65" s="162" customFormat="1">
      <c r="B2266" s="163"/>
      <c r="D2266" s="156" t="s">
        <v>202</v>
      </c>
      <c r="E2266" s="164"/>
      <c r="F2266" s="165" t="s">
        <v>2474</v>
      </c>
      <c r="H2266" s="166">
        <v>4</v>
      </c>
      <c r="L2266" s="163"/>
      <c r="M2266" s="167"/>
      <c r="N2266" s="168"/>
      <c r="O2266" s="168"/>
      <c r="P2266" s="168"/>
      <c r="Q2266" s="168"/>
      <c r="R2266" s="168"/>
      <c r="S2266" s="168"/>
      <c r="T2266" s="169"/>
      <c r="AT2266" s="164" t="s">
        <v>202</v>
      </c>
      <c r="AU2266" s="164" t="s">
        <v>82</v>
      </c>
      <c r="AV2266" s="162" t="s">
        <v>82</v>
      </c>
      <c r="AW2266" s="162" t="s">
        <v>35</v>
      </c>
      <c r="AX2266" s="162" t="s">
        <v>73</v>
      </c>
      <c r="AY2266" s="164" t="s">
        <v>193</v>
      </c>
    </row>
    <row r="2267" spans="1:65" s="170" customFormat="1">
      <c r="B2267" s="171"/>
      <c r="D2267" s="156" t="s">
        <v>202</v>
      </c>
      <c r="E2267" s="172"/>
      <c r="F2267" s="173" t="s">
        <v>206</v>
      </c>
      <c r="H2267" s="174">
        <v>4</v>
      </c>
      <c r="L2267" s="171"/>
      <c r="M2267" s="175"/>
      <c r="N2267" s="176"/>
      <c r="O2267" s="176"/>
      <c r="P2267" s="176"/>
      <c r="Q2267" s="176"/>
      <c r="R2267" s="176"/>
      <c r="S2267" s="176"/>
      <c r="T2267" s="177"/>
      <c r="AT2267" s="172" t="s">
        <v>202</v>
      </c>
      <c r="AU2267" s="172" t="s">
        <v>82</v>
      </c>
      <c r="AV2267" s="170" t="s">
        <v>199</v>
      </c>
      <c r="AW2267" s="170" t="s">
        <v>35</v>
      </c>
      <c r="AX2267" s="170" t="s">
        <v>80</v>
      </c>
      <c r="AY2267" s="172" t="s">
        <v>193</v>
      </c>
    </row>
    <row r="2268" spans="1:65" s="123" customFormat="1" ht="22.8" customHeight="1">
      <c r="B2268" s="124"/>
      <c r="D2268" s="125" t="s">
        <v>72</v>
      </c>
      <c r="E2268" s="134" t="s">
        <v>2475</v>
      </c>
      <c r="F2268" s="134" t="s">
        <v>2476</v>
      </c>
      <c r="J2268" s="135">
        <f>BK2268</f>
        <v>0</v>
      </c>
      <c r="L2268" s="124"/>
      <c r="M2268" s="128"/>
      <c r="N2268" s="129"/>
      <c r="O2268" s="129"/>
      <c r="P2268" s="130">
        <f>SUM(P2269:P2273)</f>
        <v>0</v>
      </c>
      <c r="Q2268" s="129"/>
      <c r="R2268" s="130">
        <f>SUM(R2269:R2273)</f>
        <v>0</v>
      </c>
      <c r="S2268" s="129"/>
      <c r="T2268" s="131">
        <f>SUM(T2269:T2273)</f>
        <v>0</v>
      </c>
      <c r="AR2268" s="125" t="s">
        <v>80</v>
      </c>
      <c r="AT2268" s="132" t="s">
        <v>72</v>
      </c>
      <c r="AU2268" s="132" t="s">
        <v>80</v>
      </c>
      <c r="AY2268" s="125" t="s">
        <v>193</v>
      </c>
      <c r="BK2268" s="133">
        <f>SUM(BK2269:BK2273)</f>
        <v>0</v>
      </c>
    </row>
    <row r="2269" spans="1:65" s="17" customFormat="1" ht="37.799999999999997" customHeight="1">
      <c r="A2269" s="13"/>
      <c r="B2269" s="136"/>
      <c r="C2269" s="137" t="s">
        <v>2477</v>
      </c>
      <c r="D2269" s="137" t="s">
        <v>195</v>
      </c>
      <c r="E2269" s="138" t="s">
        <v>2478</v>
      </c>
      <c r="F2269" s="139" t="s">
        <v>2479</v>
      </c>
      <c r="G2269" s="140" t="s">
        <v>563</v>
      </c>
      <c r="H2269" s="141">
        <v>1</v>
      </c>
      <c r="I2269" s="142">
        <v>0</v>
      </c>
      <c r="J2269" s="142">
        <f>ROUND(I2269*H2269,2)</f>
        <v>0</v>
      </c>
      <c r="K2269" s="143"/>
      <c r="L2269" s="14"/>
      <c r="M2269" s="144"/>
      <c r="N2269" s="145" t="s">
        <v>44</v>
      </c>
      <c r="O2269" s="146">
        <v>0</v>
      </c>
      <c r="P2269" s="146">
        <f>O2269*H2269</f>
        <v>0</v>
      </c>
      <c r="Q2269" s="146">
        <v>0</v>
      </c>
      <c r="R2269" s="146">
        <f>Q2269*H2269</f>
        <v>0</v>
      </c>
      <c r="S2269" s="146">
        <v>0</v>
      </c>
      <c r="T2269" s="147">
        <f>S2269*H2269</f>
        <v>0</v>
      </c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R2269" s="148" t="s">
        <v>199</v>
      </c>
      <c r="AT2269" s="148" t="s">
        <v>195</v>
      </c>
      <c r="AU2269" s="148" t="s">
        <v>82</v>
      </c>
      <c r="AY2269" s="2" t="s">
        <v>193</v>
      </c>
      <c r="BE2269" s="149">
        <f>IF(N2269="základní",J2269,0)</f>
        <v>0</v>
      </c>
      <c r="BF2269" s="149">
        <f>IF(N2269="snížená",J2269,0)</f>
        <v>0</v>
      </c>
      <c r="BG2269" s="149">
        <f>IF(N2269="zákl. přenesená",J2269,0)</f>
        <v>0</v>
      </c>
      <c r="BH2269" s="149">
        <f>IF(N2269="sníž. přenesená",J2269,0)</f>
        <v>0</v>
      </c>
      <c r="BI2269" s="149">
        <f>IF(N2269="nulová",J2269,0)</f>
        <v>0</v>
      </c>
      <c r="BJ2269" s="2" t="s">
        <v>80</v>
      </c>
      <c r="BK2269" s="149">
        <f>ROUND(I2269*H2269,2)</f>
        <v>0</v>
      </c>
      <c r="BL2269" s="2" t="s">
        <v>199</v>
      </c>
      <c r="BM2269" s="148" t="s">
        <v>2480</v>
      </c>
    </row>
    <row r="2270" spans="1:65" s="154" customFormat="1">
      <c r="B2270" s="155"/>
      <c r="D2270" s="156" t="s">
        <v>202</v>
      </c>
      <c r="E2270" s="157"/>
      <c r="F2270" s="158" t="s">
        <v>408</v>
      </c>
      <c r="H2270" s="157"/>
      <c r="L2270" s="155"/>
      <c r="M2270" s="159"/>
      <c r="N2270" s="160"/>
      <c r="O2270" s="160"/>
      <c r="P2270" s="160"/>
      <c r="Q2270" s="160"/>
      <c r="R2270" s="160"/>
      <c r="S2270" s="160"/>
      <c r="T2270" s="161"/>
      <c r="AT2270" s="157" t="s">
        <v>202</v>
      </c>
      <c r="AU2270" s="157" t="s">
        <v>82</v>
      </c>
      <c r="AV2270" s="154" t="s">
        <v>80</v>
      </c>
      <c r="AW2270" s="154" t="s">
        <v>35</v>
      </c>
      <c r="AX2270" s="154" t="s">
        <v>73</v>
      </c>
      <c r="AY2270" s="157" t="s">
        <v>193</v>
      </c>
    </row>
    <row r="2271" spans="1:65" s="154" customFormat="1">
      <c r="B2271" s="155"/>
      <c r="D2271" s="156" t="s">
        <v>202</v>
      </c>
      <c r="E2271" s="157"/>
      <c r="F2271" s="158" t="s">
        <v>2481</v>
      </c>
      <c r="H2271" s="157"/>
      <c r="L2271" s="155"/>
      <c r="M2271" s="159"/>
      <c r="N2271" s="160"/>
      <c r="O2271" s="160"/>
      <c r="P2271" s="160"/>
      <c r="Q2271" s="160"/>
      <c r="R2271" s="160"/>
      <c r="S2271" s="160"/>
      <c r="T2271" s="161"/>
      <c r="AT2271" s="157" t="s">
        <v>202</v>
      </c>
      <c r="AU2271" s="157" t="s">
        <v>82</v>
      </c>
      <c r="AV2271" s="154" t="s">
        <v>80</v>
      </c>
      <c r="AW2271" s="154" t="s">
        <v>35</v>
      </c>
      <c r="AX2271" s="154" t="s">
        <v>73</v>
      </c>
      <c r="AY2271" s="157" t="s">
        <v>193</v>
      </c>
    </row>
    <row r="2272" spans="1:65" s="162" customFormat="1">
      <c r="B2272" s="163"/>
      <c r="D2272" s="156" t="s">
        <v>202</v>
      </c>
      <c r="E2272" s="164"/>
      <c r="F2272" s="165" t="s">
        <v>80</v>
      </c>
      <c r="H2272" s="166">
        <v>1</v>
      </c>
      <c r="L2272" s="163"/>
      <c r="M2272" s="167"/>
      <c r="N2272" s="168"/>
      <c r="O2272" s="168"/>
      <c r="P2272" s="168"/>
      <c r="Q2272" s="168"/>
      <c r="R2272" s="168"/>
      <c r="S2272" s="168"/>
      <c r="T2272" s="169"/>
      <c r="AT2272" s="164" t="s">
        <v>202</v>
      </c>
      <c r="AU2272" s="164" t="s">
        <v>82</v>
      </c>
      <c r="AV2272" s="162" t="s">
        <v>82</v>
      </c>
      <c r="AW2272" s="162" t="s">
        <v>35</v>
      </c>
      <c r="AX2272" s="162" t="s">
        <v>73</v>
      </c>
      <c r="AY2272" s="164" t="s">
        <v>193</v>
      </c>
    </row>
    <row r="2273" spans="1:65" s="170" customFormat="1">
      <c r="B2273" s="171"/>
      <c r="D2273" s="156" t="s">
        <v>202</v>
      </c>
      <c r="E2273" s="172"/>
      <c r="F2273" s="173" t="s">
        <v>206</v>
      </c>
      <c r="H2273" s="174">
        <v>1</v>
      </c>
      <c r="L2273" s="171"/>
      <c r="M2273" s="175"/>
      <c r="N2273" s="176"/>
      <c r="O2273" s="176"/>
      <c r="P2273" s="176"/>
      <c r="Q2273" s="176"/>
      <c r="R2273" s="176"/>
      <c r="S2273" s="176"/>
      <c r="T2273" s="177"/>
      <c r="AT2273" s="172" t="s">
        <v>202</v>
      </c>
      <c r="AU2273" s="172" t="s">
        <v>82</v>
      </c>
      <c r="AV2273" s="170" t="s">
        <v>199</v>
      </c>
      <c r="AW2273" s="170" t="s">
        <v>35</v>
      </c>
      <c r="AX2273" s="170" t="s">
        <v>80</v>
      </c>
      <c r="AY2273" s="172" t="s">
        <v>193</v>
      </c>
    </row>
    <row r="2274" spans="1:65" s="123" customFormat="1" ht="25.95" customHeight="1">
      <c r="B2274" s="124"/>
      <c r="D2274" s="125" t="s">
        <v>72</v>
      </c>
      <c r="E2274" s="126" t="s">
        <v>2482</v>
      </c>
      <c r="F2274" s="126" t="s">
        <v>2483</v>
      </c>
      <c r="J2274" s="127">
        <f>BK2274</f>
        <v>0</v>
      </c>
      <c r="L2274" s="124"/>
      <c r="M2274" s="128"/>
      <c r="N2274" s="129"/>
      <c r="O2274" s="129"/>
      <c r="P2274" s="130">
        <f>SUM(P2275:P2280)</f>
        <v>150</v>
      </c>
      <c r="Q2274" s="129"/>
      <c r="R2274" s="130">
        <f>SUM(R2275:R2280)</f>
        <v>0</v>
      </c>
      <c r="S2274" s="129"/>
      <c r="T2274" s="131">
        <f>SUM(T2275:T2280)</f>
        <v>0</v>
      </c>
      <c r="AR2274" s="125" t="s">
        <v>199</v>
      </c>
      <c r="AT2274" s="132" t="s">
        <v>72</v>
      </c>
      <c r="AU2274" s="132" t="s">
        <v>73</v>
      </c>
      <c r="AY2274" s="125" t="s">
        <v>193</v>
      </c>
      <c r="BK2274" s="133">
        <f>SUM(BK2275:BK2280)</f>
        <v>0</v>
      </c>
    </row>
    <row r="2275" spans="1:65" s="17" customFormat="1" ht="24.15" customHeight="1">
      <c r="A2275" s="13"/>
      <c r="B2275" s="136"/>
      <c r="C2275" s="137" t="s">
        <v>1428</v>
      </c>
      <c r="D2275" s="137" t="s">
        <v>195</v>
      </c>
      <c r="E2275" s="138" t="s">
        <v>2484</v>
      </c>
      <c r="F2275" s="139" t="s">
        <v>2485</v>
      </c>
      <c r="G2275" s="140" t="s">
        <v>2482</v>
      </c>
      <c r="H2275" s="141">
        <v>150</v>
      </c>
      <c r="I2275" s="142">
        <v>0</v>
      </c>
      <c r="J2275" s="142">
        <f>ROUND(I2275*H2275,2)</f>
        <v>0</v>
      </c>
      <c r="K2275" s="143"/>
      <c r="L2275" s="14"/>
      <c r="M2275" s="144"/>
      <c r="N2275" s="145" t="s">
        <v>44</v>
      </c>
      <c r="O2275" s="146">
        <v>1</v>
      </c>
      <c r="P2275" s="146">
        <f>O2275*H2275</f>
        <v>150</v>
      </c>
      <c r="Q2275" s="146">
        <v>0</v>
      </c>
      <c r="R2275" s="146">
        <f>Q2275*H2275</f>
        <v>0</v>
      </c>
      <c r="S2275" s="146">
        <v>0</v>
      </c>
      <c r="T2275" s="147">
        <f>S2275*H2275</f>
        <v>0</v>
      </c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R2275" s="148" t="s">
        <v>2486</v>
      </c>
      <c r="AT2275" s="148" t="s">
        <v>195</v>
      </c>
      <c r="AU2275" s="148" t="s">
        <v>80</v>
      </c>
      <c r="AY2275" s="2" t="s">
        <v>193</v>
      </c>
      <c r="BE2275" s="149">
        <f>IF(N2275="základní",J2275,0)</f>
        <v>0</v>
      </c>
      <c r="BF2275" s="149">
        <f>IF(N2275="snížená",J2275,0)</f>
        <v>0</v>
      </c>
      <c r="BG2275" s="149">
        <f>IF(N2275="zákl. přenesená",J2275,0)</f>
        <v>0</v>
      </c>
      <c r="BH2275" s="149">
        <f>IF(N2275="sníž. přenesená",J2275,0)</f>
        <v>0</v>
      </c>
      <c r="BI2275" s="149">
        <f>IF(N2275="nulová",J2275,0)</f>
        <v>0</v>
      </c>
      <c r="BJ2275" s="2" t="s">
        <v>80</v>
      </c>
      <c r="BK2275" s="149">
        <f>ROUND(I2275*H2275,2)</f>
        <v>0</v>
      </c>
      <c r="BL2275" s="2" t="s">
        <v>2486</v>
      </c>
      <c r="BM2275" s="148" t="s">
        <v>2487</v>
      </c>
    </row>
    <row r="2276" spans="1:65" s="17" customFormat="1">
      <c r="A2276" s="13"/>
      <c r="B2276" s="14"/>
      <c r="C2276" s="13"/>
      <c r="D2276" s="150" t="s">
        <v>200</v>
      </c>
      <c r="E2276" s="13"/>
      <c r="F2276" s="151" t="s">
        <v>2488</v>
      </c>
      <c r="G2276" s="13"/>
      <c r="H2276" s="13"/>
      <c r="I2276" s="13"/>
      <c r="J2276" s="13"/>
      <c r="K2276" s="13"/>
      <c r="L2276" s="14"/>
      <c r="M2276" s="152"/>
      <c r="N2276" s="153"/>
      <c r="O2276" s="36"/>
      <c r="P2276" s="36"/>
      <c r="Q2276" s="36"/>
      <c r="R2276" s="36"/>
      <c r="S2276" s="36"/>
      <c r="T2276" s="37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T2276" s="2" t="s">
        <v>200</v>
      </c>
      <c r="AU2276" s="2" t="s">
        <v>80</v>
      </c>
    </row>
    <row r="2277" spans="1:65" s="154" customFormat="1">
      <c r="B2277" s="155"/>
      <c r="D2277" s="156" t="s">
        <v>202</v>
      </c>
      <c r="E2277" s="157"/>
      <c r="F2277" s="158" t="s">
        <v>203</v>
      </c>
      <c r="H2277" s="157"/>
      <c r="L2277" s="155"/>
      <c r="M2277" s="159"/>
      <c r="N2277" s="160"/>
      <c r="O2277" s="160"/>
      <c r="P2277" s="160"/>
      <c r="Q2277" s="160"/>
      <c r="R2277" s="160"/>
      <c r="S2277" s="160"/>
      <c r="T2277" s="161"/>
      <c r="AT2277" s="157" t="s">
        <v>202</v>
      </c>
      <c r="AU2277" s="157" t="s">
        <v>80</v>
      </c>
      <c r="AV2277" s="154" t="s">
        <v>80</v>
      </c>
      <c r="AW2277" s="154" t="s">
        <v>35</v>
      </c>
      <c r="AX2277" s="154" t="s">
        <v>73</v>
      </c>
      <c r="AY2277" s="157" t="s">
        <v>193</v>
      </c>
    </row>
    <row r="2278" spans="1:65" s="154" customFormat="1">
      <c r="B2278" s="155"/>
      <c r="D2278" s="156" t="s">
        <v>202</v>
      </c>
      <c r="E2278" s="157"/>
      <c r="F2278" s="158" t="s">
        <v>2489</v>
      </c>
      <c r="H2278" s="157"/>
      <c r="L2278" s="155"/>
      <c r="M2278" s="159"/>
      <c r="N2278" s="160"/>
      <c r="O2278" s="160"/>
      <c r="P2278" s="160"/>
      <c r="Q2278" s="160"/>
      <c r="R2278" s="160"/>
      <c r="S2278" s="160"/>
      <c r="T2278" s="161"/>
      <c r="AT2278" s="157" t="s">
        <v>202</v>
      </c>
      <c r="AU2278" s="157" t="s">
        <v>80</v>
      </c>
      <c r="AV2278" s="154" t="s">
        <v>80</v>
      </c>
      <c r="AW2278" s="154" t="s">
        <v>35</v>
      </c>
      <c r="AX2278" s="154" t="s">
        <v>73</v>
      </c>
      <c r="AY2278" s="157" t="s">
        <v>193</v>
      </c>
    </row>
    <row r="2279" spans="1:65" s="162" customFormat="1">
      <c r="B2279" s="163"/>
      <c r="D2279" s="156" t="s">
        <v>202</v>
      </c>
      <c r="E2279" s="164"/>
      <c r="F2279" s="165" t="s">
        <v>761</v>
      </c>
      <c r="H2279" s="166">
        <v>150</v>
      </c>
      <c r="L2279" s="163"/>
      <c r="M2279" s="167"/>
      <c r="N2279" s="168"/>
      <c r="O2279" s="168"/>
      <c r="P2279" s="168"/>
      <c r="Q2279" s="168"/>
      <c r="R2279" s="168"/>
      <c r="S2279" s="168"/>
      <c r="T2279" s="169"/>
      <c r="AT2279" s="164" t="s">
        <v>202</v>
      </c>
      <c r="AU2279" s="164" t="s">
        <v>80</v>
      </c>
      <c r="AV2279" s="162" t="s">
        <v>82</v>
      </c>
      <c r="AW2279" s="162" t="s">
        <v>35</v>
      </c>
      <c r="AX2279" s="162" t="s">
        <v>73</v>
      </c>
      <c r="AY2279" s="164" t="s">
        <v>193</v>
      </c>
    </row>
    <row r="2280" spans="1:65" s="170" customFormat="1">
      <c r="B2280" s="171"/>
      <c r="D2280" s="156" t="s">
        <v>202</v>
      </c>
      <c r="E2280" s="172"/>
      <c r="F2280" s="173" t="s">
        <v>206</v>
      </c>
      <c r="H2280" s="174">
        <v>150</v>
      </c>
      <c r="L2280" s="171"/>
      <c r="M2280" s="196"/>
      <c r="N2280" s="197"/>
      <c r="O2280" s="197"/>
      <c r="P2280" s="197"/>
      <c r="Q2280" s="197"/>
      <c r="R2280" s="197"/>
      <c r="S2280" s="197"/>
      <c r="T2280" s="198"/>
      <c r="AT2280" s="172" t="s">
        <v>202</v>
      </c>
      <c r="AU2280" s="172" t="s">
        <v>80</v>
      </c>
      <c r="AV2280" s="170" t="s">
        <v>199</v>
      </c>
      <c r="AW2280" s="170" t="s">
        <v>35</v>
      </c>
      <c r="AX2280" s="170" t="s">
        <v>80</v>
      </c>
      <c r="AY2280" s="172" t="s">
        <v>193</v>
      </c>
    </row>
    <row r="2281" spans="1:65" s="17" customFormat="1" ht="6.9" customHeight="1">
      <c r="A2281" s="13"/>
      <c r="B2281" s="24"/>
      <c r="C2281" s="25"/>
      <c r="D2281" s="25"/>
      <c r="E2281" s="25"/>
      <c r="F2281" s="25"/>
      <c r="G2281" s="25"/>
      <c r="H2281" s="25"/>
      <c r="I2281" s="25"/>
      <c r="J2281" s="25"/>
      <c r="K2281" s="25"/>
      <c r="L2281" s="14"/>
      <c r="M2281" s="13"/>
      <c r="O2281" s="13"/>
      <c r="P2281" s="13"/>
      <c r="Q2281" s="13"/>
      <c r="R2281" s="13"/>
      <c r="S2281" s="13"/>
      <c r="T2281" s="13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</row>
  </sheetData>
  <autoFilter ref="C113:K2280" xr:uid="{00000000-0009-0000-0000-000001000000}"/>
  <mergeCells count="11">
    <mergeCell ref="E106:H106"/>
    <mergeCell ref="E50:H50"/>
    <mergeCell ref="E52:H52"/>
    <mergeCell ref="E54:H54"/>
    <mergeCell ref="E102:H102"/>
    <mergeCell ref="E104:H104"/>
    <mergeCell ref="L2:V2"/>
    <mergeCell ref="E7:H7"/>
    <mergeCell ref="E9:H9"/>
    <mergeCell ref="E11:H11"/>
    <mergeCell ref="E29:H29"/>
  </mergeCells>
  <hyperlinks>
    <hyperlink ref="F118" r:id="rId1" xr:uid="{00000000-0004-0000-0100-000000000000}"/>
    <hyperlink ref="F124" r:id="rId2" xr:uid="{00000000-0004-0000-0100-000001000000}"/>
    <hyperlink ref="F130" r:id="rId3" xr:uid="{00000000-0004-0000-0100-000002000000}"/>
    <hyperlink ref="F137" r:id="rId4" xr:uid="{00000000-0004-0000-0100-000003000000}"/>
    <hyperlink ref="F143" r:id="rId5" xr:uid="{00000000-0004-0000-0100-000004000000}"/>
    <hyperlink ref="F184" r:id="rId6" xr:uid="{00000000-0004-0000-0100-000005000000}"/>
    <hyperlink ref="F211" r:id="rId7" xr:uid="{00000000-0004-0000-0100-000006000000}"/>
    <hyperlink ref="F213" r:id="rId8" xr:uid="{00000000-0004-0000-0100-000007000000}"/>
    <hyperlink ref="F218" r:id="rId9" xr:uid="{00000000-0004-0000-0100-000008000000}"/>
    <hyperlink ref="F220" r:id="rId10" xr:uid="{00000000-0004-0000-0100-000009000000}"/>
    <hyperlink ref="F225" r:id="rId11" xr:uid="{00000000-0004-0000-0100-00000A000000}"/>
    <hyperlink ref="F233" r:id="rId12" xr:uid="{00000000-0004-0000-0100-00000B000000}"/>
    <hyperlink ref="F237" r:id="rId13" xr:uid="{00000000-0004-0000-0100-00000C000000}"/>
    <hyperlink ref="F251" r:id="rId14" xr:uid="{00000000-0004-0000-0100-00000D000000}"/>
    <hyperlink ref="F255" r:id="rId15" xr:uid="{00000000-0004-0000-0100-00000E000000}"/>
    <hyperlink ref="F257" r:id="rId16" xr:uid="{00000000-0004-0000-0100-00000F000000}"/>
    <hyperlink ref="F273" r:id="rId17" xr:uid="{00000000-0004-0000-0100-000010000000}"/>
    <hyperlink ref="F280" r:id="rId18" xr:uid="{00000000-0004-0000-0100-000011000000}"/>
    <hyperlink ref="F292" r:id="rId19" xr:uid="{00000000-0004-0000-0100-000012000000}"/>
    <hyperlink ref="F299" r:id="rId20" xr:uid="{00000000-0004-0000-0100-000013000000}"/>
    <hyperlink ref="F308" r:id="rId21" xr:uid="{00000000-0004-0000-0100-000014000000}"/>
    <hyperlink ref="F314" r:id="rId22" xr:uid="{00000000-0004-0000-0100-000015000000}"/>
    <hyperlink ref="F320" r:id="rId23" xr:uid="{00000000-0004-0000-0100-000016000000}"/>
    <hyperlink ref="F328" r:id="rId24" xr:uid="{00000000-0004-0000-0100-000017000000}"/>
    <hyperlink ref="F339" r:id="rId25" xr:uid="{00000000-0004-0000-0100-000018000000}"/>
    <hyperlink ref="F351" r:id="rId26" xr:uid="{00000000-0004-0000-0100-000019000000}"/>
    <hyperlink ref="F359" r:id="rId27" xr:uid="{00000000-0004-0000-0100-00001A000000}"/>
    <hyperlink ref="F366" r:id="rId28" xr:uid="{00000000-0004-0000-0100-00001B000000}"/>
    <hyperlink ref="F368" r:id="rId29" xr:uid="{00000000-0004-0000-0100-00001C000000}"/>
    <hyperlink ref="F374" r:id="rId30" xr:uid="{00000000-0004-0000-0100-00001D000000}"/>
    <hyperlink ref="F389" r:id="rId31" xr:uid="{00000000-0004-0000-0100-00001E000000}"/>
    <hyperlink ref="F404" r:id="rId32" xr:uid="{00000000-0004-0000-0100-00001F000000}"/>
    <hyperlink ref="F406" r:id="rId33" xr:uid="{00000000-0004-0000-0100-000020000000}"/>
    <hyperlink ref="F412" r:id="rId34" xr:uid="{00000000-0004-0000-0100-000021000000}"/>
    <hyperlink ref="F418" r:id="rId35" xr:uid="{00000000-0004-0000-0100-000022000000}"/>
    <hyperlink ref="F424" r:id="rId36" xr:uid="{00000000-0004-0000-0100-000023000000}"/>
    <hyperlink ref="F430" r:id="rId37" xr:uid="{00000000-0004-0000-0100-000024000000}"/>
    <hyperlink ref="F432" r:id="rId38" xr:uid="{00000000-0004-0000-0100-000025000000}"/>
    <hyperlink ref="F439" r:id="rId39" xr:uid="{00000000-0004-0000-0100-000026000000}"/>
    <hyperlink ref="F446" r:id="rId40" xr:uid="{00000000-0004-0000-0100-000027000000}"/>
    <hyperlink ref="F456" r:id="rId41" xr:uid="{00000000-0004-0000-0100-000028000000}"/>
    <hyperlink ref="F464" r:id="rId42" xr:uid="{00000000-0004-0000-0100-000029000000}"/>
    <hyperlink ref="F470" r:id="rId43" xr:uid="{00000000-0004-0000-0100-00002A000000}"/>
    <hyperlink ref="F488" r:id="rId44" xr:uid="{00000000-0004-0000-0100-00002B000000}"/>
    <hyperlink ref="F494" r:id="rId45" xr:uid="{00000000-0004-0000-0100-00002C000000}"/>
    <hyperlink ref="F503" r:id="rId46" xr:uid="{00000000-0004-0000-0100-00002D000000}"/>
    <hyperlink ref="F510" r:id="rId47" xr:uid="{00000000-0004-0000-0100-00002E000000}"/>
    <hyperlink ref="F512" r:id="rId48" xr:uid="{00000000-0004-0000-0100-00002F000000}"/>
    <hyperlink ref="F518" r:id="rId49" xr:uid="{00000000-0004-0000-0100-000030000000}"/>
    <hyperlink ref="F524" r:id="rId50" xr:uid="{00000000-0004-0000-0100-000031000000}"/>
    <hyperlink ref="F530" r:id="rId51" xr:uid="{00000000-0004-0000-0100-000032000000}"/>
    <hyperlink ref="F536" r:id="rId52" xr:uid="{00000000-0004-0000-0100-000033000000}"/>
    <hyperlink ref="F538" r:id="rId53" xr:uid="{00000000-0004-0000-0100-000034000000}"/>
    <hyperlink ref="F551" r:id="rId54" xr:uid="{00000000-0004-0000-0100-000035000000}"/>
    <hyperlink ref="F559" r:id="rId55" xr:uid="{00000000-0004-0000-0100-000036000000}"/>
    <hyperlink ref="F561" r:id="rId56" xr:uid="{00000000-0004-0000-0100-000037000000}"/>
    <hyperlink ref="F575" r:id="rId57" xr:uid="{00000000-0004-0000-0100-000038000000}"/>
    <hyperlink ref="F582" r:id="rId58" xr:uid="{00000000-0004-0000-0100-000039000000}"/>
    <hyperlink ref="F590" r:id="rId59" xr:uid="{00000000-0004-0000-0100-00003A000000}"/>
    <hyperlink ref="F596" r:id="rId60" xr:uid="{00000000-0004-0000-0100-00003B000000}"/>
    <hyperlink ref="F610" r:id="rId61" xr:uid="{00000000-0004-0000-0100-00003C000000}"/>
    <hyperlink ref="F616" r:id="rId62" xr:uid="{00000000-0004-0000-0100-00003D000000}"/>
    <hyperlink ref="F640" r:id="rId63" xr:uid="{00000000-0004-0000-0100-00003E000000}"/>
    <hyperlink ref="F645" r:id="rId64" xr:uid="{00000000-0004-0000-0100-00003F000000}"/>
    <hyperlink ref="F659" r:id="rId65" xr:uid="{00000000-0004-0000-0100-000040000000}"/>
    <hyperlink ref="F664" r:id="rId66" xr:uid="{00000000-0004-0000-0100-000041000000}"/>
    <hyperlink ref="F672" r:id="rId67" xr:uid="{00000000-0004-0000-0100-000042000000}"/>
    <hyperlink ref="F680" r:id="rId68" xr:uid="{00000000-0004-0000-0100-000043000000}"/>
    <hyperlink ref="F781" r:id="rId69" xr:uid="{00000000-0004-0000-0100-000044000000}"/>
    <hyperlink ref="F795" r:id="rId70" xr:uid="{00000000-0004-0000-0100-000045000000}"/>
    <hyperlink ref="F803" r:id="rId71" xr:uid="{00000000-0004-0000-0100-000046000000}"/>
    <hyperlink ref="F809" r:id="rId72" xr:uid="{00000000-0004-0000-0100-000047000000}"/>
    <hyperlink ref="F815" r:id="rId73" xr:uid="{00000000-0004-0000-0100-000048000000}"/>
    <hyperlink ref="F819" r:id="rId74" xr:uid="{00000000-0004-0000-0100-000049000000}"/>
    <hyperlink ref="F821" r:id="rId75" xr:uid="{00000000-0004-0000-0100-00004A000000}"/>
    <hyperlink ref="F832" r:id="rId76" xr:uid="{00000000-0004-0000-0100-00004B000000}"/>
    <hyperlink ref="F834" r:id="rId77" xr:uid="{00000000-0004-0000-0100-00004C000000}"/>
    <hyperlink ref="F840" r:id="rId78" xr:uid="{00000000-0004-0000-0100-00004D000000}"/>
    <hyperlink ref="F852" r:id="rId79" xr:uid="{00000000-0004-0000-0100-00004E000000}"/>
    <hyperlink ref="F862" r:id="rId80" xr:uid="{00000000-0004-0000-0100-00004F000000}"/>
    <hyperlink ref="F868" r:id="rId81" xr:uid="{00000000-0004-0000-0100-000050000000}"/>
    <hyperlink ref="F874" r:id="rId82" xr:uid="{00000000-0004-0000-0100-000051000000}"/>
    <hyperlink ref="F882" r:id="rId83" xr:uid="{00000000-0004-0000-0100-000052000000}"/>
    <hyperlink ref="F894" r:id="rId84" xr:uid="{00000000-0004-0000-0100-000053000000}"/>
    <hyperlink ref="F904" r:id="rId85" xr:uid="{00000000-0004-0000-0100-000054000000}"/>
    <hyperlink ref="F910" r:id="rId86" xr:uid="{00000000-0004-0000-0100-000055000000}"/>
    <hyperlink ref="F919" r:id="rId87" xr:uid="{00000000-0004-0000-0100-000056000000}"/>
    <hyperlink ref="F925" r:id="rId88" xr:uid="{00000000-0004-0000-0100-000057000000}"/>
    <hyperlink ref="F931" r:id="rId89" xr:uid="{00000000-0004-0000-0100-000058000000}"/>
    <hyperlink ref="F942" r:id="rId90" xr:uid="{00000000-0004-0000-0100-000059000000}"/>
    <hyperlink ref="F949" r:id="rId91" xr:uid="{00000000-0004-0000-0100-00005A000000}"/>
    <hyperlink ref="F953" r:id="rId92" xr:uid="{00000000-0004-0000-0100-00005B000000}"/>
    <hyperlink ref="F955" r:id="rId93" xr:uid="{00000000-0004-0000-0100-00005C000000}"/>
    <hyperlink ref="F959" r:id="rId94" xr:uid="{00000000-0004-0000-0100-00005D000000}"/>
    <hyperlink ref="F963" r:id="rId95" xr:uid="{00000000-0004-0000-0100-00005E000000}"/>
    <hyperlink ref="F965" r:id="rId96" xr:uid="{00000000-0004-0000-0100-00005F000000}"/>
    <hyperlink ref="F971" r:id="rId97" xr:uid="{00000000-0004-0000-0100-000060000000}"/>
    <hyperlink ref="F975" r:id="rId98" xr:uid="{00000000-0004-0000-0100-000061000000}"/>
    <hyperlink ref="F977" r:id="rId99" xr:uid="{00000000-0004-0000-0100-000062000000}"/>
    <hyperlink ref="F979" r:id="rId100" xr:uid="{00000000-0004-0000-0100-000063000000}"/>
    <hyperlink ref="F989" r:id="rId101" xr:uid="{00000000-0004-0000-0100-000064000000}"/>
    <hyperlink ref="F997" r:id="rId102" xr:uid="{00000000-0004-0000-0100-000065000000}"/>
    <hyperlink ref="F1004" r:id="rId103" xr:uid="{00000000-0004-0000-0100-000066000000}"/>
    <hyperlink ref="F1013" r:id="rId104" xr:uid="{00000000-0004-0000-0100-000067000000}"/>
    <hyperlink ref="F1019" r:id="rId105" xr:uid="{00000000-0004-0000-0100-000068000000}"/>
    <hyperlink ref="F1025" r:id="rId106" xr:uid="{00000000-0004-0000-0100-000069000000}"/>
    <hyperlink ref="F1034" r:id="rId107" xr:uid="{00000000-0004-0000-0100-00006A000000}"/>
    <hyperlink ref="F1040" r:id="rId108" xr:uid="{00000000-0004-0000-0100-00006B000000}"/>
    <hyperlink ref="F1042" r:id="rId109" xr:uid="{00000000-0004-0000-0100-00006C000000}"/>
    <hyperlink ref="F1048" r:id="rId110" xr:uid="{00000000-0004-0000-0100-00006D000000}"/>
    <hyperlink ref="F1054" r:id="rId111" xr:uid="{00000000-0004-0000-0100-00006E000000}"/>
    <hyperlink ref="F1060" r:id="rId112" xr:uid="{00000000-0004-0000-0100-00006F000000}"/>
    <hyperlink ref="F1066" r:id="rId113" xr:uid="{00000000-0004-0000-0100-000070000000}"/>
    <hyperlink ref="F1071" r:id="rId114" xr:uid="{00000000-0004-0000-0100-000071000000}"/>
    <hyperlink ref="F1076" r:id="rId115" xr:uid="{00000000-0004-0000-0100-000072000000}"/>
    <hyperlink ref="F1081" r:id="rId116" xr:uid="{00000000-0004-0000-0100-000073000000}"/>
    <hyperlink ref="F1086" r:id="rId117" xr:uid="{00000000-0004-0000-0100-000074000000}"/>
    <hyperlink ref="F1092" r:id="rId118" xr:uid="{00000000-0004-0000-0100-000075000000}"/>
    <hyperlink ref="F1103" r:id="rId119" xr:uid="{00000000-0004-0000-0100-000076000000}"/>
    <hyperlink ref="F1109" r:id="rId120" xr:uid="{00000000-0004-0000-0100-000077000000}"/>
    <hyperlink ref="F1120" r:id="rId121" xr:uid="{00000000-0004-0000-0100-000078000000}"/>
    <hyperlink ref="F1122" r:id="rId122" xr:uid="{00000000-0004-0000-0100-000079000000}"/>
    <hyperlink ref="F1124" r:id="rId123" xr:uid="{00000000-0004-0000-0100-00007A000000}"/>
    <hyperlink ref="F1128" r:id="rId124" xr:uid="{00000000-0004-0000-0100-00007B000000}"/>
    <hyperlink ref="F1130" r:id="rId125" xr:uid="{00000000-0004-0000-0100-00007C000000}"/>
    <hyperlink ref="F1132" r:id="rId126" xr:uid="{00000000-0004-0000-0100-00007D000000}"/>
    <hyperlink ref="F1134" r:id="rId127" xr:uid="{00000000-0004-0000-0100-00007E000000}"/>
    <hyperlink ref="F1137" r:id="rId128" xr:uid="{00000000-0004-0000-0100-00007F000000}"/>
    <hyperlink ref="F1141" r:id="rId129" xr:uid="{00000000-0004-0000-0100-000080000000}"/>
    <hyperlink ref="F1150" r:id="rId130" xr:uid="{00000000-0004-0000-0100-000081000000}"/>
    <hyperlink ref="F1161" r:id="rId131" xr:uid="{00000000-0004-0000-0100-000082000000}"/>
    <hyperlink ref="F1170" r:id="rId132" xr:uid="{00000000-0004-0000-0100-000083000000}"/>
    <hyperlink ref="F1179" r:id="rId133" xr:uid="{00000000-0004-0000-0100-000084000000}"/>
    <hyperlink ref="F1188" r:id="rId134" xr:uid="{00000000-0004-0000-0100-000085000000}"/>
    <hyperlink ref="F1196" r:id="rId135" xr:uid="{00000000-0004-0000-0100-000086000000}"/>
    <hyperlink ref="F1209" r:id="rId136" xr:uid="{00000000-0004-0000-0100-000087000000}"/>
    <hyperlink ref="F1220" r:id="rId137" xr:uid="{00000000-0004-0000-0100-000088000000}"/>
    <hyperlink ref="F1234" r:id="rId138" xr:uid="{00000000-0004-0000-0100-000089000000}"/>
    <hyperlink ref="F1246" r:id="rId139" xr:uid="{00000000-0004-0000-0100-00008A000000}"/>
    <hyperlink ref="F1276" r:id="rId140" xr:uid="{00000000-0004-0000-0100-00008B000000}"/>
    <hyperlink ref="F1279" r:id="rId141" xr:uid="{00000000-0004-0000-0100-00008C000000}"/>
    <hyperlink ref="F1292" r:id="rId142" xr:uid="{00000000-0004-0000-0100-00008D000000}"/>
    <hyperlink ref="F1302" r:id="rId143" xr:uid="{00000000-0004-0000-0100-00008E000000}"/>
    <hyperlink ref="F1327" r:id="rId144" xr:uid="{00000000-0004-0000-0100-00008F000000}"/>
    <hyperlink ref="F1335" r:id="rId145" xr:uid="{00000000-0004-0000-0100-000090000000}"/>
    <hyperlink ref="F1344" r:id="rId146" xr:uid="{00000000-0004-0000-0100-000091000000}"/>
    <hyperlink ref="F1347" r:id="rId147" xr:uid="{00000000-0004-0000-0100-000092000000}"/>
    <hyperlink ref="F1353" r:id="rId148" xr:uid="{00000000-0004-0000-0100-000093000000}"/>
    <hyperlink ref="F1359" r:id="rId149" xr:uid="{00000000-0004-0000-0100-000094000000}"/>
    <hyperlink ref="F1363" r:id="rId150" xr:uid="{00000000-0004-0000-0100-000095000000}"/>
    <hyperlink ref="F1366" r:id="rId151" xr:uid="{00000000-0004-0000-0100-000096000000}"/>
    <hyperlink ref="F1373" r:id="rId152" xr:uid="{00000000-0004-0000-0100-000097000000}"/>
    <hyperlink ref="F1380" r:id="rId153" xr:uid="{00000000-0004-0000-0100-000098000000}"/>
    <hyperlink ref="F1390" r:id="rId154" xr:uid="{00000000-0004-0000-0100-000099000000}"/>
    <hyperlink ref="F1398" r:id="rId155" xr:uid="{00000000-0004-0000-0100-00009A000000}"/>
    <hyperlink ref="F1404" r:id="rId156" xr:uid="{00000000-0004-0000-0100-00009B000000}"/>
    <hyperlink ref="F1414" r:id="rId157" xr:uid="{00000000-0004-0000-0100-00009C000000}"/>
    <hyperlink ref="F1419" r:id="rId158" xr:uid="{00000000-0004-0000-0100-00009D000000}"/>
    <hyperlink ref="F1425" r:id="rId159" xr:uid="{00000000-0004-0000-0100-00009E000000}"/>
    <hyperlink ref="F1432" r:id="rId160" xr:uid="{00000000-0004-0000-0100-00009F000000}"/>
    <hyperlink ref="F1439" r:id="rId161" xr:uid="{00000000-0004-0000-0100-0000A0000000}"/>
    <hyperlink ref="F1445" r:id="rId162" xr:uid="{00000000-0004-0000-0100-0000A1000000}"/>
    <hyperlink ref="F1451" r:id="rId163" xr:uid="{00000000-0004-0000-0100-0000A2000000}"/>
    <hyperlink ref="F1457" r:id="rId164" xr:uid="{00000000-0004-0000-0100-0000A3000000}"/>
    <hyperlink ref="F1463" r:id="rId165" xr:uid="{00000000-0004-0000-0100-0000A4000000}"/>
    <hyperlink ref="F1472" r:id="rId166" xr:uid="{00000000-0004-0000-0100-0000A5000000}"/>
    <hyperlink ref="F1481" r:id="rId167" xr:uid="{00000000-0004-0000-0100-0000A6000000}"/>
    <hyperlink ref="F1486" r:id="rId168" xr:uid="{00000000-0004-0000-0100-0000A7000000}"/>
    <hyperlink ref="F1491" r:id="rId169" xr:uid="{00000000-0004-0000-0100-0000A8000000}"/>
    <hyperlink ref="F1499" r:id="rId170" xr:uid="{00000000-0004-0000-0100-0000A9000000}"/>
    <hyperlink ref="F1511" r:id="rId171" xr:uid="{00000000-0004-0000-0100-0000AA000000}"/>
    <hyperlink ref="F1537" r:id="rId172" xr:uid="{00000000-0004-0000-0100-0000AB000000}"/>
    <hyperlink ref="F1540" r:id="rId173" xr:uid="{00000000-0004-0000-0100-0000AC000000}"/>
    <hyperlink ref="F1546" r:id="rId174" xr:uid="{00000000-0004-0000-0100-0000AD000000}"/>
    <hyperlink ref="F1554" r:id="rId175" xr:uid="{00000000-0004-0000-0100-0000AE000000}"/>
    <hyperlink ref="F1560" r:id="rId176" xr:uid="{00000000-0004-0000-0100-0000AF000000}"/>
    <hyperlink ref="F1568" r:id="rId177" xr:uid="{00000000-0004-0000-0100-0000B0000000}"/>
    <hyperlink ref="F1570" r:id="rId178" xr:uid="{00000000-0004-0000-0100-0000B1000000}"/>
    <hyperlink ref="F1576" r:id="rId179" xr:uid="{00000000-0004-0000-0100-0000B2000000}"/>
    <hyperlink ref="F1590" r:id="rId180" xr:uid="{00000000-0004-0000-0100-0000B3000000}"/>
    <hyperlink ref="F1621" r:id="rId181" xr:uid="{00000000-0004-0000-0100-0000B4000000}"/>
    <hyperlink ref="F1627" r:id="rId182" xr:uid="{00000000-0004-0000-0100-0000B5000000}"/>
    <hyperlink ref="F1637" r:id="rId183" xr:uid="{00000000-0004-0000-0100-0000B6000000}"/>
    <hyperlink ref="F1643" r:id="rId184" xr:uid="{00000000-0004-0000-0100-0000B7000000}"/>
    <hyperlink ref="F1653" r:id="rId185" xr:uid="{00000000-0004-0000-0100-0000B8000000}"/>
    <hyperlink ref="F1659" r:id="rId186" xr:uid="{00000000-0004-0000-0100-0000B9000000}"/>
    <hyperlink ref="F1667" r:id="rId187" xr:uid="{00000000-0004-0000-0100-0000BA000000}"/>
    <hyperlink ref="F1674" r:id="rId188" xr:uid="{00000000-0004-0000-0100-0000BB000000}"/>
    <hyperlink ref="F1680" r:id="rId189" xr:uid="{00000000-0004-0000-0100-0000BC000000}"/>
    <hyperlink ref="F1685" r:id="rId190" xr:uid="{00000000-0004-0000-0100-0000BD000000}"/>
    <hyperlink ref="F1694" r:id="rId191" xr:uid="{00000000-0004-0000-0100-0000BE000000}"/>
    <hyperlink ref="F1701" r:id="rId192" xr:uid="{00000000-0004-0000-0100-0000BF000000}"/>
    <hyperlink ref="F1711" r:id="rId193" xr:uid="{00000000-0004-0000-0100-0000C0000000}"/>
    <hyperlink ref="F1739" r:id="rId194" xr:uid="{00000000-0004-0000-0100-0000C1000000}"/>
    <hyperlink ref="F1853" r:id="rId195" xr:uid="{00000000-0004-0000-0100-0000C2000000}"/>
    <hyperlink ref="F1856" r:id="rId196" xr:uid="{00000000-0004-0000-0100-0000C3000000}"/>
    <hyperlink ref="F1860" r:id="rId197" xr:uid="{00000000-0004-0000-0100-0000C4000000}"/>
    <hyperlink ref="F1869" r:id="rId198" xr:uid="{00000000-0004-0000-0100-0000C5000000}"/>
    <hyperlink ref="F1879" r:id="rId199" xr:uid="{00000000-0004-0000-0100-0000C6000000}"/>
    <hyperlink ref="F1899" r:id="rId200" xr:uid="{00000000-0004-0000-0100-0000C7000000}"/>
    <hyperlink ref="F1909" r:id="rId201" xr:uid="{00000000-0004-0000-0100-0000C8000000}"/>
    <hyperlink ref="F1932" r:id="rId202" xr:uid="{00000000-0004-0000-0100-0000C9000000}"/>
    <hyperlink ref="F1934" r:id="rId203" xr:uid="{00000000-0004-0000-0100-0000CA000000}"/>
    <hyperlink ref="F1943" r:id="rId204" xr:uid="{00000000-0004-0000-0100-0000CB000000}"/>
    <hyperlink ref="F1956" r:id="rId205" xr:uid="{00000000-0004-0000-0100-0000CC000000}"/>
    <hyperlink ref="F1977" r:id="rId206" xr:uid="{00000000-0004-0000-0100-0000CD000000}"/>
    <hyperlink ref="F1980" r:id="rId207" xr:uid="{00000000-0004-0000-0100-0000CE000000}"/>
    <hyperlink ref="F1993" r:id="rId208" xr:uid="{00000000-0004-0000-0100-0000CF000000}"/>
    <hyperlink ref="F1996" r:id="rId209" xr:uid="{00000000-0004-0000-0100-0000D0000000}"/>
    <hyperlink ref="F2000" r:id="rId210" xr:uid="{00000000-0004-0000-0100-0000D1000000}"/>
    <hyperlink ref="F2002" r:id="rId211" xr:uid="{00000000-0004-0000-0100-0000D2000000}"/>
    <hyperlink ref="F2011" r:id="rId212" xr:uid="{00000000-0004-0000-0100-0000D3000000}"/>
    <hyperlink ref="F2025" r:id="rId213" xr:uid="{00000000-0004-0000-0100-0000D4000000}"/>
    <hyperlink ref="F2040" r:id="rId214" xr:uid="{00000000-0004-0000-0100-0000D5000000}"/>
    <hyperlink ref="F2043" r:id="rId215" xr:uid="{00000000-0004-0000-0100-0000D6000000}"/>
    <hyperlink ref="F2047" r:id="rId216" xr:uid="{00000000-0004-0000-0100-0000D7000000}"/>
    <hyperlink ref="F2059" r:id="rId217" xr:uid="{00000000-0004-0000-0100-0000D8000000}"/>
    <hyperlink ref="F2071" r:id="rId218" xr:uid="{00000000-0004-0000-0100-0000D9000000}"/>
    <hyperlink ref="F2076" r:id="rId219" xr:uid="{00000000-0004-0000-0100-0000DA000000}"/>
    <hyperlink ref="F2086" r:id="rId220" xr:uid="{00000000-0004-0000-0100-0000DB000000}"/>
    <hyperlink ref="F2126" r:id="rId221" xr:uid="{00000000-0004-0000-0100-0000DC000000}"/>
    <hyperlink ref="F2128" r:id="rId222" xr:uid="{00000000-0004-0000-0100-0000DD000000}"/>
    <hyperlink ref="F2131" r:id="rId223" xr:uid="{00000000-0004-0000-0100-0000DE000000}"/>
    <hyperlink ref="F2141" r:id="rId224" xr:uid="{00000000-0004-0000-0100-0000DF000000}"/>
    <hyperlink ref="F2155" r:id="rId225" xr:uid="{00000000-0004-0000-0100-0000E0000000}"/>
    <hyperlink ref="F2179" r:id="rId226" xr:uid="{00000000-0004-0000-0100-0000E1000000}"/>
    <hyperlink ref="F2185" r:id="rId227" xr:uid="{00000000-0004-0000-0100-0000E2000000}"/>
    <hyperlink ref="F2192" r:id="rId228" xr:uid="{00000000-0004-0000-0100-0000E3000000}"/>
    <hyperlink ref="F2225" r:id="rId229" xr:uid="{00000000-0004-0000-0100-0000E4000000}"/>
    <hyperlink ref="F2241" r:id="rId230" xr:uid="{00000000-0004-0000-0100-0000E5000000}"/>
    <hyperlink ref="F2243" r:id="rId231" xr:uid="{00000000-0004-0000-0100-0000E6000000}"/>
    <hyperlink ref="F2246" r:id="rId232" xr:uid="{00000000-0004-0000-0100-0000E7000000}"/>
    <hyperlink ref="F2276" r:id="rId233" xr:uid="{00000000-0004-0000-0100-0000E8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23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536"/>
  <sheetViews>
    <sheetView showGridLines="0" zoomScaleNormal="100" workbookViewId="0">
      <selection activeCell="W172" sqref="W172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90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141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2490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144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ROUND(J95,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ROUND((SUM(BE95:BE535)),  2)</f>
        <v>0</v>
      </c>
      <c r="G35" s="13"/>
      <c r="H35" s="13"/>
      <c r="I35" s="91">
        <v>0.21</v>
      </c>
      <c r="J35" s="90">
        <f>ROUND(((SUM(BE95:BE535))*I35),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ROUND((SUM(BF95:BF535)),  2)</f>
        <v>0</v>
      </c>
      <c r="G36" s="13"/>
      <c r="H36" s="13"/>
      <c r="I36" s="91">
        <v>0.15</v>
      </c>
      <c r="J36" s="90">
        <f>ROUND(((SUM(BF95:BF535))*I36),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ROUND((SUM(BG95:BG535)),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ROUND((SUM(BH95:BH535)),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ROUND((SUM(BI95:BI535)),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141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SO 01.6 - Zpevněné plochy...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J95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149</v>
      </c>
      <c r="E64" s="105"/>
      <c r="F64" s="105"/>
      <c r="G64" s="105"/>
      <c r="H64" s="105"/>
      <c r="I64" s="105"/>
      <c r="J64" s="106">
        <f>J96</f>
        <v>0</v>
      </c>
      <c r="L64" s="103"/>
    </row>
    <row r="65" spans="1:31" s="68" customFormat="1" ht="19.95" customHeight="1">
      <c r="B65" s="107"/>
      <c r="D65" s="108" t="s">
        <v>150</v>
      </c>
      <c r="E65" s="109"/>
      <c r="F65" s="109"/>
      <c r="G65" s="109"/>
      <c r="H65" s="109"/>
      <c r="I65" s="109"/>
      <c r="J65" s="110">
        <f>J97</f>
        <v>0</v>
      </c>
      <c r="L65" s="107"/>
    </row>
    <row r="66" spans="1:31" s="68" customFormat="1" ht="19.95" customHeight="1">
      <c r="B66" s="107"/>
      <c r="D66" s="108" t="s">
        <v>151</v>
      </c>
      <c r="E66" s="109"/>
      <c r="F66" s="109"/>
      <c r="G66" s="109"/>
      <c r="H66" s="109"/>
      <c r="I66" s="109"/>
      <c r="J66" s="110">
        <f>J281</f>
        <v>0</v>
      </c>
      <c r="L66" s="107"/>
    </row>
    <row r="67" spans="1:31" s="68" customFormat="1" ht="19.95" customHeight="1">
      <c r="B67" s="107"/>
      <c r="D67" s="108" t="s">
        <v>2491</v>
      </c>
      <c r="E67" s="109"/>
      <c r="F67" s="109"/>
      <c r="G67" s="109"/>
      <c r="H67" s="109"/>
      <c r="I67" s="109"/>
      <c r="J67" s="110">
        <f>J300</f>
        <v>0</v>
      </c>
      <c r="L67" s="107"/>
    </row>
    <row r="68" spans="1:31" s="68" customFormat="1" ht="19.95" customHeight="1">
      <c r="B68" s="107"/>
      <c r="D68" s="108" t="s">
        <v>155</v>
      </c>
      <c r="E68" s="109"/>
      <c r="F68" s="109"/>
      <c r="G68" s="109"/>
      <c r="H68" s="109"/>
      <c r="I68" s="109"/>
      <c r="J68" s="110">
        <f>J351</f>
        <v>0</v>
      </c>
      <c r="L68" s="107"/>
    </row>
    <row r="69" spans="1:31" s="68" customFormat="1" ht="19.95" customHeight="1">
      <c r="B69" s="107"/>
      <c r="D69" s="108" t="s">
        <v>156</v>
      </c>
      <c r="E69" s="109"/>
      <c r="F69" s="109"/>
      <c r="G69" s="109"/>
      <c r="H69" s="109"/>
      <c r="I69" s="109"/>
      <c r="J69" s="110">
        <f>J452</f>
        <v>0</v>
      </c>
      <c r="L69" s="107"/>
    </row>
    <row r="70" spans="1:31" s="68" customFormat="1" ht="19.95" customHeight="1">
      <c r="B70" s="107"/>
      <c r="D70" s="108" t="s">
        <v>157</v>
      </c>
      <c r="E70" s="109"/>
      <c r="F70" s="109"/>
      <c r="G70" s="109"/>
      <c r="H70" s="109"/>
      <c r="I70" s="109"/>
      <c r="J70" s="110">
        <f>J479</f>
        <v>0</v>
      </c>
      <c r="L70" s="107"/>
    </row>
    <row r="71" spans="1:31" s="102" customFormat="1" ht="24.9" customHeight="1">
      <c r="B71" s="103"/>
      <c r="D71" s="104" t="s">
        <v>158</v>
      </c>
      <c r="E71" s="105"/>
      <c r="F71" s="105"/>
      <c r="G71" s="105"/>
      <c r="H71" s="105"/>
      <c r="I71" s="105"/>
      <c r="J71" s="106">
        <f>J482</f>
        <v>0</v>
      </c>
      <c r="L71" s="103"/>
    </row>
    <row r="72" spans="1:31" s="68" customFormat="1" ht="19.95" customHeight="1">
      <c r="B72" s="107"/>
      <c r="D72" s="108" t="s">
        <v>167</v>
      </c>
      <c r="E72" s="109"/>
      <c r="F72" s="109"/>
      <c r="G72" s="109"/>
      <c r="H72" s="109"/>
      <c r="I72" s="109"/>
      <c r="J72" s="110">
        <f>J483</f>
        <v>0</v>
      </c>
      <c r="L72" s="107"/>
    </row>
    <row r="73" spans="1:31" s="68" customFormat="1" ht="19.95" customHeight="1">
      <c r="B73" s="107"/>
      <c r="D73" s="108" t="s">
        <v>173</v>
      </c>
      <c r="E73" s="109"/>
      <c r="F73" s="109"/>
      <c r="G73" s="109"/>
      <c r="H73" s="109"/>
      <c r="I73" s="109"/>
      <c r="J73" s="110">
        <f>J503</f>
        <v>0</v>
      </c>
      <c r="L73" s="107"/>
    </row>
    <row r="74" spans="1:31" s="17" customFormat="1" ht="21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6.9" customHeight="1">
      <c r="A75" s="13"/>
      <c r="B75" s="24"/>
      <c r="C75" s="25"/>
      <c r="D75" s="25"/>
      <c r="E75" s="25"/>
      <c r="F75" s="25"/>
      <c r="G75" s="25"/>
      <c r="H75" s="25"/>
      <c r="I75" s="25"/>
      <c r="J75" s="25"/>
      <c r="K75" s="25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9" spans="1:31" s="17" customFormat="1" ht="6.9" customHeight="1">
      <c r="A79" s="13"/>
      <c r="B79" s="26"/>
      <c r="C79" s="27"/>
      <c r="D79" s="27"/>
      <c r="E79" s="27"/>
      <c r="F79" s="27"/>
      <c r="G79" s="27"/>
      <c r="H79" s="27"/>
      <c r="I79" s="27"/>
      <c r="J79" s="27"/>
      <c r="K79" s="27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24.9" customHeight="1">
      <c r="A80" s="13"/>
      <c r="B80" s="14"/>
      <c r="C80" s="6" t="s">
        <v>178</v>
      </c>
      <c r="D80" s="13"/>
      <c r="E80" s="13"/>
      <c r="F80" s="13"/>
      <c r="G80" s="13"/>
      <c r="H80" s="13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3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3" s="17" customFormat="1" ht="12" customHeight="1">
      <c r="A82" s="13"/>
      <c r="B82" s="14"/>
      <c r="C82" s="10" t="s">
        <v>14</v>
      </c>
      <c r="D82" s="13"/>
      <c r="E82" s="13"/>
      <c r="F82" s="13"/>
      <c r="G82" s="13"/>
      <c r="H82" s="13"/>
      <c r="I82" s="13"/>
      <c r="J82" s="13"/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3" s="17" customFormat="1" ht="16.5" customHeight="1">
      <c r="A83" s="13"/>
      <c r="B83" s="14"/>
      <c r="C83" s="13"/>
      <c r="D83" s="13"/>
      <c r="E83" s="313" t="str">
        <f>E7</f>
        <v>ZŠ a MŠ Chlebovice - tělocvična</v>
      </c>
      <c r="F83" s="313"/>
      <c r="G83" s="313"/>
      <c r="H83" s="3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3" ht="12" customHeight="1">
      <c r="B84" s="5"/>
      <c r="C84" s="10" t="s">
        <v>140</v>
      </c>
      <c r="L84" s="5"/>
    </row>
    <row r="85" spans="1:63" s="17" customFormat="1" ht="16.5" customHeight="1">
      <c r="A85" s="13"/>
      <c r="B85" s="14"/>
      <c r="C85" s="13"/>
      <c r="D85" s="13"/>
      <c r="E85" s="313" t="s">
        <v>141</v>
      </c>
      <c r="F85" s="313"/>
      <c r="G85" s="313"/>
      <c r="H85" s="313"/>
      <c r="I85" s="13"/>
      <c r="J85" s="13"/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3" s="17" customFormat="1" ht="12" customHeight="1">
      <c r="A86" s="13"/>
      <c r="B86" s="14"/>
      <c r="C86" s="10" t="s">
        <v>142</v>
      </c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3" s="17" customFormat="1" ht="16.5" customHeight="1">
      <c r="A87" s="13"/>
      <c r="B87" s="14"/>
      <c r="C87" s="13"/>
      <c r="D87" s="13"/>
      <c r="E87" s="299" t="str">
        <f>E11</f>
        <v>SO 01.6 - Zpevněné plochy...</v>
      </c>
      <c r="F87" s="299"/>
      <c r="G87" s="299"/>
      <c r="H87" s="299"/>
      <c r="I87" s="13"/>
      <c r="J87" s="13"/>
      <c r="K87" s="13"/>
      <c r="L87" s="8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3" s="17" customFormat="1" ht="6.9" customHeight="1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8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3" s="17" customFormat="1" ht="12" customHeight="1">
      <c r="A89" s="13"/>
      <c r="B89" s="14"/>
      <c r="C89" s="10" t="s">
        <v>19</v>
      </c>
      <c r="D89" s="13"/>
      <c r="E89" s="13"/>
      <c r="F89" s="11" t="str">
        <f>F14</f>
        <v>ul. Pod Kabáticí 107,193, Frýdek-Místek Ch</v>
      </c>
      <c r="G89" s="13"/>
      <c r="H89" s="13"/>
      <c r="I89" s="10" t="s">
        <v>21</v>
      </c>
      <c r="J89" s="81" t="str">
        <f>IF(J14="","",J14)</f>
        <v>8. 7. 2022</v>
      </c>
      <c r="K89" s="13"/>
      <c r="L89" s="8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3" s="17" customFormat="1" ht="6.9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8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3" s="17" customFormat="1" ht="15.15" customHeight="1">
      <c r="A91" s="13"/>
      <c r="B91" s="14"/>
      <c r="C91" s="10" t="s">
        <v>23</v>
      </c>
      <c r="D91" s="13"/>
      <c r="E91" s="13"/>
      <c r="F91" s="11" t="str">
        <f>E17</f>
        <v>Statutární město Frýdek-Místek</v>
      </c>
      <c r="G91" s="13"/>
      <c r="H91" s="13"/>
      <c r="I91" s="10" t="s">
        <v>31</v>
      </c>
      <c r="J91" s="98" t="str">
        <f>E23</f>
        <v>JANKO Projekt s.r.o.</v>
      </c>
      <c r="K91" s="13"/>
      <c r="L91" s="80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63" s="17" customFormat="1" ht="15.15" customHeight="1">
      <c r="A92" s="13"/>
      <c r="B92" s="14"/>
      <c r="C92" s="10" t="s">
        <v>29</v>
      </c>
      <c r="D92" s="13"/>
      <c r="E92" s="13"/>
      <c r="F92" s="11" t="str">
        <f>IF(E20="","",E20)</f>
        <v>Dle výběrového řízení investora</v>
      </c>
      <c r="G92" s="13"/>
      <c r="H92" s="13"/>
      <c r="I92" s="10" t="s">
        <v>36</v>
      </c>
      <c r="J92" s="98" t="str">
        <f>E26</f>
        <v>Katerinec</v>
      </c>
      <c r="K92" s="13"/>
      <c r="L92" s="80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63" s="17" customFormat="1" ht="10.35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80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63" s="118" customFormat="1" ht="29.25" customHeight="1">
      <c r="A94" s="111"/>
      <c r="B94" s="112"/>
      <c r="C94" s="113" t="s">
        <v>179</v>
      </c>
      <c r="D94" s="114" t="s">
        <v>58</v>
      </c>
      <c r="E94" s="114" t="s">
        <v>54</v>
      </c>
      <c r="F94" s="114" t="s">
        <v>55</v>
      </c>
      <c r="G94" s="114" t="s">
        <v>180</v>
      </c>
      <c r="H94" s="114" t="s">
        <v>181</v>
      </c>
      <c r="I94" s="114" t="s">
        <v>182</v>
      </c>
      <c r="J94" s="115" t="s">
        <v>147</v>
      </c>
      <c r="K94" s="116" t="s">
        <v>183</v>
      </c>
      <c r="L94" s="117"/>
      <c r="M94" s="40"/>
      <c r="N94" s="41" t="s">
        <v>43</v>
      </c>
      <c r="O94" s="41" t="s">
        <v>184</v>
      </c>
      <c r="P94" s="41" t="s">
        <v>185</v>
      </c>
      <c r="Q94" s="41" t="s">
        <v>186</v>
      </c>
      <c r="R94" s="41" t="s">
        <v>187</v>
      </c>
      <c r="S94" s="41" t="s">
        <v>188</v>
      </c>
      <c r="T94" s="42" t="s">
        <v>189</v>
      </c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</row>
    <row r="95" spans="1:63" s="17" customFormat="1" ht="22.8" customHeight="1">
      <c r="A95" s="13"/>
      <c r="B95" s="14"/>
      <c r="C95" s="48" t="s">
        <v>190</v>
      </c>
      <c r="D95" s="13"/>
      <c r="E95" s="13"/>
      <c r="F95" s="13"/>
      <c r="G95" s="13"/>
      <c r="H95" s="13"/>
      <c r="I95" s="13"/>
      <c r="J95" s="119">
        <f>BK95</f>
        <v>0</v>
      </c>
      <c r="K95" s="13"/>
      <c r="L95" s="14"/>
      <c r="M95" s="43"/>
      <c r="N95" s="34"/>
      <c r="O95" s="44"/>
      <c r="P95" s="120">
        <f>P96+P482</f>
        <v>1180.283684</v>
      </c>
      <c r="Q95" s="44"/>
      <c r="R95" s="120">
        <f>R96+R482</f>
        <v>263.40944272526804</v>
      </c>
      <c r="S95" s="44"/>
      <c r="T95" s="121">
        <f>T96+T482</f>
        <v>332.19874375000001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" t="s">
        <v>72</v>
      </c>
      <c r="AU95" s="2" t="s">
        <v>148</v>
      </c>
      <c r="BK95" s="122">
        <f>BK96+BK482</f>
        <v>0</v>
      </c>
    </row>
    <row r="96" spans="1:63" s="123" customFormat="1" ht="25.95" customHeight="1">
      <c r="B96" s="124"/>
      <c r="D96" s="125" t="s">
        <v>72</v>
      </c>
      <c r="E96" s="126" t="s">
        <v>191</v>
      </c>
      <c r="F96" s="126" t="s">
        <v>192</v>
      </c>
      <c r="J96" s="127">
        <f>BK96</f>
        <v>0</v>
      </c>
      <c r="L96" s="124"/>
      <c r="M96" s="128"/>
      <c r="N96" s="129"/>
      <c r="O96" s="129"/>
      <c r="P96" s="130">
        <f>P97+P281+P300+P351+P452+P479</f>
        <v>1036.9929139999999</v>
      </c>
      <c r="Q96" s="129"/>
      <c r="R96" s="130">
        <f>R97+R281+R300+R351+R452+R479</f>
        <v>263.31997246674001</v>
      </c>
      <c r="S96" s="129"/>
      <c r="T96" s="131">
        <f>T97+T281+T300+T351+T452+T479</f>
        <v>332.19874375000001</v>
      </c>
      <c r="AR96" s="125" t="s">
        <v>80</v>
      </c>
      <c r="AT96" s="132" t="s">
        <v>72</v>
      </c>
      <c r="AU96" s="132" t="s">
        <v>73</v>
      </c>
      <c r="AY96" s="125" t="s">
        <v>193</v>
      </c>
      <c r="BK96" s="133">
        <f>BK97+BK281+BK300+BK351+BK452+BK479</f>
        <v>0</v>
      </c>
    </row>
    <row r="97" spans="1:65" s="123" customFormat="1" ht="22.8" customHeight="1">
      <c r="B97" s="124"/>
      <c r="D97" s="125" t="s">
        <v>72</v>
      </c>
      <c r="E97" s="134" t="s">
        <v>80</v>
      </c>
      <c r="F97" s="134" t="s">
        <v>194</v>
      </c>
      <c r="J97" s="135">
        <f>BK97</f>
        <v>0</v>
      </c>
      <c r="L97" s="124"/>
      <c r="M97" s="128"/>
      <c r="N97" s="129"/>
      <c r="O97" s="129"/>
      <c r="P97" s="130">
        <f>SUM(P98:P280)</f>
        <v>417.78134999999992</v>
      </c>
      <c r="Q97" s="129"/>
      <c r="R97" s="130">
        <f>SUM(R98:R280)</f>
        <v>1.7002E-2</v>
      </c>
      <c r="S97" s="129"/>
      <c r="T97" s="131">
        <f>SUM(T98:T280)</f>
        <v>286.214</v>
      </c>
      <c r="AR97" s="125" t="s">
        <v>80</v>
      </c>
      <c r="AT97" s="132" t="s">
        <v>72</v>
      </c>
      <c r="AU97" s="132" t="s">
        <v>80</v>
      </c>
      <c r="AY97" s="125" t="s">
        <v>193</v>
      </c>
      <c r="BK97" s="133">
        <f>SUM(BK98:BK280)</f>
        <v>0</v>
      </c>
    </row>
    <row r="98" spans="1:65" s="17" customFormat="1" ht="44.25" customHeight="1">
      <c r="A98" s="13"/>
      <c r="B98" s="136"/>
      <c r="C98" s="137" t="s">
        <v>80</v>
      </c>
      <c r="D98" s="137" t="s">
        <v>195</v>
      </c>
      <c r="E98" s="138" t="s">
        <v>2492</v>
      </c>
      <c r="F98" s="139" t="s">
        <v>2493</v>
      </c>
      <c r="G98" s="140" t="s">
        <v>198</v>
      </c>
      <c r="H98" s="141">
        <v>110</v>
      </c>
      <c r="I98" s="142">
        <v>0</v>
      </c>
      <c r="J98" s="142">
        <f>ROUND(I98*H98,2)</f>
        <v>0</v>
      </c>
      <c r="K98" s="143"/>
      <c r="L98" s="14"/>
      <c r="M98" s="144"/>
      <c r="N98" s="145" t="s">
        <v>44</v>
      </c>
      <c r="O98" s="146">
        <v>0.34799999999999998</v>
      </c>
      <c r="P98" s="146">
        <f>O98*H98</f>
        <v>38.279999999999994</v>
      </c>
      <c r="Q98" s="146">
        <v>0</v>
      </c>
      <c r="R98" s="146">
        <f>Q98*H98</f>
        <v>0</v>
      </c>
      <c r="S98" s="146">
        <v>0</v>
      </c>
      <c r="T98" s="147">
        <f>S98*H98</f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199</v>
      </c>
      <c r="AT98" s="148" t="s">
        <v>195</v>
      </c>
      <c r="AU98" s="148" t="s">
        <v>82</v>
      </c>
      <c r="AY98" s="2" t="s">
        <v>193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2" t="s">
        <v>80</v>
      </c>
      <c r="BK98" s="149">
        <f>ROUND(I98*H98,2)</f>
        <v>0</v>
      </c>
      <c r="BL98" s="2" t="s">
        <v>199</v>
      </c>
      <c r="BM98" s="148" t="s">
        <v>82</v>
      </c>
    </row>
    <row r="99" spans="1:65" s="17" customFormat="1">
      <c r="A99" s="13"/>
      <c r="B99" s="14"/>
      <c r="C99" s="13"/>
      <c r="D99" s="150" t="s">
        <v>200</v>
      </c>
      <c r="E99" s="13"/>
      <c r="F99" s="151" t="s">
        <v>2494</v>
      </c>
      <c r="G99" s="13"/>
      <c r="H99" s="13"/>
      <c r="I99" s="13"/>
      <c r="J99" s="13"/>
      <c r="K99" s="13"/>
      <c r="L99" s="14"/>
      <c r="M99" s="152"/>
      <c r="N99" s="153"/>
      <c r="O99" s="36"/>
      <c r="P99" s="36"/>
      <c r="Q99" s="36"/>
      <c r="R99" s="36"/>
      <c r="S99" s="36"/>
      <c r="T99" s="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" t="s">
        <v>200</v>
      </c>
      <c r="AU99" s="2" t="s">
        <v>82</v>
      </c>
    </row>
    <row r="100" spans="1:65" s="154" customFormat="1">
      <c r="B100" s="155"/>
      <c r="D100" s="156" t="s">
        <v>202</v>
      </c>
      <c r="E100" s="157"/>
      <c r="F100" s="158" t="s">
        <v>2495</v>
      </c>
      <c r="H100" s="157"/>
      <c r="L100" s="155"/>
      <c r="M100" s="159"/>
      <c r="N100" s="160"/>
      <c r="O100" s="160"/>
      <c r="P100" s="160"/>
      <c r="Q100" s="160"/>
      <c r="R100" s="160"/>
      <c r="S100" s="160"/>
      <c r="T100" s="161"/>
      <c r="AT100" s="157" t="s">
        <v>202</v>
      </c>
      <c r="AU100" s="157" t="s">
        <v>82</v>
      </c>
      <c r="AV100" s="154" t="s">
        <v>80</v>
      </c>
      <c r="AW100" s="154" t="s">
        <v>35</v>
      </c>
      <c r="AX100" s="154" t="s">
        <v>73</v>
      </c>
      <c r="AY100" s="157" t="s">
        <v>193</v>
      </c>
    </row>
    <row r="101" spans="1:65" s="154" customFormat="1">
      <c r="B101" s="155"/>
      <c r="D101" s="156" t="s">
        <v>202</v>
      </c>
      <c r="E101" s="157"/>
      <c r="F101" s="158" t="s">
        <v>2496</v>
      </c>
      <c r="H101" s="157"/>
      <c r="L101" s="155"/>
      <c r="M101" s="159"/>
      <c r="N101" s="160"/>
      <c r="O101" s="160"/>
      <c r="P101" s="160"/>
      <c r="Q101" s="160"/>
      <c r="R101" s="160"/>
      <c r="S101" s="160"/>
      <c r="T101" s="161"/>
      <c r="AT101" s="157" t="s">
        <v>202</v>
      </c>
      <c r="AU101" s="157" t="s">
        <v>82</v>
      </c>
      <c r="AV101" s="154" t="s">
        <v>80</v>
      </c>
      <c r="AW101" s="154" t="s">
        <v>35</v>
      </c>
      <c r="AX101" s="154" t="s">
        <v>73</v>
      </c>
      <c r="AY101" s="157" t="s">
        <v>193</v>
      </c>
    </row>
    <row r="102" spans="1:65" s="154" customFormat="1">
      <c r="B102" s="155"/>
      <c r="D102" s="156" t="s">
        <v>202</v>
      </c>
      <c r="E102" s="157"/>
      <c r="F102" s="158" t="s">
        <v>2497</v>
      </c>
      <c r="H102" s="157"/>
      <c r="L102" s="155"/>
      <c r="M102" s="159"/>
      <c r="N102" s="160"/>
      <c r="O102" s="160"/>
      <c r="P102" s="160"/>
      <c r="Q102" s="160"/>
      <c r="R102" s="160"/>
      <c r="S102" s="160"/>
      <c r="T102" s="161"/>
      <c r="AT102" s="157" t="s">
        <v>202</v>
      </c>
      <c r="AU102" s="157" t="s">
        <v>82</v>
      </c>
      <c r="AV102" s="154" t="s">
        <v>80</v>
      </c>
      <c r="AW102" s="154" t="s">
        <v>35</v>
      </c>
      <c r="AX102" s="154" t="s">
        <v>73</v>
      </c>
      <c r="AY102" s="157" t="s">
        <v>193</v>
      </c>
    </row>
    <row r="103" spans="1:65" s="162" customFormat="1">
      <c r="B103" s="163"/>
      <c r="D103" s="156" t="s">
        <v>202</v>
      </c>
      <c r="E103" s="164"/>
      <c r="F103" s="165" t="s">
        <v>2498</v>
      </c>
      <c r="H103" s="166">
        <v>110</v>
      </c>
      <c r="L103" s="163"/>
      <c r="M103" s="167"/>
      <c r="N103" s="168"/>
      <c r="O103" s="168"/>
      <c r="P103" s="168"/>
      <c r="Q103" s="168"/>
      <c r="R103" s="168"/>
      <c r="S103" s="168"/>
      <c r="T103" s="169"/>
      <c r="AT103" s="164" t="s">
        <v>202</v>
      </c>
      <c r="AU103" s="164" t="s">
        <v>82</v>
      </c>
      <c r="AV103" s="162" t="s">
        <v>82</v>
      </c>
      <c r="AW103" s="162" t="s">
        <v>35</v>
      </c>
      <c r="AX103" s="162" t="s">
        <v>73</v>
      </c>
      <c r="AY103" s="164" t="s">
        <v>193</v>
      </c>
    </row>
    <row r="104" spans="1:65" s="170" customFormat="1">
      <c r="B104" s="171"/>
      <c r="D104" s="156" t="s">
        <v>202</v>
      </c>
      <c r="E104" s="172"/>
      <c r="F104" s="173" t="s">
        <v>206</v>
      </c>
      <c r="H104" s="174">
        <v>110</v>
      </c>
      <c r="L104" s="171"/>
      <c r="M104" s="175"/>
      <c r="N104" s="176"/>
      <c r="O104" s="176"/>
      <c r="P104" s="176"/>
      <c r="Q104" s="176"/>
      <c r="R104" s="176"/>
      <c r="S104" s="176"/>
      <c r="T104" s="177"/>
      <c r="AT104" s="172" t="s">
        <v>202</v>
      </c>
      <c r="AU104" s="172" t="s">
        <v>82</v>
      </c>
      <c r="AV104" s="170" t="s">
        <v>199</v>
      </c>
      <c r="AW104" s="170" t="s">
        <v>35</v>
      </c>
      <c r="AX104" s="170" t="s">
        <v>80</v>
      </c>
      <c r="AY104" s="172" t="s">
        <v>193</v>
      </c>
    </row>
    <row r="105" spans="1:65" s="17" customFormat="1" ht="33" customHeight="1">
      <c r="A105" s="13"/>
      <c r="B105" s="136"/>
      <c r="C105" s="137" t="s">
        <v>82</v>
      </c>
      <c r="D105" s="137" t="s">
        <v>195</v>
      </c>
      <c r="E105" s="138" t="s">
        <v>2499</v>
      </c>
      <c r="F105" s="139" t="s">
        <v>2500</v>
      </c>
      <c r="G105" s="140" t="s">
        <v>605</v>
      </c>
      <c r="H105" s="141">
        <v>1</v>
      </c>
      <c r="I105" s="142">
        <v>0</v>
      </c>
      <c r="J105" s="142">
        <f>ROUND(I105*H105,2)</f>
        <v>0</v>
      </c>
      <c r="K105" s="143"/>
      <c r="L105" s="14"/>
      <c r="M105" s="144"/>
      <c r="N105" s="145" t="s">
        <v>44</v>
      </c>
      <c r="O105" s="146">
        <v>1.42</v>
      </c>
      <c r="P105" s="146">
        <f>O105*H105</f>
        <v>1.42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199</v>
      </c>
      <c r="AT105" s="148" t="s">
        <v>195</v>
      </c>
      <c r="AU105" s="148" t="s">
        <v>82</v>
      </c>
      <c r="AY105" s="2" t="s">
        <v>193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80</v>
      </c>
      <c r="BK105" s="149">
        <f>ROUND(I105*H105,2)</f>
        <v>0</v>
      </c>
      <c r="BL105" s="2" t="s">
        <v>199</v>
      </c>
      <c r="BM105" s="148" t="s">
        <v>199</v>
      </c>
    </row>
    <row r="106" spans="1:65" s="17" customFormat="1">
      <c r="A106" s="13"/>
      <c r="B106" s="14"/>
      <c r="C106" s="13"/>
      <c r="D106" s="150" t="s">
        <v>200</v>
      </c>
      <c r="E106" s="13"/>
      <c r="F106" s="151" t="s">
        <v>2501</v>
      </c>
      <c r="G106" s="13"/>
      <c r="H106" s="13"/>
      <c r="I106" s="13"/>
      <c r="J106" s="13"/>
      <c r="K106" s="13"/>
      <c r="L106" s="14"/>
      <c r="M106" s="152"/>
      <c r="N106" s="153"/>
      <c r="O106" s="36"/>
      <c r="P106" s="36"/>
      <c r="Q106" s="36"/>
      <c r="R106" s="36"/>
      <c r="S106" s="36"/>
      <c r="T106" s="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" t="s">
        <v>200</v>
      </c>
      <c r="AU106" s="2" t="s">
        <v>82</v>
      </c>
    </row>
    <row r="107" spans="1:65" s="154" customFormat="1">
      <c r="B107" s="155"/>
      <c r="D107" s="156" t="s">
        <v>202</v>
      </c>
      <c r="E107" s="157"/>
      <c r="F107" s="158" t="s">
        <v>2502</v>
      </c>
      <c r="H107" s="157"/>
      <c r="L107" s="155"/>
      <c r="M107" s="159"/>
      <c r="N107" s="160"/>
      <c r="O107" s="160"/>
      <c r="P107" s="160"/>
      <c r="Q107" s="160"/>
      <c r="R107" s="160"/>
      <c r="S107" s="160"/>
      <c r="T107" s="161"/>
      <c r="AT107" s="157" t="s">
        <v>202</v>
      </c>
      <c r="AU107" s="157" t="s">
        <v>82</v>
      </c>
      <c r="AV107" s="154" t="s">
        <v>80</v>
      </c>
      <c r="AW107" s="154" t="s">
        <v>35</v>
      </c>
      <c r="AX107" s="154" t="s">
        <v>73</v>
      </c>
      <c r="AY107" s="157" t="s">
        <v>193</v>
      </c>
    </row>
    <row r="108" spans="1:65" s="162" customFormat="1">
      <c r="B108" s="163"/>
      <c r="D108" s="156" t="s">
        <v>202</v>
      </c>
      <c r="E108" s="164"/>
      <c r="F108" s="165" t="s">
        <v>80</v>
      </c>
      <c r="H108" s="166">
        <v>1</v>
      </c>
      <c r="L108" s="163"/>
      <c r="M108" s="167"/>
      <c r="N108" s="168"/>
      <c r="O108" s="168"/>
      <c r="P108" s="168"/>
      <c r="Q108" s="168"/>
      <c r="R108" s="168"/>
      <c r="S108" s="168"/>
      <c r="T108" s="169"/>
      <c r="AT108" s="164" t="s">
        <v>202</v>
      </c>
      <c r="AU108" s="164" t="s">
        <v>82</v>
      </c>
      <c r="AV108" s="162" t="s">
        <v>82</v>
      </c>
      <c r="AW108" s="162" t="s">
        <v>35</v>
      </c>
      <c r="AX108" s="162" t="s">
        <v>73</v>
      </c>
      <c r="AY108" s="164" t="s">
        <v>193</v>
      </c>
    </row>
    <row r="109" spans="1:65" s="170" customFormat="1">
      <c r="B109" s="171"/>
      <c r="D109" s="156" t="s">
        <v>202</v>
      </c>
      <c r="E109" s="172"/>
      <c r="F109" s="173" t="s">
        <v>206</v>
      </c>
      <c r="H109" s="174">
        <v>1</v>
      </c>
      <c r="L109" s="171"/>
      <c r="M109" s="175"/>
      <c r="N109" s="176"/>
      <c r="O109" s="176"/>
      <c r="P109" s="176"/>
      <c r="Q109" s="176"/>
      <c r="R109" s="176"/>
      <c r="S109" s="176"/>
      <c r="T109" s="177"/>
      <c r="AT109" s="172" t="s">
        <v>202</v>
      </c>
      <c r="AU109" s="172" t="s">
        <v>82</v>
      </c>
      <c r="AV109" s="170" t="s">
        <v>199</v>
      </c>
      <c r="AW109" s="170" t="s">
        <v>35</v>
      </c>
      <c r="AX109" s="170" t="s">
        <v>80</v>
      </c>
      <c r="AY109" s="172" t="s">
        <v>193</v>
      </c>
    </row>
    <row r="110" spans="1:65" s="17" customFormat="1" ht="37.799999999999997" customHeight="1">
      <c r="A110" s="13"/>
      <c r="B110" s="136"/>
      <c r="C110" s="137" t="s">
        <v>213</v>
      </c>
      <c r="D110" s="137" t="s">
        <v>195</v>
      </c>
      <c r="E110" s="138" t="s">
        <v>2503</v>
      </c>
      <c r="F110" s="139" t="s">
        <v>2504</v>
      </c>
      <c r="G110" s="140" t="s">
        <v>605</v>
      </c>
      <c r="H110" s="141">
        <v>5</v>
      </c>
      <c r="I110" s="142">
        <v>0</v>
      </c>
      <c r="J110" s="142">
        <f>ROUND(I110*H110,2)</f>
        <v>0</v>
      </c>
      <c r="K110" s="143"/>
      <c r="L110" s="14"/>
      <c r="M110" s="144"/>
      <c r="N110" s="145" t="s">
        <v>44</v>
      </c>
      <c r="O110" s="146">
        <v>0.28000000000000003</v>
      </c>
      <c r="P110" s="146">
        <f>O110*H110</f>
        <v>1.4000000000000001</v>
      </c>
      <c r="Q110" s="146">
        <v>0</v>
      </c>
      <c r="R110" s="146">
        <f>Q110*H110</f>
        <v>0</v>
      </c>
      <c r="S110" s="146">
        <v>0</v>
      </c>
      <c r="T110" s="147">
        <f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199</v>
      </c>
      <c r="AT110" s="148" t="s">
        <v>195</v>
      </c>
      <c r="AU110" s="148" t="s">
        <v>82</v>
      </c>
      <c r="AY110" s="2" t="s">
        <v>193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2" t="s">
        <v>80</v>
      </c>
      <c r="BK110" s="149">
        <f>ROUND(I110*H110,2)</f>
        <v>0</v>
      </c>
      <c r="BL110" s="2" t="s">
        <v>199</v>
      </c>
      <c r="BM110" s="148" t="s">
        <v>216</v>
      </c>
    </row>
    <row r="111" spans="1:65" s="17" customFormat="1">
      <c r="A111" s="13"/>
      <c r="B111" s="14"/>
      <c r="C111" s="13"/>
      <c r="D111" s="150" t="s">
        <v>200</v>
      </c>
      <c r="E111" s="13"/>
      <c r="F111" s="151" t="s">
        <v>2505</v>
      </c>
      <c r="G111" s="13"/>
      <c r="H111" s="13"/>
      <c r="I111" s="13"/>
      <c r="J111" s="13"/>
      <c r="K111" s="13"/>
      <c r="L111" s="14"/>
      <c r="M111" s="152"/>
      <c r="N111" s="153"/>
      <c r="O111" s="36"/>
      <c r="P111" s="36"/>
      <c r="Q111" s="36"/>
      <c r="R111" s="36"/>
      <c r="S111" s="36"/>
      <c r="T111" s="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" t="s">
        <v>200</v>
      </c>
      <c r="AU111" s="2" t="s">
        <v>82</v>
      </c>
    </row>
    <row r="112" spans="1:65" s="154" customFormat="1">
      <c r="B112" s="155"/>
      <c r="D112" s="156" t="s">
        <v>202</v>
      </c>
      <c r="E112" s="157"/>
      <c r="F112" s="158" t="s">
        <v>2502</v>
      </c>
      <c r="H112" s="157"/>
      <c r="L112" s="155"/>
      <c r="M112" s="159"/>
      <c r="N112" s="160"/>
      <c r="O112" s="160"/>
      <c r="P112" s="160"/>
      <c r="Q112" s="160"/>
      <c r="R112" s="160"/>
      <c r="S112" s="160"/>
      <c r="T112" s="161"/>
      <c r="AT112" s="157" t="s">
        <v>202</v>
      </c>
      <c r="AU112" s="157" t="s">
        <v>82</v>
      </c>
      <c r="AV112" s="154" t="s">
        <v>80</v>
      </c>
      <c r="AW112" s="154" t="s">
        <v>35</v>
      </c>
      <c r="AX112" s="154" t="s">
        <v>73</v>
      </c>
      <c r="AY112" s="157" t="s">
        <v>193</v>
      </c>
    </row>
    <row r="113" spans="1:65" s="162" customFormat="1">
      <c r="B113" s="163"/>
      <c r="D113" s="156" t="s">
        <v>202</v>
      </c>
      <c r="E113" s="164"/>
      <c r="F113" s="165" t="s">
        <v>228</v>
      </c>
      <c r="H113" s="166">
        <v>5</v>
      </c>
      <c r="L113" s="163"/>
      <c r="M113" s="167"/>
      <c r="N113" s="168"/>
      <c r="O113" s="168"/>
      <c r="P113" s="168"/>
      <c r="Q113" s="168"/>
      <c r="R113" s="168"/>
      <c r="S113" s="168"/>
      <c r="T113" s="169"/>
      <c r="AT113" s="164" t="s">
        <v>202</v>
      </c>
      <c r="AU113" s="164" t="s">
        <v>82</v>
      </c>
      <c r="AV113" s="162" t="s">
        <v>82</v>
      </c>
      <c r="AW113" s="162" t="s">
        <v>35</v>
      </c>
      <c r="AX113" s="162" t="s">
        <v>73</v>
      </c>
      <c r="AY113" s="164" t="s">
        <v>193</v>
      </c>
    </row>
    <row r="114" spans="1:65" s="170" customFormat="1">
      <c r="B114" s="171"/>
      <c r="D114" s="156" t="s">
        <v>202</v>
      </c>
      <c r="E114" s="172"/>
      <c r="F114" s="173" t="s">
        <v>206</v>
      </c>
      <c r="H114" s="174">
        <v>5</v>
      </c>
      <c r="L114" s="171"/>
      <c r="M114" s="175"/>
      <c r="N114" s="176"/>
      <c r="O114" s="176"/>
      <c r="P114" s="176"/>
      <c r="Q114" s="176"/>
      <c r="R114" s="176"/>
      <c r="S114" s="176"/>
      <c r="T114" s="177"/>
      <c r="AT114" s="172" t="s">
        <v>202</v>
      </c>
      <c r="AU114" s="172" t="s">
        <v>82</v>
      </c>
      <c r="AV114" s="170" t="s">
        <v>199</v>
      </c>
      <c r="AW114" s="170" t="s">
        <v>35</v>
      </c>
      <c r="AX114" s="170" t="s">
        <v>80</v>
      </c>
      <c r="AY114" s="172" t="s">
        <v>193</v>
      </c>
    </row>
    <row r="115" spans="1:65" s="17" customFormat="1" ht="24.15" customHeight="1">
      <c r="A115" s="13"/>
      <c r="B115" s="136"/>
      <c r="C115" s="137" t="s">
        <v>199</v>
      </c>
      <c r="D115" s="137" t="s">
        <v>195</v>
      </c>
      <c r="E115" s="138" t="s">
        <v>2506</v>
      </c>
      <c r="F115" s="139" t="s">
        <v>2507</v>
      </c>
      <c r="G115" s="140" t="s">
        <v>605</v>
      </c>
      <c r="H115" s="141">
        <v>5</v>
      </c>
      <c r="I115" s="142">
        <v>0</v>
      </c>
      <c r="J115" s="142">
        <f>ROUND(I115*H115,2)</f>
        <v>0</v>
      </c>
      <c r="K115" s="143"/>
      <c r="L115" s="14"/>
      <c r="M115" s="144"/>
      <c r="N115" s="145" t="s">
        <v>44</v>
      </c>
      <c r="O115" s="146">
        <v>0.38900000000000001</v>
      </c>
      <c r="P115" s="146">
        <f>O115*H115</f>
        <v>1.9450000000000001</v>
      </c>
      <c r="Q115" s="146">
        <v>0</v>
      </c>
      <c r="R115" s="146">
        <f>Q115*H115</f>
        <v>0</v>
      </c>
      <c r="S115" s="146">
        <v>0</v>
      </c>
      <c r="T115" s="147">
        <f>S115*H115</f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199</v>
      </c>
      <c r="AT115" s="148" t="s">
        <v>195</v>
      </c>
      <c r="AU115" s="148" t="s">
        <v>82</v>
      </c>
      <c r="AY115" s="2" t="s">
        <v>193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2" t="s">
        <v>80</v>
      </c>
      <c r="BK115" s="149">
        <f>ROUND(I115*H115,2)</f>
        <v>0</v>
      </c>
      <c r="BL115" s="2" t="s">
        <v>199</v>
      </c>
      <c r="BM115" s="148" t="s">
        <v>224</v>
      </c>
    </row>
    <row r="116" spans="1:65" s="17" customFormat="1">
      <c r="A116" s="13"/>
      <c r="B116" s="14"/>
      <c r="C116" s="13"/>
      <c r="D116" s="150" t="s">
        <v>200</v>
      </c>
      <c r="E116" s="13"/>
      <c r="F116" s="151" t="s">
        <v>2508</v>
      </c>
      <c r="G116" s="13"/>
      <c r="H116" s="13"/>
      <c r="I116" s="13"/>
      <c r="J116" s="13"/>
      <c r="K116" s="13"/>
      <c r="L116" s="14"/>
      <c r="M116" s="152"/>
      <c r="N116" s="153"/>
      <c r="O116" s="36"/>
      <c r="P116" s="36"/>
      <c r="Q116" s="36"/>
      <c r="R116" s="36"/>
      <c r="S116" s="36"/>
      <c r="T116" s="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" t="s">
        <v>200</v>
      </c>
      <c r="AU116" s="2" t="s">
        <v>82</v>
      </c>
    </row>
    <row r="117" spans="1:65" s="154" customFormat="1">
      <c r="B117" s="155"/>
      <c r="D117" s="156" t="s">
        <v>202</v>
      </c>
      <c r="E117" s="157"/>
      <c r="F117" s="158" t="s">
        <v>2502</v>
      </c>
      <c r="H117" s="157"/>
      <c r="L117" s="155"/>
      <c r="M117" s="159"/>
      <c r="N117" s="160"/>
      <c r="O117" s="160"/>
      <c r="P117" s="160"/>
      <c r="Q117" s="160"/>
      <c r="R117" s="160"/>
      <c r="S117" s="160"/>
      <c r="T117" s="161"/>
      <c r="AT117" s="157" t="s">
        <v>202</v>
      </c>
      <c r="AU117" s="157" t="s">
        <v>82</v>
      </c>
      <c r="AV117" s="154" t="s">
        <v>80</v>
      </c>
      <c r="AW117" s="154" t="s">
        <v>35</v>
      </c>
      <c r="AX117" s="154" t="s">
        <v>73</v>
      </c>
      <c r="AY117" s="157" t="s">
        <v>193</v>
      </c>
    </row>
    <row r="118" spans="1:65" s="162" customFormat="1">
      <c r="B118" s="163"/>
      <c r="D118" s="156" t="s">
        <v>202</v>
      </c>
      <c r="E118" s="164"/>
      <c r="F118" s="165" t="s">
        <v>228</v>
      </c>
      <c r="H118" s="166">
        <v>5</v>
      </c>
      <c r="L118" s="163"/>
      <c r="M118" s="167"/>
      <c r="N118" s="168"/>
      <c r="O118" s="168"/>
      <c r="P118" s="168"/>
      <c r="Q118" s="168"/>
      <c r="R118" s="168"/>
      <c r="S118" s="168"/>
      <c r="T118" s="169"/>
      <c r="AT118" s="164" t="s">
        <v>202</v>
      </c>
      <c r="AU118" s="164" t="s">
        <v>82</v>
      </c>
      <c r="AV118" s="162" t="s">
        <v>82</v>
      </c>
      <c r="AW118" s="162" t="s">
        <v>35</v>
      </c>
      <c r="AX118" s="162" t="s">
        <v>73</v>
      </c>
      <c r="AY118" s="164" t="s">
        <v>193</v>
      </c>
    </row>
    <row r="119" spans="1:65" s="170" customFormat="1">
      <c r="B119" s="171"/>
      <c r="D119" s="156" t="s">
        <v>202</v>
      </c>
      <c r="E119" s="172"/>
      <c r="F119" s="173" t="s">
        <v>206</v>
      </c>
      <c r="H119" s="174">
        <v>5</v>
      </c>
      <c r="L119" s="171"/>
      <c r="M119" s="175"/>
      <c r="N119" s="176"/>
      <c r="O119" s="176"/>
      <c r="P119" s="176"/>
      <c r="Q119" s="176"/>
      <c r="R119" s="176"/>
      <c r="S119" s="176"/>
      <c r="T119" s="177"/>
      <c r="AT119" s="172" t="s">
        <v>202</v>
      </c>
      <c r="AU119" s="172" t="s">
        <v>82</v>
      </c>
      <c r="AV119" s="170" t="s">
        <v>199</v>
      </c>
      <c r="AW119" s="170" t="s">
        <v>35</v>
      </c>
      <c r="AX119" s="170" t="s">
        <v>80</v>
      </c>
      <c r="AY119" s="172" t="s">
        <v>193</v>
      </c>
    </row>
    <row r="120" spans="1:65" s="17" customFormat="1" ht="24.15" customHeight="1">
      <c r="A120" s="13"/>
      <c r="B120" s="136"/>
      <c r="C120" s="137" t="s">
        <v>228</v>
      </c>
      <c r="D120" s="137" t="s">
        <v>195</v>
      </c>
      <c r="E120" s="138" t="s">
        <v>2509</v>
      </c>
      <c r="F120" s="139" t="s">
        <v>2510</v>
      </c>
      <c r="G120" s="140" t="s">
        <v>605</v>
      </c>
      <c r="H120" s="141">
        <v>1</v>
      </c>
      <c r="I120" s="142">
        <v>0</v>
      </c>
      <c r="J120" s="142">
        <f>ROUND(I120*H120,2)</f>
        <v>0</v>
      </c>
      <c r="K120" s="143"/>
      <c r="L120" s="14"/>
      <c r="M120" s="144"/>
      <c r="N120" s="145" t="s">
        <v>44</v>
      </c>
      <c r="O120" s="146">
        <v>1.175</v>
      </c>
      <c r="P120" s="146">
        <f>O120*H120</f>
        <v>1.175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199</v>
      </c>
      <c r="AT120" s="148" t="s">
        <v>195</v>
      </c>
      <c r="AU120" s="148" t="s">
        <v>82</v>
      </c>
      <c r="AY120" s="2" t="s">
        <v>193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2" t="s">
        <v>80</v>
      </c>
      <c r="BK120" s="149">
        <f>ROUND(I120*H120,2)</f>
        <v>0</v>
      </c>
      <c r="BL120" s="2" t="s">
        <v>199</v>
      </c>
      <c r="BM120" s="148" t="s">
        <v>231</v>
      </c>
    </row>
    <row r="121" spans="1:65" s="17" customFormat="1">
      <c r="A121" s="13"/>
      <c r="B121" s="14"/>
      <c r="C121" s="13"/>
      <c r="D121" s="150" t="s">
        <v>200</v>
      </c>
      <c r="E121" s="13"/>
      <c r="F121" s="151" t="s">
        <v>2511</v>
      </c>
      <c r="G121" s="13"/>
      <c r="H121" s="13"/>
      <c r="I121" s="13"/>
      <c r="J121" s="13"/>
      <c r="K121" s="13"/>
      <c r="L121" s="14"/>
      <c r="M121" s="152"/>
      <c r="N121" s="153"/>
      <c r="O121" s="36"/>
      <c r="P121" s="36"/>
      <c r="Q121" s="36"/>
      <c r="R121" s="36"/>
      <c r="S121" s="36"/>
      <c r="T121" s="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" t="s">
        <v>200</v>
      </c>
      <c r="AU121" s="2" t="s">
        <v>82</v>
      </c>
    </row>
    <row r="122" spans="1:65" s="154" customFormat="1">
      <c r="B122" s="155"/>
      <c r="D122" s="156" t="s">
        <v>202</v>
      </c>
      <c r="E122" s="157"/>
      <c r="F122" s="158" t="s">
        <v>2502</v>
      </c>
      <c r="H122" s="157"/>
      <c r="L122" s="155"/>
      <c r="M122" s="159"/>
      <c r="N122" s="160"/>
      <c r="O122" s="160"/>
      <c r="P122" s="160"/>
      <c r="Q122" s="160"/>
      <c r="R122" s="160"/>
      <c r="S122" s="160"/>
      <c r="T122" s="161"/>
      <c r="AT122" s="157" t="s">
        <v>202</v>
      </c>
      <c r="AU122" s="157" t="s">
        <v>82</v>
      </c>
      <c r="AV122" s="154" t="s">
        <v>80</v>
      </c>
      <c r="AW122" s="154" t="s">
        <v>35</v>
      </c>
      <c r="AX122" s="154" t="s">
        <v>73</v>
      </c>
      <c r="AY122" s="157" t="s">
        <v>193</v>
      </c>
    </row>
    <row r="123" spans="1:65" s="162" customFormat="1">
      <c r="B123" s="163"/>
      <c r="D123" s="156" t="s">
        <v>202</v>
      </c>
      <c r="E123" s="164"/>
      <c r="F123" s="165" t="s">
        <v>80</v>
      </c>
      <c r="H123" s="166">
        <v>1</v>
      </c>
      <c r="L123" s="163"/>
      <c r="M123" s="167"/>
      <c r="N123" s="168"/>
      <c r="O123" s="168"/>
      <c r="P123" s="168"/>
      <c r="Q123" s="168"/>
      <c r="R123" s="168"/>
      <c r="S123" s="168"/>
      <c r="T123" s="169"/>
      <c r="AT123" s="164" t="s">
        <v>202</v>
      </c>
      <c r="AU123" s="164" t="s">
        <v>82</v>
      </c>
      <c r="AV123" s="162" t="s">
        <v>82</v>
      </c>
      <c r="AW123" s="162" t="s">
        <v>35</v>
      </c>
      <c r="AX123" s="162" t="s">
        <v>73</v>
      </c>
      <c r="AY123" s="164" t="s">
        <v>193</v>
      </c>
    </row>
    <row r="124" spans="1:65" s="170" customFormat="1">
      <c r="B124" s="171"/>
      <c r="D124" s="156" t="s">
        <v>202</v>
      </c>
      <c r="E124" s="172"/>
      <c r="F124" s="173" t="s">
        <v>206</v>
      </c>
      <c r="H124" s="174">
        <v>1</v>
      </c>
      <c r="L124" s="171"/>
      <c r="M124" s="175"/>
      <c r="N124" s="176"/>
      <c r="O124" s="176"/>
      <c r="P124" s="176"/>
      <c r="Q124" s="176"/>
      <c r="R124" s="176"/>
      <c r="S124" s="176"/>
      <c r="T124" s="177"/>
      <c r="AT124" s="172" t="s">
        <v>202</v>
      </c>
      <c r="AU124" s="172" t="s">
        <v>82</v>
      </c>
      <c r="AV124" s="170" t="s">
        <v>199</v>
      </c>
      <c r="AW124" s="170" t="s">
        <v>35</v>
      </c>
      <c r="AX124" s="170" t="s">
        <v>80</v>
      </c>
      <c r="AY124" s="172" t="s">
        <v>193</v>
      </c>
    </row>
    <row r="125" spans="1:65" s="17" customFormat="1" ht="62.7" customHeight="1">
      <c r="A125" s="13"/>
      <c r="B125" s="136"/>
      <c r="C125" s="137" t="s">
        <v>216</v>
      </c>
      <c r="D125" s="137" t="s">
        <v>195</v>
      </c>
      <c r="E125" s="138" t="s">
        <v>2512</v>
      </c>
      <c r="F125" s="139" t="s">
        <v>2513</v>
      </c>
      <c r="G125" s="140" t="s">
        <v>198</v>
      </c>
      <c r="H125" s="141">
        <v>102.8</v>
      </c>
      <c r="I125" s="142">
        <v>0</v>
      </c>
      <c r="J125" s="142">
        <f>ROUND(I125*H125,2)</f>
        <v>0</v>
      </c>
      <c r="K125" s="143"/>
      <c r="L125" s="14"/>
      <c r="M125" s="144"/>
      <c r="N125" s="145" t="s">
        <v>44</v>
      </c>
      <c r="O125" s="146">
        <v>0.27200000000000002</v>
      </c>
      <c r="P125" s="146">
        <f>O125*H125</f>
        <v>27.961600000000001</v>
      </c>
      <c r="Q125" s="146">
        <v>0</v>
      </c>
      <c r="R125" s="146">
        <f>Q125*H125</f>
        <v>0</v>
      </c>
      <c r="S125" s="146">
        <v>0.26</v>
      </c>
      <c r="T125" s="147">
        <f>S125*H125</f>
        <v>26.728000000000002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199</v>
      </c>
      <c r="AT125" s="148" t="s">
        <v>195</v>
      </c>
      <c r="AU125" s="148" t="s">
        <v>82</v>
      </c>
      <c r="AY125" s="2" t="s">
        <v>193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2" t="s">
        <v>80</v>
      </c>
      <c r="BK125" s="149">
        <f>ROUND(I125*H125,2)</f>
        <v>0</v>
      </c>
      <c r="BL125" s="2" t="s">
        <v>199</v>
      </c>
      <c r="BM125" s="148" t="s">
        <v>263</v>
      </c>
    </row>
    <row r="126" spans="1:65" s="17" customFormat="1">
      <c r="A126" s="13"/>
      <c r="B126" s="14"/>
      <c r="C126" s="13"/>
      <c r="D126" s="150" t="s">
        <v>200</v>
      </c>
      <c r="E126" s="13"/>
      <c r="F126" s="151" t="s">
        <v>2514</v>
      </c>
      <c r="G126" s="13"/>
      <c r="H126" s="13"/>
      <c r="I126" s="13"/>
      <c r="J126" s="13"/>
      <c r="K126" s="13"/>
      <c r="L126" s="14"/>
      <c r="M126" s="152"/>
      <c r="N126" s="153"/>
      <c r="O126" s="36"/>
      <c r="P126" s="36"/>
      <c r="Q126" s="36"/>
      <c r="R126" s="36"/>
      <c r="S126" s="36"/>
      <c r="T126" s="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" t="s">
        <v>200</v>
      </c>
      <c r="AU126" s="2" t="s">
        <v>82</v>
      </c>
    </row>
    <row r="127" spans="1:65" s="154" customFormat="1">
      <c r="B127" s="155"/>
      <c r="D127" s="156" t="s">
        <v>202</v>
      </c>
      <c r="E127" s="157"/>
      <c r="F127" s="158" t="s">
        <v>2515</v>
      </c>
      <c r="H127" s="157"/>
      <c r="L127" s="155"/>
      <c r="M127" s="159"/>
      <c r="N127" s="160"/>
      <c r="O127" s="160"/>
      <c r="P127" s="160"/>
      <c r="Q127" s="160"/>
      <c r="R127" s="160"/>
      <c r="S127" s="160"/>
      <c r="T127" s="161"/>
      <c r="AT127" s="157" t="s">
        <v>202</v>
      </c>
      <c r="AU127" s="157" t="s">
        <v>82</v>
      </c>
      <c r="AV127" s="154" t="s">
        <v>80</v>
      </c>
      <c r="AW127" s="154" t="s">
        <v>35</v>
      </c>
      <c r="AX127" s="154" t="s">
        <v>73</v>
      </c>
      <c r="AY127" s="157" t="s">
        <v>193</v>
      </c>
    </row>
    <row r="128" spans="1:65" s="154" customFormat="1">
      <c r="B128" s="155"/>
      <c r="D128" s="156" t="s">
        <v>202</v>
      </c>
      <c r="E128" s="157"/>
      <c r="F128" s="158" t="s">
        <v>2516</v>
      </c>
      <c r="H128" s="157"/>
      <c r="L128" s="155"/>
      <c r="M128" s="159"/>
      <c r="N128" s="160"/>
      <c r="O128" s="160"/>
      <c r="P128" s="160"/>
      <c r="Q128" s="160"/>
      <c r="R128" s="160"/>
      <c r="S128" s="160"/>
      <c r="T128" s="161"/>
      <c r="AT128" s="157" t="s">
        <v>202</v>
      </c>
      <c r="AU128" s="157" t="s">
        <v>82</v>
      </c>
      <c r="AV128" s="154" t="s">
        <v>80</v>
      </c>
      <c r="AW128" s="154" t="s">
        <v>35</v>
      </c>
      <c r="AX128" s="154" t="s">
        <v>73</v>
      </c>
      <c r="AY128" s="157" t="s">
        <v>193</v>
      </c>
    </row>
    <row r="129" spans="1:65" s="162" customFormat="1">
      <c r="B129" s="163"/>
      <c r="D129" s="156" t="s">
        <v>202</v>
      </c>
      <c r="E129" s="164"/>
      <c r="F129" s="165" t="s">
        <v>2517</v>
      </c>
      <c r="H129" s="166">
        <v>102.8</v>
      </c>
      <c r="L129" s="163"/>
      <c r="M129" s="167"/>
      <c r="N129" s="168"/>
      <c r="O129" s="168"/>
      <c r="P129" s="168"/>
      <c r="Q129" s="168"/>
      <c r="R129" s="168"/>
      <c r="S129" s="168"/>
      <c r="T129" s="169"/>
      <c r="AT129" s="164" t="s">
        <v>202</v>
      </c>
      <c r="AU129" s="164" t="s">
        <v>82</v>
      </c>
      <c r="AV129" s="162" t="s">
        <v>82</v>
      </c>
      <c r="AW129" s="162" t="s">
        <v>35</v>
      </c>
      <c r="AX129" s="162" t="s">
        <v>73</v>
      </c>
      <c r="AY129" s="164" t="s">
        <v>193</v>
      </c>
    </row>
    <row r="130" spans="1:65" s="170" customFormat="1">
      <c r="B130" s="171"/>
      <c r="D130" s="156" t="s">
        <v>202</v>
      </c>
      <c r="E130" s="172"/>
      <c r="F130" s="173" t="s">
        <v>206</v>
      </c>
      <c r="H130" s="174">
        <v>102.8</v>
      </c>
      <c r="L130" s="171"/>
      <c r="M130" s="175"/>
      <c r="N130" s="176"/>
      <c r="O130" s="176"/>
      <c r="P130" s="176"/>
      <c r="Q130" s="176"/>
      <c r="R130" s="176"/>
      <c r="S130" s="176"/>
      <c r="T130" s="177"/>
      <c r="AT130" s="172" t="s">
        <v>202</v>
      </c>
      <c r="AU130" s="172" t="s">
        <v>82</v>
      </c>
      <c r="AV130" s="170" t="s">
        <v>199</v>
      </c>
      <c r="AW130" s="170" t="s">
        <v>35</v>
      </c>
      <c r="AX130" s="170" t="s">
        <v>80</v>
      </c>
      <c r="AY130" s="172" t="s">
        <v>193</v>
      </c>
    </row>
    <row r="131" spans="1:65" s="17" customFormat="1" ht="78" customHeight="1">
      <c r="A131" s="13"/>
      <c r="B131" s="136"/>
      <c r="C131" s="137" t="s">
        <v>276</v>
      </c>
      <c r="D131" s="137" t="s">
        <v>195</v>
      </c>
      <c r="E131" s="138" t="s">
        <v>2518</v>
      </c>
      <c r="F131" s="139" t="s">
        <v>2519</v>
      </c>
      <c r="G131" s="140" t="s">
        <v>198</v>
      </c>
      <c r="H131" s="141">
        <v>95.8</v>
      </c>
      <c r="I131" s="142">
        <v>0</v>
      </c>
      <c r="J131" s="142">
        <f>ROUND(I131*H131,2)</f>
        <v>0</v>
      </c>
      <c r="K131" s="143"/>
      <c r="L131" s="14"/>
      <c r="M131" s="144"/>
      <c r="N131" s="145" t="s">
        <v>44</v>
      </c>
      <c r="O131" s="146">
        <v>2.4E-2</v>
      </c>
      <c r="P131" s="146">
        <f>O131*H131</f>
        <v>2.2991999999999999</v>
      </c>
      <c r="Q131" s="146">
        <v>0</v>
      </c>
      <c r="R131" s="146">
        <f>Q131*H131</f>
        <v>0</v>
      </c>
      <c r="S131" s="146">
        <v>0.255</v>
      </c>
      <c r="T131" s="147">
        <f>S131*H131</f>
        <v>24.428999999999998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8" t="s">
        <v>199</v>
      </c>
      <c r="AT131" s="148" t="s">
        <v>195</v>
      </c>
      <c r="AU131" s="148" t="s">
        <v>82</v>
      </c>
      <c r="AY131" s="2" t="s">
        <v>193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2" t="s">
        <v>80</v>
      </c>
      <c r="BK131" s="149">
        <f>ROUND(I131*H131,2)</f>
        <v>0</v>
      </c>
      <c r="BL131" s="2" t="s">
        <v>199</v>
      </c>
      <c r="BM131" s="148" t="s">
        <v>279</v>
      </c>
    </row>
    <row r="132" spans="1:65" s="17" customFormat="1">
      <c r="A132" s="13"/>
      <c r="B132" s="14"/>
      <c r="C132" s="13"/>
      <c r="D132" s="150" t="s">
        <v>200</v>
      </c>
      <c r="E132" s="13"/>
      <c r="F132" s="151" t="s">
        <v>2520</v>
      </c>
      <c r="G132" s="13"/>
      <c r="H132" s="13"/>
      <c r="I132" s="13"/>
      <c r="J132" s="13"/>
      <c r="K132" s="13"/>
      <c r="L132" s="14"/>
      <c r="M132" s="152"/>
      <c r="N132" s="153"/>
      <c r="O132" s="36"/>
      <c r="P132" s="36"/>
      <c r="Q132" s="36"/>
      <c r="R132" s="36"/>
      <c r="S132" s="36"/>
      <c r="T132" s="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" t="s">
        <v>200</v>
      </c>
      <c r="AU132" s="2" t="s">
        <v>82</v>
      </c>
    </row>
    <row r="133" spans="1:65" s="154" customFormat="1">
      <c r="B133" s="155"/>
      <c r="D133" s="156" t="s">
        <v>202</v>
      </c>
      <c r="E133" s="157"/>
      <c r="F133" s="158" t="s">
        <v>2515</v>
      </c>
      <c r="H133" s="157"/>
      <c r="L133" s="155"/>
      <c r="M133" s="159"/>
      <c r="N133" s="160"/>
      <c r="O133" s="160"/>
      <c r="P133" s="160"/>
      <c r="Q133" s="160"/>
      <c r="R133" s="160"/>
      <c r="S133" s="160"/>
      <c r="T133" s="161"/>
      <c r="AT133" s="157" t="s">
        <v>202</v>
      </c>
      <c r="AU133" s="157" t="s">
        <v>82</v>
      </c>
      <c r="AV133" s="154" t="s">
        <v>80</v>
      </c>
      <c r="AW133" s="154" t="s">
        <v>35</v>
      </c>
      <c r="AX133" s="154" t="s">
        <v>73</v>
      </c>
      <c r="AY133" s="157" t="s">
        <v>193</v>
      </c>
    </row>
    <row r="134" spans="1:65" s="154" customFormat="1" ht="20.399999999999999">
      <c r="B134" s="155"/>
      <c r="D134" s="156" t="s">
        <v>202</v>
      </c>
      <c r="E134" s="157"/>
      <c r="F134" s="158" t="s">
        <v>2521</v>
      </c>
      <c r="H134" s="157"/>
      <c r="L134" s="155"/>
      <c r="M134" s="159"/>
      <c r="N134" s="160"/>
      <c r="O134" s="160"/>
      <c r="P134" s="160"/>
      <c r="Q134" s="160"/>
      <c r="R134" s="160"/>
      <c r="S134" s="160"/>
      <c r="T134" s="161"/>
      <c r="AT134" s="157" t="s">
        <v>202</v>
      </c>
      <c r="AU134" s="157" t="s">
        <v>82</v>
      </c>
      <c r="AV134" s="154" t="s">
        <v>80</v>
      </c>
      <c r="AW134" s="154" t="s">
        <v>35</v>
      </c>
      <c r="AX134" s="154" t="s">
        <v>73</v>
      </c>
      <c r="AY134" s="157" t="s">
        <v>193</v>
      </c>
    </row>
    <row r="135" spans="1:65" s="162" customFormat="1">
      <c r="B135" s="163"/>
      <c r="D135" s="156" t="s">
        <v>202</v>
      </c>
      <c r="E135" s="164"/>
      <c r="F135" s="165" t="s">
        <v>2522</v>
      </c>
      <c r="H135" s="166">
        <v>95.8</v>
      </c>
      <c r="L135" s="163"/>
      <c r="M135" s="167"/>
      <c r="N135" s="168"/>
      <c r="O135" s="168"/>
      <c r="P135" s="168"/>
      <c r="Q135" s="168"/>
      <c r="R135" s="168"/>
      <c r="S135" s="168"/>
      <c r="T135" s="169"/>
      <c r="AT135" s="164" t="s">
        <v>202</v>
      </c>
      <c r="AU135" s="164" t="s">
        <v>82</v>
      </c>
      <c r="AV135" s="162" t="s">
        <v>82</v>
      </c>
      <c r="AW135" s="162" t="s">
        <v>35</v>
      </c>
      <c r="AX135" s="162" t="s">
        <v>73</v>
      </c>
      <c r="AY135" s="164" t="s">
        <v>193</v>
      </c>
    </row>
    <row r="136" spans="1:65" s="170" customFormat="1">
      <c r="B136" s="171"/>
      <c r="D136" s="156" t="s">
        <v>202</v>
      </c>
      <c r="E136" s="172"/>
      <c r="F136" s="173" t="s">
        <v>206</v>
      </c>
      <c r="H136" s="174">
        <v>95.8</v>
      </c>
      <c r="L136" s="171"/>
      <c r="M136" s="175"/>
      <c r="N136" s="176"/>
      <c r="O136" s="176"/>
      <c r="P136" s="176"/>
      <c r="Q136" s="176"/>
      <c r="R136" s="176"/>
      <c r="S136" s="176"/>
      <c r="T136" s="177"/>
      <c r="AT136" s="172" t="s">
        <v>202</v>
      </c>
      <c r="AU136" s="172" t="s">
        <v>82</v>
      </c>
      <c r="AV136" s="170" t="s">
        <v>199</v>
      </c>
      <c r="AW136" s="170" t="s">
        <v>35</v>
      </c>
      <c r="AX136" s="170" t="s">
        <v>80</v>
      </c>
      <c r="AY136" s="172" t="s">
        <v>193</v>
      </c>
    </row>
    <row r="137" spans="1:65" s="17" customFormat="1" ht="66.75" customHeight="1">
      <c r="A137" s="13"/>
      <c r="B137" s="136"/>
      <c r="C137" s="137" t="s">
        <v>224</v>
      </c>
      <c r="D137" s="137" t="s">
        <v>195</v>
      </c>
      <c r="E137" s="138" t="s">
        <v>2523</v>
      </c>
      <c r="F137" s="139" t="s">
        <v>2524</v>
      </c>
      <c r="G137" s="140" t="s">
        <v>198</v>
      </c>
      <c r="H137" s="141">
        <v>67.7</v>
      </c>
      <c r="I137" s="142">
        <v>0</v>
      </c>
      <c r="J137" s="142">
        <f>ROUND(I137*H137,2)</f>
        <v>0</v>
      </c>
      <c r="K137" s="143"/>
      <c r="L137" s="14"/>
      <c r="M137" s="144"/>
      <c r="N137" s="145" t="s">
        <v>44</v>
      </c>
      <c r="O137" s="146">
        <v>2.5999999999999999E-2</v>
      </c>
      <c r="P137" s="146">
        <f>O137*H137</f>
        <v>1.7602</v>
      </c>
      <c r="Q137" s="146">
        <v>0</v>
      </c>
      <c r="R137" s="146">
        <f>Q137*H137</f>
        <v>0</v>
      </c>
      <c r="S137" s="146">
        <v>0.26</v>
      </c>
      <c r="T137" s="147">
        <f>S137*H137</f>
        <v>17.602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8" t="s">
        <v>199</v>
      </c>
      <c r="AT137" s="148" t="s">
        <v>195</v>
      </c>
      <c r="AU137" s="148" t="s">
        <v>82</v>
      </c>
      <c r="AY137" s="2" t="s">
        <v>193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2" t="s">
        <v>80</v>
      </c>
      <c r="BK137" s="149">
        <f>ROUND(I137*H137,2)</f>
        <v>0</v>
      </c>
      <c r="BL137" s="2" t="s">
        <v>199</v>
      </c>
      <c r="BM137" s="148" t="s">
        <v>283</v>
      </c>
    </row>
    <row r="138" spans="1:65" s="17" customFormat="1">
      <c r="A138" s="13"/>
      <c r="B138" s="14"/>
      <c r="C138" s="13"/>
      <c r="D138" s="150" t="s">
        <v>200</v>
      </c>
      <c r="E138" s="13"/>
      <c r="F138" s="151" t="s">
        <v>2525</v>
      </c>
      <c r="G138" s="13"/>
      <c r="H138" s="13"/>
      <c r="I138" s="13"/>
      <c r="J138" s="13"/>
      <c r="K138" s="13"/>
      <c r="L138" s="14"/>
      <c r="M138" s="152"/>
      <c r="N138" s="153"/>
      <c r="O138" s="36"/>
      <c r="P138" s="36"/>
      <c r="Q138" s="36"/>
      <c r="R138" s="36"/>
      <c r="S138" s="36"/>
      <c r="T138" s="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" t="s">
        <v>200</v>
      </c>
      <c r="AU138" s="2" t="s">
        <v>82</v>
      </c>
    </row>
    <row r="139" spans="1:65" s="154" customFormat="1">
      <c r="B139" s="155"/>
      <c r="D139" s="156" t="s">
        <v>202</v>
      </c>
      <c r="E139" s="157"/>
      <c r="F139" s="158" t="s">
        <v>2515</v>
      </c>
      <c r="H139" s="157"/>
      <c r="L139" s="155"/>
      <c r="M139" s="159"/>
      <c r="N139" s="160"/>
      <c r="O139" s="160"/>
      <c r="P139" s="160"/>
      <c r="Q139" s="160"/>
      <c r="R139" s="160"/>
      <c r="S139" s="160"/>
      <c r="T139" s="161"/>
      <c r="AT139" s="157" t="s">
        <v>202</v>
      </c>
      <c r="AU139" s="157" t="s">
        <v>82</v>
      </c>
      <c r="AV139" s="154" t="s">
        <v>80</v>
      </c>
      <c r="AW139" s="154" t="s">
        <v>35</v>
      </c>
      <c r="AX139" s="154" t="s">
        <v>73</v>
      </c>
      <c r="AY139" s="157" t="s">
        <v>193</v>
      </c>
    </row>
    <row r="140" spans="1:65" s="154" customFormat="1">
      <c r="B140" s="155"/>
      <c r="D140" s="156" t="s">
        <v>202</v>
      </c>
      <c r="E140" s="157"/>
      <c r="F140" s="158" t="s">
        <v>2526</v>
      </c>
      <c r="H140" s="157"/>
      <c r="L140" s="155"/>
      <c r="M140" s="159"/>
      <c r="N140" s="160"/>
      <c r="O140" s="160"/>
      <c r="P140" s="160"/>
      <c r="Q140" s="160"/>
      <c r="R140" s="160"/>
      <c r="S140" s="160"/>
      <c r="T140" s="161"/>
      <c r="AT140" s="157" t="s">
        <v>202</v>
      </c>
      <c r="AU140" s="157" t="s">
        <v>82</v>
      </c>
      <c r="AV140" s="154" t="s">
        <v>80</v>
      </c>
      <c r="AW140" s="154" t="s">
        <v>35</v>
      </c>
      <c r="AX140" s="154" t="s">
        <v>73</v>
      </c>
      <c r="AY140" s="157" t="s">
        <v>193</v>
      </c>
    </row>
    <row r="141" spans="1:65" s="162" customFormat="1">
      <c r="B141" s="163"/>
      <c r="D141" s="156" t="s">
        <v>202</v>
      </c>
      <c r="E141" s="164"/>
      <c r="F141" s="165" t="s">
        <v>2527</v>
      </c>
      <c r="H141" s="166">
        <v>67.7</v>
      </c>
      <c r="L141" s="163"/>
      <c r="M141" s="167"/>
      <c r="N141" s="168"/>
      <c r="O141" s="168"/>
      <c r="P141" s="168"/>
      <c r="Q141" s="168"/>
      <c r="R141" s="168"/>
      <c r="S141" s="168"/>
      <c r="T141" s="169"/>
      <c r="AT141" s="164" t="s">
        <v>202</v>
      </c>
      <c r="AU141" s="164" t="s">
        <v>82</v>
      </c>
      <c r="AV141" s="162" t="s">
        <v>82</v>
      </c>
      <c r="AW141" s="162" t="s">
        <v>35</v>
      </c>
      <c r="AX141" s="162" t="s">
        <v>73</v>
      </c>
      <c r="AY141" s="164" t="s">
        <v>193</v>
      </c>
    </row>
    <row r="142" spans="1:65" s="170" customFormat="1">
      <c r="B142" s="171"/>
      <c r="D142" s="156" t="s">
        <v>202</v>
      </c>
      <c r="E142" s="172"/>
      <c r="F142" s="173" t="s">
        <v>206</v>
      </c>
      <c r="H142" s="174">
        <v>67.7</v>
      </c>
      <c r="L142" s="171"/>
      <c r="M142" s="175"/>
      <c r="N142" s="176"/>
      <c r="O142" s="176"/>
      <c r="P142" s="176"/>
      <c r="Q142" s="176"/>
      <c r="R142" s="176"/>
      <c r="S142" s="176"/>
      <c r="T142" s="177"/>
      <c r="AT142" s="172" t="s">
        <v>202</v>
      </c>
      <c r="AU142" s="172" t="s">
        <v>82</v>
      </c>
      <c r="AV142" s="170" t="s">
        <v>199</v>
      </c>
      <c r="AW142" s="170" t="s">
        <v>35</v>
      </c>
      <c r="AX142" s="170" t="s">
        <v>80</v>
      </c>
      <c r="AY142" s="172" t="s">
        <v>193</v>
      </c>
    </row>
    <row r="143" spans="1:65" s="17" customFormat="1" ht="66.75" customHeight="1">
      <c r="A143" s="13"/>
      <c r="B143" s="136"/>
      <c r="C143" s="137" t="s">
        <v>286</v>
      </c>
      <c r="D143" s="137" t="s">
        <v>195</v>
      </c>
      <c r="E143" s="138" t="s">
        <v>2528</v>
      </c>
      <c r="F143" s="139" t="s">
        <v>2529</v>
      </c>
      <c r="G143" s="140" t="s">
        <v>198</v>
      </c>
      <c r="H143" s="141">
        <v>175</v>
      </c>
      <c r="I143" s="142">
        <v>0</v>
      </c>
      <c r="J143" s="142">
        <f>ROUND(I143*H143,2)</f>
        <v>0</v>
      </c>
      <c r="K143" s="143"/>
      <c r="L143" s="14"/>
      <c r="M143" s="144"/>
      <c r="N143" s="145" t="s">
        <v>44</v>
      </c>
      <c r="O143" s="146">
        <v>3.2000000000000001E-2</v>
      </c>
      <c r="P143" s="146">
        <f>O143*H143</f>
        <v>5.6000000000000005</v>
      </c>
      <c r="Q143" s="146">
        <v>0</v>
      </c>
      <c r="R143" s="146">
        <f>Q143*H143</f>
        <v>0</v>
      </c>
      <c r="S143" s="146">
        <v>0.29499999999999998</v>
      </c>
      <c r="T143" s="147">
        <f>S143*H143</f>
        <v>51.625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48" t="s">
        <v>199</v>
      </c>
      <c r="AT143" s="148" t="s">
        <v>195</v>
      </c>
      <c r="AU143" s="148" t="s">
        <v>82</v>
      </c>
      <c r="AY143" s="2" t="s">
        <v>193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2" t="s">
        <v>80</v>
      </c>
      <c r="BK143" s="149">
        <f>ROUND(I143*H143,2)</f>
        <v>0</v>
      </c>
      <c r="BL143" s="2" t="s">
        <v>199</v>
      </c>
      <c r="BM143" s="148" t="s">
        <v>289</v>
      </c>
    </row>
    <row r="144" spans="1:65" s="17" customFormat="1">
      <c r="A144" s="13"/>
      <c r="B144" s="14"/>
      <c r="C144" s="13"/>
      <c r="D144" s="150" t="s">
        <v>200</v>
      </c>
      <c r="E144" s="13"/>
      <c r="F144" s="151" t="s">
        <v>2530</v>
      </c>
      <c r="G144" s="13"/>
      <c r="H144" s="13"/>
      <c r="I144" s="13"/>
      <c r="J144" s="13"/>
      <c r="K144" s="13"/>
      <c r="L144" s="14"/>
      <c r="M144" s="152"/>
      <c r="N144" s="153"/>
      <c r="O144" s="36"/>
      <c r="P144" s="36"/>
      <c r="Q144" s="36"/>
      <c r="R144" s="36"/>
      <c r="S144" s="36"/>
      <c r="T144" s="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" t="s">
        <v>200</v>
      </c>
      <c r="AU144" s="2" t="s">
        <v>82</v>
      </c>
    </row>
    <row r="145" spans="1:65" s="154" customFormat="1">
      <c r="B145" s="155"/>
      <c r="D145" s="156" t="s">
        <v>202</v>
      </c>
      <c r="E145" s="157"/>
      <c r="F145" s="158" t="s">
        <v>2515</v>
      </c>
      <c r="H145" s="157"/>
      <c r="L145" s="155"/>
      <c r="M145" s="159"/>
      <c r="N145" s="160"/>
      <c r="O145" s="160"/>
      <c r="P145" s="160"/>
      <c r="Q145" s="160"/>
      <c r="R145" s="160"/>
      <c r="S145" s="160"/>
      <c r="T145" s="161"/>
      <c r="AT145" s="157" t="s">
        <v>202</v>
      </c>
      <c r="AU145" s="157" t="s">
        <v>82</v>
      </c>
      <c r="AV145" s="154" t="s">
        <v>80</v>
      </c>
      <c r="AW145" s="154" t="s">
        <v>35</v>
      </c>
      <c r="AX145" s="154" t="s">
        <v>73</v>
      </c>
      <c r="AY145" s="157" t="s">
        <v>193</v>
      </c>
    </row>
    <row r="146" spans="1:65" s="154" customFormat="1">
      <c r="B146" s="155"/>
      <c r="D146" s="156" t="s">
        <v>202</v>
      </c>
      <c r="E146" s="157"/>
      <c r="F146" s="158" t="s">
        <v>2531</v>
      </c>
      <c r="H146" s="157"/>
      <c r="L146" s="155"/>
      <c r="M146" s="159"/>
      <c r="N146" s="160"/>
      <c r="O146" s="160"/>
      <c r="P146" s="160"/>
      <c r="Q146" s="160"/>
      <c r="R146" s="160"/>
      <c r="S146" s="160"/>
      <c r="T146" s="161"/>
      <c r="AT146" s="157" t="s">
        <v>202</v>
      </c>
      <c r="AU146" s="157" t="s">
        <v>82</v>
      </c>
      <c r="AV146" s="154" t="s">
        <v>80</v>
      </c>
      <c r="AW146" s="154" t="s">
        <v>35</v>
      </c>
      <c r="AX146" s="154" t="s">
        <v>73</v>
      </c>
      <c r="AY146" s="157" t="s">
        <v>193</v>
      </c>
    </row>
    <row r="147" spans="1:65" s="162" customFormat="1">
      <c r="B147" s="163"/>
      <c r="D147" s="156" t="s">
        <v>202</v>
      </c>
      <c r="E147" s="164"/>
      <c r="F147" s="165" t="s">
        <v>2532</v>
      </c>
      <c r="H147" s="166">
        <v>175</v>
      </c>
      <c r="L147" s="163"/>
      <c r="M147" s="167"/>
      <c r="N147" s="168"/>
      <c r="O147" s="168"/>
      <c r="P147" s="168"/>
      <c r="Q147" s="168"/>
      <c r="R147" s="168"/>
      <c r="S147" s="168"/>
      <c r="T147" s="169"/>
      <c r="AT147" s="164" t="s">
        <v>202</v>
      </c>
      <c r="AU147" s="164" t="s">
        <v>82</v>
      </c>
      <c r="AV147" s="162" t="s">
        <v>82</v>
      </c>
      <c r="AW147" s="162" t="s">
        <v>35</v>
      </c>
      <c r="AX147" s="162" t="s">
        <v>73</v>
      </c>
      <c r="AY147" s="164" t="s">
        <v>193</v>
      </c>
    </row>
    <row r="148" spans="1:65" s="170" customFormat="1">
      <c r="B148" s="171"/>
      <c r="D148" s="156" t="s">
        <v>202</v>
      </c>
      <c r="E148" s="172"/>
      <c r="F148" s="173" t="s">
        <v>206</v>
      </c>
      <c r="H148" s="174">
        <v>175</v>
      </c>
      <c r="L148" s="171"/>
      <c r="M148" s="175"/>
      <c r="N148" s="176"/>
      <c r="O148" s="176"/>
      <c r="P148" s="176"/>
      <c r="Q148" s="176"/>
      <c r="R148" s="176"/>
      <c r="S148" s="176"/>
      <c r="T148" s="177"/>
      <c r="AT148" s="172" t="s">
        <v>202</v>
      </c>
      <c r="AU148" s="172" t="s">
        <v>82</v>
      </c>
      <c r="AV148" s="170" t="s">
        <v>199</v>
      </c>
      <c r="AW148" s="170" t="s">
        <v>35</v>
      </c>
      <c r="AX148" s="170" t="s">
        <v>80</v>
      </c>
      <c r="AY148" s="172" t="s">
        <v>193</v>
      </c>
    </row>
    <row r="149" spans="1:65" s="17" customFormat="1" ht="66.75" customHeight="1">
      <c r="A149" s="13"/>
      <c r="B149" s="136"/>
      <c r="C149" s="137" t="s">
        <v>231</v>
      </c>
      <c r="D149" s="137" t="s">
        <v>195</v>
      </c>
      <c r="E149" s="138" t="s">
        <v>2533</v>
      </c>
      <c r="F149" s="139" t="s">
        <v>2534</v>
      </c>
      <c r="G149" s="140" t="s">
        <v>198</v>
      </c>
      <c r="H149" s="141">
        <v>163.5</v>
      </c>
      <c r="I149" s="142">
        <v>0</v>
      </c>
      <c r="J149" s="142">
        <f>ROUND(I149*H149,2)</f>
        <v>0</v>
      </c>
      <c r="K149" s="143"/>
      <c r="L149" s="14"/>
      <c r="M149" s="144"/>
      <c r="N149" s="145" t="s">
        <v>44</v>
      </c>
      <c r="O149" s="146">
        <v>0.10199999999999999</v>
      </c>
      <c r="P149" s="146">
        <f>O149*H149</f>
        <v>16.677</v>
      </c>
      <c r="Q149" s="146">
        <v>0</v>
      </c>
      <c r="R149" s="146">
        <f>Q149*H149</f>
        <v>0</v>
      </c>
      <c r="S149" s="146">
        <v>0.28999999999999998</v>
      </c>
      <c r="T149" s="147">
        <f>S149*H149</f>
        <v>47.414999999999999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48" t="s">
        <v>199</v>
      </c>
      <c r="AT149" s="148" t="s">
        <v>195</v>
      </c>
      <c r="AU149" s="148" t="s">
        <v>82</v>
      </c>
      <c r="AY149" s="2" t="s">
        <v>193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2" t="s">
        <v>80</v>
      </c>
      <c r="BK149" s="149">
        <f>ROUND(I149*H149,2)</f>
        <v>0</v>
      </c>
      <c r="BL149" s="2" t="s">
        <v>199</v>
      </c>
      <c r="BM149" s="148" t="s">
        <v>293</v>
      </c>
    </row>
    <row r="150" spans="1:65" s="17" customFormat="1">
      <c r="A150" s="13"/>
      <c r="B150" s="14"/>
      <c r="C150" s="13"/>
      <c r="D150" s="150" t="s">
        <v>200</v>
      </c>
      <c r="E150" s="13"/>
      <c r="F150" s="151" t="s">
        <v>2535</v>
      </c>
      <c r="G150" s="13"/>
      <c r="H150" s="13"/>
      <c r="I150" s="13"/>
      <c r="J150" s="13"/>
      <c r="K150" s="13"/>
      <c r="L150" s="14"/>
      <c r="M150" s="152"/>
      <c r="N150" s="153"/>
      <c r="O150" s="36"/>
      <c r="P150" s="36"/>
      <c r="Q150" s="36"/>
      <c r="R150" s="36"/>
      <c r="S150" s="36"/>
      <c r="T150" s="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" t="s">
        <v>200</v>
      </c>
      <c r="AU150" s="2" t="s">
        <v>82</v>
      </c>
    </row>
    <row r="151" spans="1:65" s="154" customFormat="1">
      <c r="B151" s="155"/>
      <c r="D151" s="156" t="s">
        <v>202</v>
      </c>
      <c r="E151" s="157"/>
      <c r="F151" s="158" t="s">
        <v>2515</v>
      </c>
      <c r="H151" s="157"/>
      <c r="L151" s="155"/>
      <c r="M151" s="159"/>
      <c r="N151" s="160"/>
      <c r="O151" s="160"/>
      <c r="P151" s="160"/>
      <c r="Q151" s="160"/>
      <c r="R151" s="160"/>
      <c r="S151" s="160"/>
      <c r="T151" s="161"/>
      <c r="AT151" s="157" t="s">
        <v>202</v>
      </c>
      <c r="AU151" s="157" t="s">
        <v>82</v>
      </c>
      <c r="AV151" s="154" t="s">
        <v>80</v>
      </c>
      <c r="AW151" s="154" t="s">
        <v>35</v>
      </c>
      <c r="AX151" s="154" t="s">
        <v>73</v>
      </c>
      <c r="AY151" s="157" t="s">
        <v>193</v>
      </c>
    </row>
    <row r="152" spans="1:65" s="154" customFormat="1">
      <c r="B152" s="155"/>
      <c r="D152" s="156" t="s">
        <v>202</v>
      </c>
      <c r="E152" s="157"/>
      <c r="F152" s="158" t="s">
        <v>2536</v>
      </c>
      <c r="H152" s="157"/>
      <c r="L152" s="155"/>
      <c r="M152" s="159"/>
      <c r="N152" s="160"/>
      <c r="O152" s="160"/>
      <c r="P152" s="160"/>
      <c r="Q152" s="160"/>
      <c r="R152" s="160"/>
      <c r="S152" s="160"/>
      <c r="T152" s="161"/>
      <c r="AT152" s="157" t="s">
        <v>202</v>
      </c>
      <c r="AU152" s="157" t="s">
        <v>82</v>
      </c>
      <c r="AV152" s="154" t="s">
        <v>80</v>
      </c>
      <c r="AW152" s="154" t="s">
        <v>35</v>
      </c>
      <c r="AX152" s="154" t="s">
        <v>73</v>
      </c>
      <c r="AY152" s="157" t="s">
        <v>193</v>
      </c>
    </row>
    <row r="153" spans="1:65" s="162" customFormat="1">
      <c r="B153" s="163"/>
      <c r="D153" s="156" t="s">
        <v>202</v>
      </c>
      <c r="E153" s="164"/>
      <c r="F153" s="165" t="s">
        <v>2527</v>
      </c>
      <c r="H153" s="166">
        <v>67.7</v>
      </c>
      <c r="L153" s="163"/>
      <c r="M153" s="167"/>
      <c r="N153" s="168"/>
      <c r="O153" s="168"/>
      <c r="P153" s="168"/>
      <c r="Q153" s="168"/>
      <c r="R153" s="168"/>
      <c r="S153" s="168"/>
      <c r="T153" s="169"/>
      <c r="AT153" s="164" t="s">
        <v>202</v>
      </c>
      <c r="AU153" s="164" t="s">
        <v>82</v>
      </c>
      <c r="AV153" s="162" t="s">
        <v>82</v>
      </c>
      <c r="AW153" s="162" t="s">
        <v>35</v>
      </c>
      <c r="AX153" s="162" t="s">
        <v>73</v>
      </c>
      <c r="AY153" s="164" t="s">
        <v>193</v>
      </c>
    </row>
    <row r="154" spans="1:65" s="154" customFormat="1" ht="20.399999999999999">
      <c r="B154" s="155"/>
      <c r="D154" s="156" t="s">
        <v>202</v>
      </c>
      <c r="E154" s="157"/>
      <c r="F154" s="158" t="s">
        <v>2521</v>
      </c>
      <c r="H154" s="157"/>
      <c r="L154" s="155"/>
      <c r="M154" s="159"/>
      <c r="N154" s="160"/>
      <c r="O154" s="160"/>
      <c r="P154" s="160"/>
      <c r="Q154" s="160"/>
      <c r="R154" s="160"/>
      <c r="S154" s="160"/>
      <c r="T154" s="161"/>
      <c r="AT154" s="157" t="s">
        <v>202</v>
      </c>
      <c r="AU154" s="157" t="s">
        <v>82</v>
      </c>
      <c r="AV154" s="154" t="s">
        <v>80</v>
      </c>
      <c r="AW154" s="154" t="s">
        <v>35</v>
      </c>
      <c r="AX154" s="154" t="s">
        <v>73</v>
      </c>
      <c r="AY154" s="157" t="s">
        <v>193</v>
      </c>
    </row>
    <row r="155" spans="1:65" s="162" customFormat="1">
      <c r="B155" s="163"/>
      <c r="D155" s="156" t="s">
        <v>202</v>
      </c>
      <c r="E155" s="164"/>
      <c r="F155" s="165" t="s">
        <v>2522</v>
      </c>
      <c r="H155" s="166">
        <v>95.8</v>
      </c>
      <c r="L155" s="163"/>
      <c r="M155" s="167"/>
      <c r="N155" s="168"/>
      <c r="O155" s="168"/>
      <c r="P155" s="168"/>
      <c r="Q155" s="168"/>
      <c r="R155" s="168"/>
      <c r="S155" s="168"/>
      <c r="T155" s="169"/>
      <c r="AT155" s="164" t="s">
        <v>202</v>
      </c>
      <c r="AU155" s="164" t="s">
        <v>82</v>
      </c>
      <c r="AV155" s="162" t="s">
        <v>82</v>
      </c>
      <c r="AW155" s="162" t="s">
        <v>35</v>
      </c>
      <c r="AX155" s="162" t="s">
        <v>73</v>
      </c>
      <c r="AY155" s="164" t="s">
        <v>193</v>
      </c>
    </row>
    <row r="156" spans="1:65" s="170" customFormat="1">
      <c r="B156" s="171"/>
      <c r="D156" s="156" t="s">
        <v>202</v>
      </c>
      <c r="E156" s="172"/>
      <c r="F156" s="173" t="s">
        <v>206</v>
      </c>
      <c r="H156" s="174">
        <v>163.5</v>
      </c>
      <c r="L156" s="171"/>
      <c r="M156" s="175"/>
      <c r="N156" s="176"/>
      <c r="O156" s="176"/>
      <c r="P156" s="176"/>
      <c r="Q156" s="176"/>
      <c r="R156" s="176"/>
      <c r="S156" s="176"/>
      <c r="T156" s="177"/>
      <c r="AT156" s="172" t="s">
        <v>202</v>
      </c>
      <c r="AU156" s="172" t="s">
        <v>82</v>
      </c>
      <c r="AV156" s="170" t="s">
        <v>199</v>
      </c>
      <c r="AW156" s="170" t="s">
        <v>35</v>
      </c>
      <c r="AX156" s="170" t="s">
        <v>80</v>
      </c>
      <c r="AY156" s="172" t="s">
        <v>193</v>
      </c>
    </row>
    <row r="157" spans="1:65" s="17" customFormat="1" ht="66.75" customHeight="1">
      <c r="A157" s="13"/>
      <c r="B157" s="136"/>
      <c r="C157" s="137" t="s">
        <v>296</v>
      </c>
      <c r="D157" s="137" t="s">
        <v>195</v>
      </c>
      <c r="E157" s="138" t="s">
        <v>2537</v>
      </c>
      <c r="F157" s="139" t="s">
        <v>2538</v>
      </c>
      <c r="G157" s="140" t="s">
        <v>198</v>
      </c>
      <c r="H157" s="141">
        <v>175</v>
      </c>
      <c r="I157" s="142">
        <v>0</v>
      </c>
      <c r="J157" s="142">
        <f>ROUND(I157*H157,2)</f>
        <v>0</v>
      </c>
      <c r="K157" s="143"/>
      <c r="L157" s="14"/>
      <c r="M157" s="144"/>
      <c r="N157" s="145" t="s">
        <v>44</v>
      </c>
      <c r="O157" s="146">
        <v>0.16600000000000001</v>
      </c>
      <c r="P157" s="146">
        <f>O157*H157</f>
        <v>29.05</v>
      </c>
      <c r="Q157" s="146">
        <v>0</v>
      </c>
      <c r="R157" s="146">
        <f>Q157*H157</f>
        <v>0</v>
      </c>
      <c r="S157" s="146">
        <v>0.44</v>
      </c>
      <c r="T157" s="147">
        <f>S157*H157</f>
        <v>77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48" t="s">
        <v>199</v>
      </c>
      <c r="AT157" s="148" t="s">
        <v>195</v>
      </c>
      <c r="AU157" s="148" t="s">
        <v>82</v>
      </c>
      <c r="AY157" s="2" t="s">
        <v>193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2" t="s">
        <v>80</v>
      </c>
      <c r="BK157" s="149">
        <f>ROUND(I157*H157,2)</f>
        <v>0</v>
      </c>
      <c r="BL157" s="2" t="s">
        <v>199</v>
      </c>
      <c r="BM157" s="148" t="s">
        <v>299</v>
      </c>
    </row>
    <row r="158" spans="1:65" s="17" customFormat="1">
      <c r="A158" s="13"/>
      <c r="B158" s="14"/>
      <c r="C158" s="13"/>
      <c r="D158" s="150" t="s">
        <v>200</v>
      </c>
      <c r="E158" s="13"/>
      <c r="F158" s="151" t="s">
        <v>2539</v>
      </c>
      <c r="G158" s="13"/>
      <c r="H158" s="13"/>
      <c r="I158" s="13"/>
      <c r="J158" s="13"/>
      <c r="K158" s="13"/>
      <c r="L158" s="14"/>
      <c r="M158" s="152"/>
      <c r="N158" s="153"/>
      <c r="O158" s="36"/>
      <c r="P158" s="36"/>
      <c r="Q158" s="36"/>
      <c r="R158" s="36"/>
      <c r="S158" s="36"/>
      <c r="T158" s="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" t="s">
        <v>200</v>
      </c>
      <c r="AU158" s="2" t="s">
        <v>82</v>
      </c>
    </row>
    <row r="159" spans="1:65" s="154" customFormat="1">
      <c r="B159" s="155"/>
      <c r="D159" s="156" t="s">
        <v>202</v>
      </c>
      <c r="E159" s="157"/>
      <c r="F159" s="158" t="s">
        <v>2515</v>
      </c>
      <c r="H159" s="157"/>
      <c r="L159" s="155"/>
      <c r="M159" s="159"/>
      <c r="N159" s="160"/>
      <c r="O159" s="160"/>
      <c r="P159" s="160"/>
      <c r="Q159" s="160"/>
      <c r="R159" s="160"/>
      <c r="S159" s="160"/>
      <c r="T159" s="161"/>
      <c r="AT159" s="157" t="s">
        <v>202</v>
      </c>
      <c r="AU159" s="157" t="s">
        <v>82</v>
      </c>
      <c r="AV159" s="154" t="s">
        <v>80</v>
      </c>
      <c r="AW159" s="154" t="s">
        <v>35</v>
      </c>
      <c r="AX159" s="154" t="s">
        <v>73</v>
      </c>
      <c r="AY159" s="157" t="s">
        <v>193</v>
      </c>
    </row>
    <row r="160" spans="1:65" s="154" customFormat="1">
      <c r="B160" s="155"/>
      <c r="D160" s="156" t="s">
        <v>202</v>
      </c>
      <c r="E160" s="157"/>
      <c r="F160" s="158" t="s">
        <v>2531</v>
      </c>
      <c r="H160" s="157"/>
      <c r="L160" s="155"/>
      <c r="M160" s="159"/>
      <c r="N160" s="160"/>
      <c r="O160" s="160"/>
      <c r="P160" s="160"/>
      <c r="Q160" s="160"/>
      <c r="R160" s="160"/>
      <c r="S160" s="160"/>
      <c r="T160" s="161"/>
      <c r="AT160" s="157" t="s">
        <v>202</v>
      </c>
      <c r="AU160" s="157" t="s">
        <v>82</v>
      </c>
      <c r="AV160" s="154" t="s">
        <v>80</v>
      </c>
      <c r="AW160" s="154" t="s">
        <v>35</v>
      </c>
      <c r="AX160" s="154" t="s">
        <v>73</v>
      </c>
      <c r="AY160" s="157" t="s">
        <v>193</v>
      </c>
    </row>
    <row r="161" spans="1:65" s="162" customFormat="1">
      <c r="B161" s="163"/>
      <c r="D161" s="156" t="s">
        <v>202</v>
      </c>
      <c r="E161" s="164"/>
      <c r="F161" s="165" t="s">
        <v>2532</v>
      </c>
      <c r="H161" s="166">
        <v>175</v>
      </c>
      <c r="L161" s="163"/>
      <c r="M161" s="167"/>
      <c r="N161" s="168"/>
      <c r="O161" s="168"/>
      <c r="P161" s="168"/>
      <c r="Q161" s="168"/>
      <c r="R161" s="168"/>
      <c r="S161" s="168"/>
      <c r="T161" s="169"/>
      <c r="AT161" s="164" t="s">
        <v>202</v>
      </c>
      <c r="AU161" s="164" t="s">
        <v>82</v>
      </c>
      <c r="AV161" s="162" t="s">
        <v>82</v>
      </c>
      <c r="AW161" s="162" t="s">
        <v>35</v>
      </c>
      <c r="AX161" s="162" t="s">
        <v>73</v>
      </c>
      <c r="AY161" s="164" t="s">
        <v>193</v>
      </c>
    </row>
    <row r="162" spans="1:65" s="170" customFormat="1">
      <c r="B162" s="171"/>
      <c r="D162" s="156" t="s">
        <v>202</v>
      </c>
      <c r="E162" s="172"/>
      <c r="F162" s="173" t="s">
        <v>206</v>
      </c>
      <c r="H162" s="174">
        <v>175</v>
      </c>
      <c r="L162" s="171"/>
      <c r="M162" s="175"/>
      <c r="N162" s="176"/>
      <c r="O162" s="176"/>
      <c r="P162" s="176"/>
      <c r="Q162" s="176"/>
      <c r="R162" s="176"/>
      <c r="S162" s="176"/>
      <c r="T162" s="177"/>
      <c r="AT162" s="172" t="s">
        <v>202</v>
      </c>
      <c r="AU162" s="172" t="s">
        <v>82</v>
      </c>
      <c r="AV162" s="170" t="s">
        <v>199</v>
      </c>
      <c r="AW162" s="170" t="s">
        <v>35</v>
      </c>
      <c r="AX162" s="170" t="s">
        <v>80</v>
      </c>
      <c r="AY162" s="172" t="s">
        <v>193</v>
      </c>
    </row>
    <row r="163" spans="1:65" s="17" customFormat="1" ht="44.25" customHeight="1">
      <c r="A163" s="13"/>
      <c r="B163" s="136"/>
      <c r="C163" s="137" t="s">
        <v>263</v>
      </c>
      <c r="D163" s="137" t="s">
        <v>195</v>
      </c>
      <c r="E163" s="138" t="s">
        <v>2540</v>
      </c>
      <c r="F163" s="139" t="s">
        <v>2541</v>
      </c>
      <c r="G163" s="140" t="s">
        <v>353</v>
      </c>
      <c r="H163" s="141">
        <v>172.5</v>
      </c>
      <c r="I163" s="142">
        <v>0</v>
      </c>
      <c r="J163" s="142">
        <f>ROUND(I163*H163,2)</f>
        <v>0</v>
      </c>
      <c r="K163" s="143"/>
      <c r="L163" s="14"/>
      <c r="M163" s="144"/>
      <c r="N163" s="145" t="s">
        <v>44</v>
      </c>
      <c r="O163" s="146">
        <v>0.22700000000000001</v>
      </c>
      <c r="P163" s="146">
        <f>O163*H163</f>
        <v>39.157499999999999</v>
      </c>
      <c r="Q163" s="146">
        <v>0</v>
      </c>
      <c r="R163" s="146">
        <f>Q163*H163</f>
        <v>0</v>
      </c>
      <c r="S163" s="146">
        <v>0.23</v>
      </c>
      <c r="T163" s="147">
        <f>S163*H163</f>
        <v>39.675000000000004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48" t="s">
        <v>199</v>
      </c>
      <c r="AT163" s="148" t="s">
        <v>195</v>
      </c>
      <c r="AU163" s="148" t="s">
        <v>82</v>
      </c>
      <c r="AY163" s="2" t="s">
        <v>193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2" t="s">
        <v>80</v>
      </c>
      <c r="BK163" s="149">
        <f>ROUND(I163*H163,2)</f>
        <v>0</v>
      </c>
      <c r="BL163" s="2" t="s">
        <v>199</v>
      </c>
      <c r="BM163" s="148" t="s">
        <v>307</v>
      </c>
    </row>
    <row r="164" spans="1:65" s="17" customFormat="1">
      <c r="A164" s="13"/>
      <c r="B164" s="14"/>
      <c r="C164" s="13"/>
      <c r="D164" s="150" t="s">
        <v>200</v>
      </c>
      <c r="E164" s="13"/>
      <c r="F164" s="151" t="s">
        <v>2542</v>
      </c>
      <c r="G164" s="13"/>
      <c r="H164" s="13"/>
      <c r="I164" s="13"/>
      <c r="J164" s="13"/>
      <c r="K164" s="13"/>
      <c r="L164" s="14"/>
      <c r="M164" s="152"/>
      <c r="N164" s="153"/>
      <c r="O164" s="36"/>
      <c r="P164" s="36"/>
      <c r="Q164" s="36"/>
      <c r="R164" s="36"/>
      <c r="S164" s="36"/>
      <c r="T164" s="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" t="s">
        <v>200</v>
      </c>
      <c r="AU164" s="2" t="s">
        <v>82</v>
      </c>
    </row>
    <row r="165" spans="1:65" s="154" customFormat="1">
      <c r="B165" s="155"/>
      <c r="D165" s="156" t="s">
        <v>202</v>
      </c>
      <c r="E165" s="157"/>
      <c r="F165" s="158" t="s">
        <v>2515</v>
      </c>
      <c r="H165" s="157"/>
      <c r="L165" s="155"/>
      <c r="M165" s="159"/>
      <c r="N165" s="160"/>
      <c r="O165" s="160"/>
      <c r="P165" s="160"/>
      <c r="Q165" s="160"/>
      <c r="R165" s="160"/>
      <c r="S165" s="160"/>
      <c r="T165" s="161"/>
      <c r="AT165" s="157" t="s">
        <v>202</v>
      </c>
      <c r="AU165" s="157" t="s">
        <v>82</v>
      </c>
      <c r="AV165" s="154" t="s">
        <v>80</v>
      </c>
      <c r="AW165" s="154" t="s">
        <v>35</v>
      </c>
      <c r="AX165" s="154" t="s">
        <v>73</v>
      </c>
      <c r="AY165" s="157" t="s">
        <v>193</v>
      </c>
    </row>
    <row r="166" spans="1:65" s="154" customFormat="1">
      <c r="B166" s="155"/>
      <c r="D166" s="156" t="s">
        <v>202</v>
      </c>
      <c r="E166" s="157"/>
      <c r="F166" s="158" t="s">
        <v>2526</v>
      </c>
      <c r="H166" s="157"/>
      <c r="L166" s="155"/>
      <c r="M166" s="159"/>
      <c r="N166" s="160"/>
      <c r="O166" s="160"/>
      <c r="P166" s="160"/>
      <c r="Q166" s="160"/>
      <c r="R166" s="160"/>
      <c r="S166" s="160"/>
      <c r="T166" s="161"/>
      <c r="AT166" s="157" t="s">
        <v>202</v>
      </c>
      <c r="AU166" s="157" t="s">
        <v>82</v>
      </c>
      <c r="AV166" s="154" t="s">
        <v>80</v>
      </c>
      <c r="AW166" s="154" t="s">
        <v>35</v>
      </c>
      <c r="AX166" s="154" t="s">
        <v>73</v>
      </c>
      <c r="AY166" s="157" t="s">
        <v>193</v>
      </c>
    </row>
    <row r="167" spans="1:65" s="162" customFormat="1">
      <c r="B167" s="163"/>
      <c r="D167" s="156" t="s">
        <v>202</v>
      </c>
      <c r="E167" s="164"/>
      <c r="F167" s="165" t="s">
        <v>2543</v>
      </c>
      <c r="H167" s="166">
        <v>103</v>
      </c>
      <c r="L167" s="163"/>
      <c r="M167" s="167"/>
      <c r="N167" s="168"/>
      <c r="O167" s="168"/>
      <c r="P167" s="168"/>
      <c r="Q167" s="168"/>
      <c r="R167" s="168"/>
      <c r="S167" s="168"/>
      <c r="T167" s="169"/>
      <c r="AT167" s="164" t="s">
        <v>202</v>
      </c>
      <c r="AU167" s="164" t="s">
        <v>82</v>
      </c>
      <c r="AV167" s="162" t="s">
        <v>82</v>
      </c>
      <c r="AW167" s="162" t="s">
        <v>35</v>
      </c>
      <c r="AX167" s="162" t="s">
        <v>73</v>
      </c>
      <c r="AY167" s="164" t="s">
        <v>193</v>
      </c>
    </row>
    <row r="168" spans="1:65" s="154" customFormat="1">
      <c r="B168" s="155"/>
      <c r="D168" s="156" t="s">
        <v>202</v>
      </c>
      <c r="E168" s="157"/>
      <c r="F168" s="158" t="s">
        <v>2516</v>
      </c>
      <c r="H168" s="157"/>
      <c r="L168" s="155"/>
      <c r="M168" s="159"/>
      <c r="N168" s="160"/>
      <c r="O168" s="160"/>
      <c r="P168" s="160"/>
      <c r="Q168" s="160"/>
      <c r="R168" s="160"/>
      <c r="S168" s="160"/>
      <c r="T168" s="161"/>
      <c r="AT168" s="157" t="s">
        <v>202</v>
      </c>
      <c r="AU168" s="157" t="s">
        <v>82</v>
      </c>
      <c r="AV168" s="154" t="s">
        <v>80</v>
      </c>
      <c r="AW168" s="154" t="s">
        <v>35</v>
      </c>
      <c r="AX168" s="154" t="s">
        <v>73</v>
      </c>
      <c r="AY168" s="157" t="s">
        <v>193</v>
      </c>
    </row>
    <row r="169" spans="1:65" s="162" customFormat="1">
      <c r="B169" s="163"/>
      <c r="D169" s="156" t="s">
        <v>202</v>
      </c>
      <c r="E169" s="164"/>
      <c r="F169" s="165" t="s">
        <v>2544</v>
      </c>
      <c r="H169" s="166">
        <v>69.5</v>
      </c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202</v>
      </c>
      <c r="AU169" s="164" t="s">
        <v>82</v>
      </c>
      <c r="AV169" s="162" t="s">
        <v>82</v>
      </c>
      <c r="AW169" s="162" t="s">
        <v>35</v>
      </c>
      <c r="AX169" s="162" t="s">
        <v>73</v>
      </c>
      <c r="AY169" s="164" t="s">
        <v>193</v>
      </c>
    </row>
    <row r="170" spans="1:65" s="170" customFormat="1">
      <c r="B170" s="171"/>
      <c r="D170" s="156" t="s">
        <v>202</v>
      </c>
      <c r="E170" s="172"/>
      <c r="F170" s="173" t="s">
        <v>206</v>
      </c>
      <c r="H170" s="174">
        <v>172.5</v>
      </c>
      <c r="L170" s="171"/>
      <c r="M170" s="175"/>
      <c r="N170" s="176"/>
      <c r="O170" s="176"/>
      <c r="P170" s="176"/>
      <c r="Q170" s="176"/>
      <c r="R170" s="176"/>
      <c r="S170" s="176"/>
      <c r="T170" s="177"/>
      <c r="AT170" s="172" t="s">
        <v>202</v>
      </c>
      <c r="AU170" s="172" t="s">
        <v>82</v>
      </c>
      <c r="AV170" s="170" t="s">
        <v>199</v>
      </c>
      <c r="AW170" s="170" t="s">
        <v>35</v>
      </c>
      <c r="AX170" s="170" t="s">
        <v>80</v>
      </c>
      <c r="AY170" s="172" t="s">
        <v>193</v>
      </c>
    </row>
    <row r="171" spans="1:65" s="17" customFormat="1" ht="44.25" customHeight="1">
      <c r="A171" s="13"/>
      <c r="B171" s="136"/>
      <c r="C171" s="137" t="s">
        <v>310</v>
      </c>
      <c r="D171" s="137" t="s">
        <v>195</v>
      </c>
      <c r="E171" s="138" t="s">
        <v>2545</v>
      </c>
      <c r="F171" s="139" t="s">
        <v>2546</v>
      </c>
      <c r="G171" s="140" t="s">
        <v>353</v>
      </c>
      <c r="H171" s="141">
        <v>6</v>
      </c>
      <c r="I171" s="142">
        <v>0</v>
      </c>
      <c r="J171" s="142">
        <f>ROUND(I171*H171,2)</f>
        <v>0</v>
      </c>
      <c r="K171" s="143"/>
      <c r="L171" s="14"/>
      <c r="M171" s="144"/>
      <c r="N171" s="145" t="s">
        <v>44</v>
      </c>
      <c r="O171" s="146">
        <v>0.27200000000000002</v>
      </c>
      <c r="P171" s="146">
        <f>O171*H171</f>
        <v>1.6320000000000001</v>
      </c>
      <c r="Q171" s="146">
        <v>0</v>
      </c>
      <c r="R171" s="146">
        <f>Q171*H171</f>
        <v>0</v>
      </c>
      <c r="S171" s="146">
        <v>0.28999999999999998</v>
      </c>
      <c r="T171" s="147">
        <f>S171*H171</f>
        <v>1.7399999999999998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48" t="s">
        <v>199</v>
      </c>
      <c r="AT171" s="148" t="s">
        <v>195</v>
      </c>
      <c r="AU171" s="148" t="s">
        <v>82</v>
      </c>
      <c r="AY171" s="2" t="s">
        <v>193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2" t="s">
        <v>80</v>
      </c>
      <c r="BK171" s="149">
        <f>ROUND(I171*H171,2)</f>
        <v>0</v>
      </c>
      <c r="BL171" s="2" t="s">
        <v>199</v>
      </c>
      <c r="BM171" s="148" t="s">
        <v>313</v>
      </c>
    </row>
    <row r="172" spans="1:65" s="17" customFormat="1">
      <c r="A172" s="13"/>
      <c r="B172" s="14"/>
      <c r="C172" s="13"/>
      <c r="D172" s="150" t="s">
        <v>200</v>
      </c>
      <c r="E172" s="13"/>
      <c r="F172" s="151" t="s">
        <v>2547</v>
      </c>
      <c r="G172" s="13"/>
      <c r="H172" s="13"/>
      <c r="I172" s="13"/>
      <c r="J172" s="13"/>
      <c r="K172" s="13"/>
      <c r="L172" s="14"/>
      <c r="M172" s="152"/>
      <c r="N172" s="153"/>
      <c r="O172" s="36"/>
      <c r="P172" s="36"/>
      <c r="Q172" s="36"/>
      <c r="R172" s="36"/>
      <c r="S172" s="36"/>
      <c r="T172" s="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" t="s">
        <v>200</v>
      </c>
      <c r="AU172" s="2" t="s">
        <v>82</v>
      </c>
    </row>
    <row r="173" spans="1:65" s="154" customFormat="1">
      <c r="B173" s="155"/>
      <c r="D173" s="156" t="s">
        <v>202</v>
      </c>
      <c r="E173" s="157"/>
      <c r="F173" s="158" t="s">
        <v>2515</v>
      </c>
      <c r="H173" s="157"/>
      <c r="L173" s="155"/>
      <c r="M173" s="159"/>
      <c r="N173" s="160"/>
      <c r="O173" s="160"/>
      <c r="P173" s="160"/>
      <c r="Q173" s="160"/>
      <c r="R173" s="160"/>
      <c r="S173" s="160"/>
      <c r="T173" s="161"/>
      <c r="AT173" s="157" t="s">
        <v>202</v>
      </c>
      <c r="AU173" s="157" t="s">
        <v>82</v>
      </c>
      <c r="AV173" s="154" t="s">
        <v>80</v>
      </c>
      <c r="AW173" s="154" t="s">
        <v>35</v>
      </c>
      <c r="AX173" s="154" t="s">
        <v>73</v>
      </c>
      <c r="AY173" s="157" t="s">
        <v>193</v>
      </c>
    </row>
    <row r="174" spans="1:65" s="154" customFormat="1">
      <c r="B174" s="155"/>
      <c r="D174" s="156" t="s">
        <v>202</v>
      </c>
      <c r="E174" s="157"/>
      <c r="F174" s="158" t="s">
        <v>2548</v>
      </c>
      <c r="H174" s="157"/>
      <c r="L174" s="155"/>
      <c r="M174" s="159"/>
      <c r="N174" s="160"/>
      <c r="O174" s="160"/>
      <c r="P174" s="160"/>
      <c r="Q174" s="160"/>
      <c r="R174" s="160"/>
      <c r="S174" s="160"/>
      <c r="T174" s="161"/>
      <c r="AT174" s="157" t="s">
        <v>202</v>
      </c>
      <c r="AU174" s="157" t="s">
        <v>82</v>
      </c>
      <c r="AV174" s="154" t="s">
        <v>80</v>
      </c>
      <c r="AW174" s="154" t="s">
        <v>35</v>
      </c>
      <c r="AX174" s="154" t="s">
        <v>73</v>
      </c>
      <c r="AY174" s="157" t="s">
        <v>193</v>
      </c>
    </row>
    <row r="175" spans="1:65" s="162" customFormat="1">
      <c r="B175" s="163"/>
      <c r="D175" s="156" t="s">
        <v>202</v>
      </c>
      <c r="E175" s="164"/>
      <c r="F175" s="165" t="s">
        <v>2549</v>
      </c>
      <c r="H175" s="166">
        <v>6</v>
      </c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202</v>
      </c>
      <c r="AU175" s="164" t="s">
        <v>82</v>
      </c>
      <c r="AV175" s="162" t="s">
        <v>82</v>
      </c>
      <c r="AW175" s="162" t="s">
        <v>35</v>
      </c>
      <c r="AX175" s="162" t="s">
        <v>73</v>
      </c>
      <c r="AY175" s="164" t="s">
        <v>193</v>
      </c>
    </row>
    <row r="176" spans="1:65" s="170" customFormat="1">
      <c r="B176" s="171"/>
      <c r="D176" s="156" t="s">
        <v>202</v>
      </c>
      <c r="E176" s="172"/>
      <c r="F176" s="173" t="s">
        <v>206</v>
      </c>
      <c r="H176" s="174">
        <v>6</v>
      </c>
      <c r="L176" s="171"/>
      <c r="M176" s="175"/>
      <c r="N176" s="176"/>
      <c r="O176" s="176"/>
      <c r="P176" s="176"/>
      <c r="Q176" s="176"/>
      <c r="R176" s="176"/>
      <c r="S176" s="176"/>
      <c r="T176" s="177"/>
      <c r="AT176" s="172" t="s">
        <v>202</v>
      </c>
      <c r="AU176" s="172" t="s">
        <v>82</v>
      </c>
      <c r="AV176" s="170" t="s">
        <v>199</v>
      </c>
      <c r="AW176" s="170" t="s">
        <v>35</v>
      </c>
      <c r="AX176" s="170" t="s">
        <v>80</v>
      </c>
      <c r="AY176" s="172" t="s">
        <v>193</v>
      </c>
    </row>
    <row r="177" spans="1:65" s="17" customFormat="1" ht="24.15" customHeight="1">
      <c r="A177" s="13"/>
      <c r="B177" s="136"/>
      <c r="C177" s="137" t="s">
        <v>279</v>
      </c>
      <c r="D177" s="137" t="s">
        <v>195</v>
      </c>
      <c r="E177" s="138" t="s">
        <v>2550</v>
      </c>
      <c r="F177" s="139" t="s">
        <v>2551</v>
      </c>
      <c r="G177" s="140" t="s">
        <v>198</v>
      </c>
      <c r="H177" s="141">
        <v>27.22</v>
      </c>
      <c r="I177" s="142">
        <v>0</v>
      </c>
      <c r="J177" s="142">
        <f>ROUND(I177*H177,2)</f>
        <v>0</v>
      </c>
      <c r="K177" s="143"/>
      <c r="L177" s="14"/>
      <c r="M177" s="144"/>
      <c r="N177" s="145" t="s">
        <v>44</v>
      </c>
      <c r="O177" s="146">
        <v>0.55100000000000005</v>
      </c>
      <c r="P177" s="146">
        <f>O177*H177</f>
        <v>14.99822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8" t="s">
        <v>199</v>
      </c>
      <c r="AT177" s="148" t="s">
        <v>195</v>
      </c>
      <c r="AU177" s="148" t="s">
        <v>82</v>
      </c>
      <c r="AY177" s="2" t="s">
        <v>193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2" t="s">
        <v>80</v>
      </c>
      <c r="BK177" s="149">
        <f>ROUND(I177*H177,2)</f>
        <v>0</v>
      </c>
      <c r="BL177" s="2" t="s">
        <v>199</v>
      </c>
      <c r="BM177" s="148" t="s">
        <v>327</v>
      </c>
    </row>
    <row r="178" spans="1:65" s="17" customFormat="1">
      <c r="A178" s="13"/>
      <c r="B178" s="14"/>
      <c r="C178" s="13"/>
      <c r="D178" s="150" t="s">
        <v>200</v>
      </c>
      <c r="E178" s="13"/>
      <c r="F178" s="151" t="s">
        <v>2552</v>
      </c>
      <c r="G178" s="13"/>
      <c r="H178" s="13"/>
      <c r="I178" s="13"/>
      <c r="J178" s="13"/>
      <c r="K178" s="13"/>
      <c r="L178" s="14"/>
      <c r="M178" s="152"/>
      <c r="N178" s="153"/>
      <c r="O178" s="36"/>
      <c r="P178" s="36"/>
      <c r="Q178" s="36"/>
      <c r="R178" s="36"/>
      <c r="S178" s="36"/>
      <c r="T178" s="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" t="s">
        <v>200</v>
      </c>
      <c r="AU178" s="2" t="s">
        <v>82</v>
      </c>
    </row>
    <row r="179" spans="1:65" s="154" customFormat="1">
      <c r="B179" s="155"/>
      <c r="D179" s="156" t="s">
        <v>202</v>
      </c>
      <c r="E179" s="157"/>
      <c r="F179" s="158" t="s">
        <v>2495</v>
      </c>
      <c r="H179" s="157"/>
      <c r="L179" s="155"/>
      <c r="M179" s="159"/>
      <c r="N179" s="160"/>
      <c r="O179" s="160"/>
      <c r="P179" s="160"/>
      <c r="Q179" s="160"/>
      <c r="R179" s="160"/>
      <c r="S179" s="160"/>
      <c r="T179" s="161"/>
      <c r="AT179" s="157" t="s">
        <v>202</v>
      </c>
      <c r="AU179" s="157" t="s">
        <v>82</v>
      </c>
      <c r="AV179" s="154" t="s">
        <v>80</v>
      </c>
      <c r="AW179" s="154" t="s">
        <v>35</v>
      </c>
      <c r="AX179" s="154" t="s">
        <v>73</v>
      </c>
      <c r="AY179" s="157" t="s">
        <v>193</v>
      </c>
    </row>
    <row r="180" spans="1:65" s="154" customFormat="1">
      <c r="B180" s="155"/>
      <c r="D180" s="156" t="s">
        <v>202</v>
      </c>
      <c r="E180" s="157"/>
      <c r="F180" s="158" t="s">
        <v>2553</v>
      </c>
      <c r="H180" s="157"/>
      <c r="L180" s="155"/>
      <c r="M180" s="159"/>
      <c r="N180" s="160"/>
      <c r="O180" s="160"/>
      <c r="P180" s="160"/>
      <c r="Q180" s="160"/>
      <c r="R180" s="160"/>
      <c r="S180" s="160"/>
      <c r="T180" s="161"/>
      <c r="AT180" s="157" t="s">
        <v>202</v>
      </c>
      <c r="AU180" s="157" t="s">
        <v>82</v>
      </c>
      <c r="AV180" s="154" t="s">
        <v>80</v>
      </c>
      <c r="AW180" s="154" t="s">
        <v>35</v>
      </c>
      <c r="AX180" s="154" t="s">
        <v>73</v>
      </c>
      <c r="AY180" s="157" t="s">
        <v>193</v>
      </c>
    </row>
    <row r="181" spans="1:65" s="162" customFormat="1">
      <c r="B181" s="163"/>
      <c r="D181" s="156" t="s">
        <v>202</v>
      </c>
      <c r="E181" s="164"/>
      <c r="F181" s="165" t="s">
        <v>2381</v>
      </c>
      <c r="H181" s="166">
        <v>14</v>
      </c>
      <c r="L181" s="163"/>
      <c r="M181" s="167"/>
      <c r="N181" s="168"/>
      <c r="O181" s="168"/>
      <c r="P181" s="168"/>
      <c r="Q181" s="168"/>
      <c r="R181" s="168"/>
      <c r="S181" s="168"/>
      <c r="T181" s="169"/>
      <c r="AT181" s="164" t="s">
        <v>202</v>
      </c>
      <c r="AU181" s="164" t="s">
        <v>82</v>
      </c>
      <c r="AV181" s="162" t="s">
        <v>82</v>
      </c>
      <c r="AW181" s="162" t="s">
        <v>35</v>
      </c>
      <c r="AX181" s="162" t="s">
        <v>73</v>
      </c>
      <c r="AY181" s="164" t="s">
        <v>193</v>
      </c>
    </row>
    <row r="182" spans="1:65" s="154" customFormat="1" ht="20.399999999999999">
      <c r="B182" s="155"/>
      <c r="D182" s="156" t="s">
        <v>202</v>
      </c>
      <c r="E182" s="157"/>
      <c r="F182" s="158" t="s">
        <v>2554</v>
      </c>
      <c r="H182" s="157"/>
      <c r="L182" s="155"/>
      <c r="M182" s="159"/>
      <c r="N182" s="160"/>
      <c r="O182" s="160"/>
      <c r="P182" s="160"/>
      <c r="Q182" s="160"/>
      <c r="R182" s="160"/>
      <c r="S182" s="160"/>
      <c r="T182" s="161"/>
      <c r="AT182" s="157" t="s">
        <v>202</v>
      </c>
      <c r="AU182" s="157" t="s">
        <v>82</v>
      </c>
      <c r="AV182" s="154" t="s">
        <v>80</v>
      </c>
      <c r="AW182" s="154" t="s">
        <v>35</v>
      </c>
      <c r="AX182" s="154" t="s">
        <v>73</v>
      </c>
      <c r="AY182" s="157" t="s">
        <v>193</v>
      </c>
    </row>
    <row r="183" spans="1:65" s="162" customFormat="1">
      <c r="B183" s="163"/>
      <c r="D183" s="156" t="s">
        <v>202</v>
      </c>
      <c r="E183" s="164"/>
      <c r="F183" s="165" t="s">
        <v>2549</v>
      </c>
      <c r="H183" s="166">
        <v>6</v>
      </c>
      <c r="L183" s="163"/>
      <c r="M183" s="167"/>
      <c r="N183" s="168"/>
      <c r="O183" s="168"/>
      <c r="P183" s="168"/>
      <c r="Q183" s="168"/>
      <c r="R183" s="168"/>
      <c r="S183" s="168"/>
      <c r="T183" s="169"/>
      <c r="AT183" s="164" t="s">
        <v>202</v>
      </c>
      <c r="AU183" s="164" t="s">
        <v>82</v>
      </c>
      <c r="AV183" s="162" t="s">
        <v>82</v>
      </c>
      <c r="AW183" s="162" t="s">
        <v>35</v>
      </c>
      <c r="AX183" s="162" t="s">
        <v>73</v>
      </c>
      <c r="AY183" s="164" t="s">
        <v>193</v>
      </c>
    </row>
    <row r="184" spans="1:65" s="154" customFormat="1">
      <c r="B184" s="155"/>
      <c r="D184" s="156" t="s">
        <v>202</v>
      </c>
      <c r="E184" s="157"/>
      <c r="F184" s="158" t="s">
        <v>2555</v>
      </c>
      <c r="H184" s="157"/>
      <c r="L184" s="155"/>
      <c r="M184" s="159"/>
      <c r="N184" s="160"/>
      <c r="O184" s="160"/>
      <c r="P184" s="160"/>
      <c r="Q184" s="160"/>
      <c r="R184" s="160"/>
      <c r="S184" s="160"/>
      <c r="T184" s="161"/>
      <c r="AT184" s="157" t="s">
        <v>202</v>
      </c>
      <c r="AU184" s="157" t="s">
        <v>82</v>
      </c>
      <c r="AV184" s="154" t="s">
        <v>80</v>
      </c>
      <c r="AW184" s="154" t="s">
        <v>35</v>
      </c>
      <c r="AX184" s="154" t="s">
        <v>73</v>
      </c>
      <c r="AY184" s="157" t="s">
        <v>193</v>
      </c>
    </row>
    <row r="185" spans="1:65" s="162" customFormat="1">
      <c r="B185" s="163"/>
      <c r="D185" s="156" t="s">
        <v>202</v>
      </c>
      <c r="E185" s="164"/>
      <c r="F185" s="165" t="s">
        <v>2556</v>
      </c>
      <c r="H185" s="166">
        <v>7.22</v>
      </c>
      <c r="L185" s="163"/>
      <c r="M185" s="167"/>
      <c r="N185" s="168"/>
      <c r="O185" s="168"/>
      <c r="P185" s="168"/>
      <c r="Q185" s="168"/>
      <c r="R185" s="168"/>
      <c r="S185" s="168"/>
      <c r="T185" s="169"/>
      <c r="AT185" s="164" t="s">
        <v>202</v>
      </c>
      <c r="AU185" s="164" t="s">
        <v>82</v>
      </c>
      <c r="AV185" s="162" t="s">
        <v>82</v>
      </c>
      <c r="AW185" s="162" t="s">
        <v>35</v>
      </c>
      <c r="AX185" s="162" t="s">
        <v>73</v>
      </c>
      <c r="AY185" s="164" t="s">
        <v>193</v>
      </c>
    </row>
    <row r="186" spans="1:65" s="170" customFormat="1">
      <c r="B186" s="171"/>
      <c r="D186" s="156" t="s">
        <v>202</v>
      </c>
      <c r="E186" s="172"/>
      <c r="F186" s="173" t="s">
        <v>206</v>
      </c>
      <c r="H186" s="174">
        <v>27.22</v>
      </c>
      <c r="L186" s="171"/>
      <c r="M186" s="175"/>
      <c r="N186" s="176"/>
      <c r="O186" s="176"/>
      <c r="P186" s="176"/>
      <c r="Q186" s="176"/>
      <c r="R186" s="176"/>
      <c r="S186" s="176"/>
      <c r="T186" s="177"/>
      <c r="AT186" s="172" t="s">
        <v>202</v>
      </c>
      <c r="AU186" s="172" t="s">
        <v>82</v>
      </c>
      <c r="AV186" s="170" t="s">
        <v>199</v>
      </c>
      <c r="AW186" s="170" t="s">
        <v>35</v>
      </c>
      <c r="AX186" s="170" t="s">
        <v>80</v>
      </c>
      <c r="AY186" s="172" t="s">
        <v>193</v>
      </c>
    </row>
    <row r="187" spans="1:65" s="17" customFormat="1" ht="44.25" customHeight="1">
      <c r="A187" s="13"/>
      <c r="B187" s="136"/>
      <c r="C187" s="137" t="s">
        <v>8</v>
      </c>
      <c r="D187" s="137" t="s">
        <v>195</v>
      </c>
      <c r="E187" s="138" t="s">
        <v>2557</v>
      </c>
      <c r="F187" s="139" t="s">
        <v>2558</v>
      </c>
      <c r="G187" s="140" t="s">
        <v>223</v>
      </c>
      <c r="H187" s="141">
        <v>23.443000000000001</v>
      </c>
      <c r="I187" s="142">
        <v>0</v>
      </c>
      <c r="J187" s="142">
        <f>ROUND(I187*H187,2)</f>
        <v>0</v>
      </c>
      <c r="K187" s="143"/>
      <c r="L187" s="14"/>
      <c r="M187" s="144"/>
      <c r="N187" s="145" t="s">
        <v>44</v>
      </c>
      <c r="O187" s="146">
        <v>1.1220000000000001</v>
      </c>
      <c r="P187" s="146">
        <f>O187*H187</f>
        <v>26.303046000000005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48" t="s">
        <v>199</v>
      </c>
      <c r="AT187" s="148" t="s">
        <v>195</v>
      </c>
      <c r="AU187" s="148" t="s">
        <v>82</v>
      </c>
      <c r="AY187" s="2" t="s">
        <v>193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2" t="s">
        <v>80</v>
      </c>
      <c r="BK187" s="149">
        <f>ROUND(I187*H187,2)</f>
        <v>0</v>
      </c>
      <c r="BL187" s="2" t="s">
        <v>199</v>
      </c>
      <c r="BM187" s="148" t="s">
        <v>332</v>
      </c>
    </row>
    <row r="188" spans="1:65" s="17" customFormat="1">
      <c r="A188" s="13"/>
      <c r="B188" s="14"/>
      <c r="C188" s="13"/>
      <c r="D188" s="150" t="s">
        <v>200</v>
      </c>
      <c r="E188" s="13"/>
      <c r="F188" s="151" t="s">
        <v>2559</v>
      </c>
      <c r="G188" s="13"/>
      <c r="H188" s="13"/>
      <c r="I188" s="13"/>
      <c r="J188" s="13"/>
      <c r="K188" s="13"/>
      <c r="L188" s="14"/>
      <c r="M188" s="152"/>
      <c r="N188" s="153"/>
      <c r="O188" s="36"/>
      <c r="P188" s="36"/>
      <c r="Q188" s="36"/>
      <c r="R188" s="36"/>
      <c r="S188" s="36"/>
      <c r="T188" s="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" t="s">
        <v>200</v>
      </c>
      <c r="AU188" s="2" t="s">
        <v>82</v>
      </c>
    </row>
    <row r="189" spans="1:65" s="154" customFormat="1">
      <c r="B189" s="155"/>
      <c r="D189" s="156" t="s">
        <v>202</v>
      </c>
      <c r="E189" s="157"/>
      <c r="F189" s="158" t="s">
        <v>2495</v>
      </c>
      <c r="H189" s="157"/>
      <c r="L189" s="155"/>
      <c r="M189" s="159"/>
      <c r="N189" s="160"/>
      <c r="O189" s="160"/>
      <c r="P189" s="160"/>
      <c r="Q189" s="160"/>
      <c r="R189" s="160"/>
      <c r="S189" s="160"/>
      <c r="T189" s="161"/>
      <c r="AT189" s="157" t="s">
        <v>202</v>
      </c>
      <c r="AU189" s="157" t="s">
        <v>82</v>
      </c>
      <c r="AV189" s="154" t="s">
        <v>80</v>
      </c>
      <c r="AW189" s="154" t="s">
        <v>35</v>
      </c>
      <c r="AX189" s="154" t="s">
        <v>73</v>
      </c>
      <c r="AY189" s="157" t="s">
        <v>193</v>
      </c>
    </row>
    <row r="190" spans="1:65" s="154" customFormat="1">
      <c r="B190" s="155"/>
      <c r="D190" s="156" t="s">
        <v>202</v>
      </c>
      <c r="E190" s="157"/>
      <c r="F190" s="158" t="s">
        <v>2560</v>
      </c>
      <c r="H190" s="157"/>
      <c r="L190" s="155"/>
      <c r="M190" s="159"/>
      <c r="N190" s="160"/>
      <c r="O190" s="160"/>
      <c r="P190" s="160"/>
      <c r="Q190" s="160"/>
      <c r="R190" s="160"/>
      <c r="S190" s="160"/>
      <c r="T190" s="161"/>
      <c r="AT190" s="157" t="s">
        <v>202</v>
      </c>
      <c r="AU190" s="157" t="s">
        <v>82</v>
      </c>
      <c r="AV190" s="154" t="s">
        <v>80</v>
      </c>
      <c r="AW190" s="154" t="s">
        <v>35</v>
      </c>
      <c r="AX190" s="154" t="s">
        <v>73</v>
      </c>
      <c r="AY190" s="157" t="s">
        <v>193</v>
      </c>
    </row>
    <row r="191" spans="1:65" s="154" customFormat="1">
      <c r="B191" s="155"/>
      <c r="D191" s="156" t="s">
        <v>202</v>
      </c>
      <c r="E191" s="157"/>
      <c r="F191" s="158" t="s">
        <v>2561</v>
      </c>
      <c r="H191" s="157"/>
      <c r="L191" s="155"/>
      <c r="M191" s="159"/>
      <c r="N191" s="160"/>
      <c r="O191" s="160"/>
      <c r="P191" s="160"/>
      <c r="Q191" s="160"/>
      <c r="R191" s="160"/>
      <c r="S191" s="160"/>
      <c r="T191" s="161"/>
      <c r="AT191" s="157" t="s">
        <v>202</v>
      </c>
      <c r="AU191" s="157" t="s">
        <v>82</v>
      </c>
      <c r="AV191" s="154" t="s">
        <v>80</v>
      </c>
      <c r="AW191" s="154" t="s">
        <v>35</v>
      </c>
      <c r="AX191" s="154" t="s">
        <v>73</v>
      </c>
      <c r="AY191" s="157" t="s">
        <v>193</v>
      </c>
    </row>
    <row r="192" spans="1:65" s="162" customFormat="1">
      <c r="B192" s="163"/>
      <c r="D192" s="156" t="s">
        <v>202</v>
      </c>
      <c r="E192" s="164"/>
      <c r="F192" s="165" t="s">
        <v>2562</v>
      </c>
      <c r="H192" s="166">
        <v>2</v>
      </c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202</v>
      </c>
      <c r="AU192" s="164" t="s">
        <v>82</v>
      </c>
      <c r="AV192" s="162" t="s">
        <v>82</v>
      </c>
      <c r="AW192" s="162" t="s">
        <v>35</v>
      </c>
      <c r="AX192" s="162" t="s">
        <v>73</v>
      </c>
      <c r="AY192" s="164" t="s">
        <v>193</v>
      </c>
    </row>
    <row r="193" spans="1:65" s="154" customFormat="1">
      <c r="B193" s="155"/>
      <c r="D193" s="156" t="s">
        <v>202</v>
      </c>
      <c r="E193" s="157"/>
      <c r="F193" s="158" t="s">
        <v>2515</v>
      </c>
      <c r="H193" s="157"/>
      <c r="L193" s="155"/>
      <c r="M193" s="159"/>
      <c r="N193" s="160"/>
      <c r="O193" s="160"/>
      <c r="P193" s="160"/>
      <c r="Q193" s="160"/>
      <c r="R193" s="160"/>
      <c r="S193" s="160"/>
      <c r="T193" s="161"/>
      <c r="AT193" s="157" t="s">
        <v>202</v>
      </c>
      <c r="AU193" s="157" t="s">
        <v>82</v>
      </c>
      <c r="AV193" s="154" t="s">
        <v>80</v>
      </c>
      <c r="AW193" s="154" t="s">
        <v>35</v>
      </c>
      <c r="AX193" s="154" t="s">
        <v>73</v>
      </c>
      <c r="AY193" s="157" t="s">
        <v>193</v>
      </c>
    </row>
    <row r="194" spans="1:65" s="154" customFormat="1">
      <c r="B194" s="155"/>
      <c r="D194" s="156" t="s">
        <v>202</v>
      </c>
      <c r="E194" s="157"/>
      <c r="F194" s="158" t="s">
        <v>2563</v>
      </c>
      <c r="H194" s="157"/>
      <c r="L194" s="155"/>
      <c r="M194" s="159"/>
      <c r="N194" s="160"/>
      <c r="O194" s="160"/>
      <c r="P194" s="160"/>
      <c r="Q194" s="160"/>
      <c r="R194" s="160"/>
      <c r="S194" s="160"/>
      <c r="T194" s="161"/>
      <c r="AT194" s="157" t="s">
        <v>202</v>
      </c>
      <c r="AU194" s="157" t="s">
        <v>82</v>
      </c>
      <c r="AV194" s="154" t="s">
        <v>80</v>
      </c>
      <c r="AW194" s="154" t="s">
        <v>35</v>
      </c>
      <c r="AX194" s="154" t="s">
        <v>73</v>
      </c>
      <c r="AY194" s="157" t="s">
        <v>193</v>
      </c>
    </row>
    <row r="195" spans="1:65" s="162" customFormat="1">
      <c r="B195" s="163"/>
      <c r="D195" s="156" t="s">
        <v>202</v>
      </c>
      <c r="E195" s="164"/>
      <c r="F195" s="165" t="s">
        <v>2564</v>
      </c>
      <c r="H195" s="166">
        <v>2.984</v>
      </c>
      <c r="L195" s="163"/>
      <c r="M195" s="167"/>
      <c r="N195" s="168"/>
      <c r="O195" s="168"/>
      <c r="P195" s="168"/>
      <c r="Q195" s="168"/>
      <c r="R195" s="168"/>
      <c r="S195" s="168"/>
      <c r="T195" s="169"/>
      <c r="AT195" s="164" t="s">
        <v>202</v>
      </c>
      <c r="AU195" s="164" t="s">
        <v>82</v>
      </c>
      <c r="AV195" s="162" t="s">
        <v>82</v>
      </c>
      <c r="AW195" s="162" t="s">
        <v>35</v>
      </c>
      <c r="AX195" s="162" t="s">
        <v>73</v>
      </c>
      <c r="AY195" s="164" t="s">
        <v>193</v>
      </c>
    </row>
    <row r="196" spans="1:65" s="154" customFormat="1">
      <c r="B196" s="155"/>
      <c r="D196" s="156" t="s">
        <v>202</v>
      </c>
      <c r="E196" s="157"/>
      <c r="F196" s="158" t="s">
        <v>2565</v>
      </c>
      <c r="H196" s="157"/>
      <c r="L196" s="155"/>
      <c r="M196" s="159"/>
      <c r="N196" s="160"/>
      <c r="O196" s="160"/>
      <c r="P196" s="160"/>
      <c r="Q196" s="160"/>
      <c r="R196" s="160"/>
      <c r="S196" s="160"/>
      <c r="T196" s="161"/>
      <c r="AT196" s="157" t="s">
        <v>202</v>
      </c>
      <c r="AU196" s="157" t="s">
        <v>82</v>
      </c>
      <c r="AV196" s="154" t="s">
        <v>80</v>
      </c>
      <c r="AW196" s="154" t="s">
        <v>35</v>
      </c>
      <c r="AX196" s="154" t="s">
        <v>73</v>
      </c>
      <c r="AY196" s="157" t="s">
        <v>193</v>
      </c>
    </row>
    <row r="197" spans="1:65" s="162" customFormat="1">
      <c r="B197" s="163"/>
      <c r="D197" s="156" t="s">
        <v>202</v>
      </c>
      <c r="E197" s="164"/>
      <c r="F197" s="165" t="s">
        <v>2566</v>
      </c>
      <c r="H197" s="166">
        <v>14.8</v>
      </c>
      <c r="L197" s="163"/>
      <c r="M197" s="167"/>
      <c r="N197" s="168"/>
      <c r="O197" s="168"/>
      <c r="P197" s="168"/>
      <c r="Q197" s="168"/>
      <c r="R197" s="168"/>
      <c r="S197" s="168"/>
      <c r="T197" s="169"/>
      <c r="AT197" s="164" t="s">
        <v>202</v>
      </c>
      <c r="AU197" s="164" t="s">
        <v>82</v>
      </c>
      <c r="AV197" s="162" t="s">
        <v>82</v>
      </c>
      <c r="AW197" s="162" t="s">
        <v>35</v>
      </c>
      <c r="AX197" s="162" t="s">
        <v>73</v>
      </c>
      <c r="AY197" s="164" t="s">
        <v>193</v>
      </c>
    </row>
    <row r="198" spans="1:65" s="154" customFormat="1">
      <c r="B198" s="155"/>
      <c r="D198" s="156" t="s">
        <v>202</v>
      </c>
      <c r="E198" s="157"/>
      <c r="F198" s="158" t="s">
        <v>2567</v>
      </c>
      <c r="H198" s="157"/>
      <c r="L198" s="155"/>
      <c r="M198" s="159"/>
      <c r="N198" s="160"/>
      <c r="O198" s="160"/>
      <c r="P198" s="160"/>
      <c r="Q198" s="160"/>
      <c r="R198" s="160"/>
      <c r="S198" s="160"/>
      <c r="T198" s="161"/>
      <c r="AT198" s="157" t="s">
        <v>202</v>
      </c>
      <c r="AU198" s="157" t="s">
        <v>82</v>
      </c>
      <c r="AV198" s="154" t="s">
        <v>80</v>
      </c>
      <c r="AW198" s="154" t="s">
        <v>35</v>
      </c>
      <c r="AX198" s="154" t="s">
        <v>73</v>
      </c>
      <c r="AY198" s="157" t="s">
        <v>193</v>
      </c>
    </row>
    <row r="199" spans="1:65" s="162" customFormat="1">
      <c r="B199" s="163"/>
      <c r="D199" s="156" t="s">
        <v>202</v>
      </c>
      <c r="E199" s="164"/>
      <c r="F199" s="165" t="s">
        <v>2568</v>
      </c>
      <c r="H199" s="166">
        <v>3.6589999999999998</v>
      </c>
      <c r="L199" s="163"/>
      <c r="M199" s="167"/>
      <c r="N199" s="168"/>
      <c r="O199" s="168"/>
      <c r="P199" s="168"/>
      <c r="Q199" s="168"/>
      <c r="R199" s="168"/>
      <c r="S199" s="168"/>
      <c r="T199" s="169"/>
      <c r="AT199" s="164" t="s">
        <v>202</v>
      </c>
      <c r="AU199" s="164" t="s">
        <v>82</v>
      </c>
      <c r="AV199" s="162" t="s">
        <v>82</v>
      </c>
      <c r="AW199" s="162" t="s">
        <v>35</v>
      </c>
      <c r="AX199" s="162" t="s">
        <v>73</v>
      </c>
      <c r="AY199" s="164" t="s">
        <v>193</v>
      </c>
    </row>
    <row r="200" spans="1:65" s="170" customFormat="1">
      <c r="B200" s="171"/>
      <c r="D200" s="156" t="s">
        <v>202</v>
      </c>
      <c r="E200" s="172"/>
      <c r="F200" s="173" t="s">
        <v>206</v>
      </c>
      <c r="H200" s="174">
        <v>23.443000000000001</v>
      </c>
      <c r="L200" s="171"/>
      <c r="M200" s="175"/>
      <c r="N200" s="176"/>
      <c r="O200" s="176"/>
      <c r="P200" s="176"/>
      <c r="Q200" s="176"/>
      <c r="R200" s="176"/>
      <c r="S200" s="176"/>
      <c r="T200" s="177"/>
      <c r="AT200" s="172" t="s">
        <v>202</v>
      </c>
      <c r="AU200" s="172" t="s">
        <v>82</v>
      </c>
      <c r="AV200" s="170" t="s">
        <v>199</v>
      </c>
      <c r="AW200" s="170" t="s">
        <v>35</v>
      </c>
      <c r="AX200" s="170" t="s">
        <v>80</v>
      </c>
      <c r="AY200" s="172" t="s">
        <v>193</v>
      </c>
    </row>
    <row r="201" spans="1:65" s="17" customFormat="1" ht="62.7" customHeight="1">
      <c r="A201" s="13"/>
      <c r="B201" s="136"/>
      <c r="C201" s="137" t="s">
        <v>283</v>
      </c>
      <c r="D201" s="137" t="s">
        <v>195</v>
      </c>
      <c r="E201" s="138" t="s">
        <v>291</v>
      </c>
      <c r="F201" s="139" t="s">
        <v>292</v>
      </c>
      <c r="G201" s="140" t="s">
        <v>223</v>
      </c>
      <c r="H201" s="141">
        <v>51.433</v>
      </c>
      <c r="I201" s="142">
        <v>0</v>
      </c>
      <c r="J201" s="142">
        <f>ROUND(I201*H201,2)</f>
        <v>0</v>
      </c>
      <c r="K201" s="143"/>
      <c r="L201" s="14"/>
      <c r="M201" s="144"/>
      <c r="N201" s="145" t="s">
        <v>44</v>
      </c>
      <c r="O201" s="146">
        <v>7.0000000000000007E-2</v>
      </c>
      <c r="P201" s="146">
        <f>O201*H201</f>
        <v>3.6003100000000003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R201" s="148" t="s">
        <v>199</v>
      </c>
      <c r="AT201" s="148" t="s">
        <v>195</v>
      </c>
      <c r="AU201" s="148" t="s">
        <v>82</v>
      </c>
      <c r="AY201" s="2" t="s">
        <v>193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2" t="s">
        <v>80</v>
      </c>
      <c r="BK201" s="149">
        <f>ROUND(I201*H201,2)</f>
        <v>0</v>
      </c>
      <c r="BL201" s="2" t="s">
        <v>199</v>
      </c>
      <c r="BM201" s="148" t="s">
        <v>336</v>
      </c>
    </row>
    <row r="202" spans="1:65" s="17" customFormat="1">
      <c r="A202" s="13"/>
      <c r="B202" s="14"/>
      <c r="C202" s="13"/>
      <c r="D202" s="150" t="s">
        <v>200</v>
      </c>
      <c r="E202" s="13"/>
      <c r="F202" s="151" t="s">
        <v>294</v>
      </c>
      <c r="G202" s="13"/>
      <c r="H202" s="13"/>
      <c r="I202" s="13"/>
      <c r="J202" s="13"/>
      <c r="K202" s="13"/>
      <c r="L202" s="14"/>
      <c r="M202" s="152"/>
      <c r="N202" s="153"/>
      <c r="O202" s="36"/>
      <c r="P202" s="36"/>
      <c r="Q202" s="36"/>
      <c r="R202" s="36"/>
      <c r="S202" s="36"/>
      <c r="T202" s="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" t="s">
        <v>200</v>
      </c>
      <c r="AU202" s="2" t="s">
        <v>82</v>
      </c>
    </row>
    <row r="203" spans="1:65" s="154" customFormat="1">
      <c r="B203" s="155"/>
      <c r="D203" s="156" t="s">
        <v>202</v>
      </c>
      <c r="E203" s="157"/>
      <c r="F203" s="158" t="s">
        <v>203</v>
      </c>
      <c r="H203" s="157"/>
      <c r="L203" s="155"/>
      <c r="M203" s="159"/>
      <c r="N203" s="160"/>
      <c r="O203" s="160"/>
      <c r="P203" s="160"/>
      <c r="Q203" s="160"/>
      <c r="R203" s="160"/>
      <c r="S203" s="160"/>
      <c r="T203" s="161"/>
      <c r="AT203" s="157" t="s">
        <v>202</v>
      </c>
      <c r="AU203" s="157" t="s">
        <v>82</v>
      </c>
      <c r="AV203" s="154" t="s">
        <v>80</v>
      </c>
      <c r="AW203" s="154" t="s">
        <v>35</v>
      </c>
      <c r="AX203" s="154" t="s">
        <v>73</v>
      </c>
      <c r="AY203" s="157" t="s">
        <v>193</v>
      </c>
    </row>
    <row r="204" spans="1:65" s="154" customFormat="1" ht="20.399999999999999">
      <c r="B204" s="155"/>
      <c r="D204" s="156" t="s">
        <v>202</v>
      </c>
      <c r="E204" s="157"/>
      <c r="F204" s="158" t="s">
        <v>2569</v>
      </c>
      <c r="H204" s="157"/>
      <c r="L204" s="155"/>
      <c r="M204" s="159"/>
      <c r="N204" s="160"/>
      <c r="O204" s="160"/>
      <c r="P204" s="160"/>
      <c r="Q204" s="160"/>
      <c r="R204" s="160"/>
      <c r="S204" s="160"/>
      <c r="T204" s="161"/>
      <c r="AT204" s="157" t="s">
        <v>202</v>
      </c>
      <c r="AU204" s="157" t="s">
        <v>82</v>
      </c>
      <c r="AV204" s="154" t="s">
        <v>80</v>
      </c>
      <c r="AW204" s="154" t="s">
        <v>35</v>
      </c>
      <c r="AX204" s="154" t="s">
        <v>73</v>
      </c>
      <c r="AY204" s="157" t="s">
        <v>193</v>
      </c>
    </row>
    <row r="205" spans="1:65" s="162" customFormat="1">
      <c r="B205" s="163"/>
      <c r="D205" s="156" t="s">
        <v>202</v>
      </c>
      <c r="E205" s="164"/>
      <c r="F205" s="165" t="s">
        <v>2570</v>
      </c>
      <c r="H205" s="166">
        <v>51.433</v>
      </c>
      <c r="L205" s="163"/>
      <c r="M205" s="167"/>
      <c r="N205" s="168"/>
      <c r="O205" s="168"/>
      <c r="P205" s="168"/>
      <c r="Q205" s="168"/>
      <c r="R205" s="168"/>
      <c r="S205" s="168"/>
      <c r="T205" s="169"/>
      <c r="AT205" s="164" t="s">
        <v>202</v>
      </c>
      <c r="AU205" s="164" t="s">
        <v>82</v>
      </c>
      <c r="AV205" s="162" t="s">
        <v>82</v>
      </c>
      <c r="AW205" s="162" t="s">
        <v>35</v>
      </c>
      <c r="AX205" s="162" t="s">
        <v>73</v>
      </c>
      <c r="AY205" s="164" t="s">
        <v>193</v>
      </c>
    </row>
    <row r="206" spans="1:65" s="170" customFormat="1">
      <c r="B206" s="171"/>
      <c r="D206" s="156" t="s">
        <v>202</v>
      </c>
      <c r="E206" s="172"/>
      <c r="F206" s="173" t="s">
        <v>206</v>
      </c>
      <c r="H206" s="174">
        <v>51.433</v>
      </c>
      <c r="L206" s="171"/>
      <c r="M206" s="175"/>
      <c r="N206" s="176"/>
      <c r="O206" s="176"/>
      <c r="P206" s="176"/>
      <c r="Q206" s="176"/>
      <c r="R206" s="176"/>
      <c r="S206" s="176"/>
      <c r="T206" s="177"/>
      <c r="AT206" s="172" t="s">
        <v>202</v>
      </c>
      <c r="AU206" s="172" t="s">
        <v>82</v>
      </c>
      <c r="AV206" s="170" t="s">
        <v>199</v>
      </c>
      <c r="AW206" s="170" t="s">
        <v>35</v>
      </c>
      <c r="AX206" s="170" t="s">
        <v>80</v>
      </c>
      <c r="AY206" s="172" t="s">
        <v>193</v>
      </c>
    </row>
    <row r="207" spans="1:65" s="17" customFormat="1" ht="62.7" customHeight="1">
      <c r="A207" s="13"/>
      <c r="B207" s="136"/>
      <c r="C207" s="137" t="s">
        <v>350</v>
      </c>
      <c r="D207" s="137" t="s">
        <v>195</v>
      </c>
      <c r="E207" s="138" t="s">
        <v>297</v>
      </c>
      <c r="F207" s="139" t="s">
        <v>298</v>
      </c>
      <c r="G207" s="140" t="s">
        <v>223</v>
      </c>
      <c r="H207" s="141">
        <v>5.444</v>
      </c>
      <c r="I207" s="142">
        <v>0</v>
      </c>
      <c r="J207" s="142">
        <f>ROUND(I207*H207,2)</f>
        <v>0</v>
      </c>
      <c r="K207" s="143"/>
      <c r="L207" s="14"/>
      <c r="M207" s="144"/>
      <c r="N207" s="145" t="s">
        <v>44</v>
      </c>
      <c r="O207" s="146">
        <v>8.6999999999999994E-2</v>
      </c>
      <c r="P207" s="146">
        <f>O207*H207</f>
        <v>0.47362799999999994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R207" s="148" t="s">
        <v>199</v>
      </c>
      <c r="AT207" s="148" t="s">
        <v>195</v>
      </c>
      <c r="AU207" s="148" t="s">
        <v>82</v>
      </c>
      <c r="AY207" s="2" t="s">
        <v>193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2" t="s">
        <v>80</v>
      </c>
      <c r="BK207" s="149">
        <f>ROUND(I207*H207,2)</f>
        <v>0</v>
      </c>
      <c r="BL207" s="2" t="s">
        <v>199</v>
      </c>
      <c r="BM207" s="148" t="s">
        <v>354</v>
      </c>
    </row>
    <row r="208" spans="1:65" s="17" customFormat="1">
      <c r="A208" s="13"/>
      <c r="B208" s="14"/>
      <c r="C208" s="13"/>
      <c r="D208" s="150" t="s">
        <v>200</v>
      </c>
      <c r="E208" s="13"/>
      <c r="F208" s="151" t="s">
        <v>300</v>
      </c>
      <c r="G208" s="13"/>
      <c r="H208" s="13"/>
      <c r="I208" s="13"/>
      <c r="J208" s="13"/>
      <c r="K208" s="13"/>
      <c r="L208" s="14"/>
      <c r="M208" s="152"/>
      <c r="N208" s="153"/>
      <c r="O208" s="36"/>
      <c r="P208" s="36"/>
      <c r="Q208" s="36"/>
      <c r="R208" s="36"/>
      <c r="S208" s="36"/>
      <c r="T208" s="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" t="s">
        <v>200</v>
      </c>
      <c r="AU208" s="2" t="s">
        <v>82</v>
      </c>
    </row>
    <row r="209" spans="1:65" s="154" customFormat="1">
      <c r="B209" s="155"/>
      <c r="D209" s="156" t="s">
        <v>202</v>
      </c>
      <c r="E209" s="157"/>
      <c r="F209" s="158" t="s">
        <v>203</v>
      </c>
      <c r="H209" s="157"/>
      <c r="L209" s="155"/>
      <c r="M209" s="159"/>
      <c r="N209" s="160"/>
      <c r="O209" s="160"/>
      <c r="P209" s="160"/>
      <c r="Q209" s="160"/>
      <c r="R209" s="160"/>
      <c r="S209" s="160"/>
      <c r="T209" s="161"/>
      <c r="AT209" s="157" t="s">
        <v>202</v>
      </c>
      <c r="AU209" s="157" t="s">
        <v>82</v>
      </c>
      <c r="AV209" s="154" t="s">
        <v>80</v>
      </c>
      <c r="AW209" s="154" t="s">
        <v>35</v>
      </c>
      <c r="AX209" s="154" t="s">
        <v>73</v>
      </c>
      <c r="AY209" s="157" t="s">
        <v>193</v>
      </c>
    </row>
    <row r="210" spans="1:65" s="154" customFormat="1">
      <c r="B210" s="155"/>
      <c r="D210" s="156" t="s">
        <v>202</v>
      </c>
      <c r="E210" s="157"/>
      <c r="F210" s="158" t="s">
        <v>2571</v>
      </c>
      <c r="H210" s="157"/>
      <c r="L210" s="155"/>
      <c r="M210" s="159"/>
      <c r="N210" s="160"/>
      <c r="O210" s="160"/>
      <c r="P210" s="160"/>
      <c r="Q210" s="160"/>
      <c r="R210" s="160"/>
      <c r="S210" s="160"/>
      <c r="T210" s="161"/>
      <c r="AT210" s="157" t="s">
        <v>202</v>
      </c>
      <c r="AU210" s="157" t="s">
        <v>82</v>
      </c>
      <c r="AV210" s="154" t="s">
        <v>80</v>
      </c>
      <c r="AW210" s="154" t="s">
        <v>35</v>
      </c>
      <c r="AX210" s="154" t="s">
        <v>73</v>
      </c>
      <c r="AY210" s="157" t="s">
        <v>193</v>
      </c>
    </row>
    <row r="211" spans="1:65" s="162" customFormat="1">
      <c r="B211" s="163"/>
      <c r="D211" s="156" t="s">
        <v>202</v>
      </c>
      <c r="E211" s="164"/>
      <c r="F211" s="165" t="s">
        <v>2572</v>
      </c>
      <c r="H211" s="166">
        <v>5.444</v>
      </c>
      <c r="L211" s="163"/>
      <c r="M211" s="167"/>
      <c r="N211" s="168"/>
      <c r="O211" s="168"/>
      <c r="P211" s="168"/>
      <c r="Q211" s="168"/>
      <c r="R211" s="168"/>
      <c r="S211" s="168"/>
      <c r="T211" s="169"/>
      <c r="AT211" s="164" t="s">
        <v>202</v>
      </c>
      <c r="AU211" s="164" t="s">
        <v>82</v>
      </c>
      <c r="AV211" s="162" t="s">
        <v>82</v>
      </c>
      <c r="AW211" s="162" t="s">
        <v>35</v>
      </c>
      <c r="AX211" s="162" t="s">
        <v>73</v>
      </c>
      <c r="AY211" s="164" t="s">
        <v>193</v>
      </c>
    </row>
    <row r="212" spans="1:65" s="170" customFormat="1">
      <c r="B212" s="171"/>
      <c r="D212" s="156" t="s">
        <v>202</v>
      </c>
      <c r="E212" s="172"/>
      <c r="F212" s="173" t="s">
        <v>206</v>
      </c>
      <c r="H212" s="174">
        <v>5.444</v>
      </c>
      <c r="L212" s="171"/>
      <c r="M212" s="175"/>
      <c r="N212" s="176"/>
      <c r="O212" s="176"/>
      <c r="P212" s="176"/>
      <c r="Q212" s="176"/>
      <c r="R212" s="176"/>
      <c r="S212" s="176"/>
      <c r="T212" s="177"/>
      <c r="AT212" s="172" t="s">
        <v>202</v>
      </c>
      <c r="AU212" s="172" t="s">
        <v>82</v>
      </c>
      <c r="AV212" s="170" t="s">
        <v>199</v>
      </c>
      <c r="AW212" s="170" t="s">
        <v>35</v>
      </c>
      <c r="AX212" s="170" t="s">
        <v>80</v>
      </c>
      <c r="AY212" s="172" t="s">
        <v>193</v>
      </c>
    </row>
    <row r="213" spans="1:65" s="17" customFormat="1" ht="66.75" customHeight="1">
      <c r="A213" s="13"/>
      <c r="B213" s="136"/>
      <c r="C213" s="137" t="s">
        <v>289</v>
      </c>
      <c r="D213" s="137" t="s">
        <v>195</v>
      </c>
      <c r="E213" s="138" t="s">
        <v>305</v>
      </c>
      <c r="F213" s="139" t="s">
        <v>306</v>
      </c>
      <c r="G213" s="140" t="s">
        <v>223</v>
      </c>
      <c r="H213" s="141">
        <v>81.66</v>
      </c>
      <c r="I213" s="142">
        <v>0</v>
      </c>
      <c r="J213" s="142">
        <f>ROUND(I213*H213,2)</f>
        <v>0</v>
      </c>
      <c r="K213" s="143"/>
      <c r="L213" s="14"/>
      <c r="M213" s="144"/>
      <c r="N213" s="145" t="s">
        <v>44</v>
      </c>
      <c r="O213" s="146">
        <v>5.0000000000000001E-3</v>
      </c>
      <c r="P213" s="146">
        <f>O213*H213</f>
        <v>0.4083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R213" s="148" t="s">
        <v>199</v>
      </c>
      <c r="AT213" s="148" t="s">
        <v>195</v>
      </c>
      <c r="AU213" s="148" t="s">
        <v>82</v>
      </c>
      <c r="AY213" s="2" t="s">
        <v>193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2" t="s">
        <v>80</v>
      </c>
      <c r="BK213" s="149">
        <f>ROUND(I213*H213,2)</f>
        <v>0</v>
      </c>
      <c r="BL213" s="2" t="s">
        <v>199</v>
      </c>
      <c r="BM213" s="148" t="s">
        <v>360</v>
      </c>
    </row>
    <row r="214" spans="1:65" s="17" customFormat="1">
      <c r="A214" s="13"/>
      <c r="B214" s="14"/>
      <c r="C214" s="13"/>
      <c r="D214" s="150" t="s">
        <v>200</v>
      </c>
      <c r="E214" s="13"/>
      <c r="F214" s="151" t="s">
        <v>308</v>
      </c>
      <c r="G214" s="13"/>
      <c r="H214" s="13"/>
      <c r="I214" s="13"/>
      <c r="J214" s="13"/>
      <c r="K214" s="13"/>
      <c r="L214" s="14"/>
      <c r="M214" s="152"/>
      <c r="N214" s="153"/>
      <c r="O214" s="36"/>
      <c r="P214" s="36"/>
      <c r="Q214" s="36"/>
      <c r="R214" s="36"/>
      <c r="S214" s="36"/>
      <c r="T214" s="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" t="s">
        <v>200</v>
      </c>
      <c r="AU214" s="2" t="s">
        <v>82</v>
      </c>
    </row>
    <row r="215" spans="1:65" s="162" customFormat="1">
      <c r="B215" s="163"/>
      <c r="D215" s="156" t="s">
        <v>202</v>
      </c>
      <c r="E215" s="164"/>
      <c r="F215" s="165" t="s">
        <v>2573</v>
      </c>
      <c r="H215" s="166">
        <v>81.66</v>
      </c>
      <c r="L215" s="163"/>
      <c r="M215" s="167"/>
      <c r="N215" s="168"/>
      <c r="O215" s="168"/>
      <c r="P215" s="168"/>
      <c r="Q215" s="168"/>
      <c r="R215" s="168"/>
      <c r="S215" s="168"/>
      <c r="T215" s="169"/>
      <c r="AT215" s="164" t="s">
        <v>202</v>
      </c>
      <c r="AU215" s="164" t="s">
        <v>82</v>
      </c>
      <c r="AV215" s="162" t="s">
        <v>82</v>
      </c>
      <c r="AW215" s="162" t="s">
        <v>35</v>
      </c>
      <c r="AX215" s="162" t="s">
        <v>73</v>
      </c>
      <c r="AY215" s="164" t="s">
        <v>193</v>
      </c>
    </row>
    <row r="216" spans="1:65" s="170" customFormat="1">
      <c r="B216" s="171"/>
      <c r="D216" s="156" t="s">
        <v>202</v>
      </c>
      <c r="E216" s="172"/>
      <c r="F216" s="173" t="s">
        <v>206</v>
      </c>
      <c r="H216" s="174">
        <v>81.66</v>
      </c>
      <c r="L216" s="171"/>
      <c r="M216" s="175"/>
      <c r="N216" s="176"/>
      <c r="O216" s="176"/>
      <c r="P216" s="176"/>
      <c r="Q216" s="176"/>
      <c r="R216" s="176"/>
      <c r="S216" s="176"/>
      <c r="T216" s="177"/>
      <c r="AT216" s="172" t="s">
        <v>202</v>
      </c>
      <c r="AU216" s="172" t="s">
        <v>82</v>
      </c>
      <c r="AV216" s="170" t="s">
        <v>199</v>
      </c>
      <c r="AW216" s="170" t="s">
        <v>35</v>
      </c>
      <c r="AX216" s="170" t="s">
        <v>80</v>
      </c>
      <c r="AY216" s="172" t="s">
        <v>193</v>
      </c>
    </row>
    <row r="217" spans="1:65" s="17" customFormat="1" ht="44.25" customHeight="1">
      <c r="A217" s="13"/>
      <c r="B217" s="136"/>
      <c r="C217" s="137" t="s">
        <v>366</v>
      </c>
      <c r="D217" s="137" t="s">
        <v>195</v>
      </c>
      <c r="E217" s="138" t="s">
        <v>2574</v>
      </c>
      <c r="F217" s="139" t="s">
        <v>2575</v>
      </c>
      <c r="G217" s="140" t="s">
        <v>223</v>
      </c>
      <c r="H217" s="141">
        <v>27.99</v>
      </c>
      <c r="I217" s="142">
        <v>0</v>
      </c>
      <c r="J217" s="142">
        <f>ROUND(I217*H217,2)</f>
        <v>0</v>
      </c>
      <c r="K217" s="143"/>
      <c r="L217" s="14"/>
      <c r="M217" s="144"/>
      <c r="N217" s="145" t="s">
        <v>44</v>
      </c>
      <c r="O217" s="146">
        <v>0.19700000000000001</v>
      </c>
      <c r="P217" s="146">
        <f>O217*H217</f>
        <v>5.51403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R217" s="148" t="s">
        <v>199</v>
      </c>
      <c r="AT217" s="148" t="s">
        <v>195</v>
      </c>
      <c r="AU217" s="148" t="s">
        <v>82</v>
      </c>
      <c r="AY217" s="2" t="s">
        <v>193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2" t="s">
        <v>80</v>
      </c>
      <c r="BK217" s="149">
        <f>ROUND(I217*H217,2)</f>
        <v>0</v>
      </c>
      <c r="BL217" s="2" t="s">
        <v>199</v>
      </c>
      <c r="BM217" s="148" t="s">
        <v>369</v>
      </c>
    </row>
    <row r="218" spans="1:65" s="17" customFormat="1">
      <c r="A218" s="13"/>
      <c r="B218" s="14"/>
      <c r="C218" s="13"/>
      <c r="D218" s="150" t="s">
        <v>200</v>
      </c>
      <c r="E218" s="13"/>
      <c r="F218" s="151" t="s">
        <v>2576</v>
      </c>
      <c r="G218" s="13"/>
      <c r="H218" s="13"/>
      <c r="I218" s="13"/>
      <c r="J218" s="13"/>
      <c r="K218" s="13"/>
      <c r="L218" s="14"/>
      <c r="M218" s="152"/>
      <c r="N218" s="153"/>
      <c r="O218" s="36"/>
      <c r="P218" s="36"/>
      <c r="Q218" s="36"/>
      <c r="R218" s="36"/>
      <c r="S218" s="36"/>
      <c r="T218" s="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" t="s">
        <v>200</v>
      </c>
      <c r="AU218" s="2" t="s">
        <v>82</v>
      </c>
    </row>
    <row r="219" spans="1:65" s="17" customFormat="1" ht="44.25" customHeight="1">
      <c r="A219" s="13"/>
      <c r="B219" s="136"/>
      <c r="C219" s="137" t="s">
        <v>293</v>
      </c>
      <c r="D219" s="137" t="s">
        <v>195</v>
      </c>
      <c r="E219" s="138" t="s">
        <v>324</v>
      </c>
      <c r="F219" s="139" t="s">
        <v>325</v>
      </c>
      <c r="G219" s="140" t="s">
        <v>326</v>
      </c>
      <c r="H219" s="141">
        <v>8.7100000000000009</v>
      </c>
      <c r="I219" s="142">
        <v>0</v>
      </c>
      <c r="J219" s="142">
        <f>ROUND(I219*H219,2)</f>
        <v>0</v>
      </c>
      <c r="K219" s="143"/>
      <c r="L219" s="14"/>
      <c r="M219" s="144"/>
      <c r="N219" s="145" t="s">
        <v>44</v>
      </c>
      <c r="O219" s="146">
        <v>0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R219" s="148" t="s">
        <v>199</v>
      </c>
      <c r="AT219" s="148" t="s">
        <v>195</v>
      </c>
      <c r="AU219" s="148" t="s">
        <v>82</v>
      </c>
      <c r="AY219" s="2" t="s">
        <v>193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2" t="s">
        <v>80</v>
      </c>
      <c r="BK219" s="149">
        <f>ROUND(I219*H219,2)</f>
        <v>0</v>
      </c>
      <c r="BL219" s="2" t="s">
        <v>199</v>
      </c>
      <c r="BM219" s="148" t="s">
        <v>375</v>
      </c>
    </row>
    <row r="220" spans="1:65" s="17" customFormat="1">
      <c r="A220" s="13"/>
      <c r="B220" s="14"/>
      <c r="C220" s="13"/>
      <c r="D220" s="150" t="s">
        <v>200</v>
      </c>
      <c r="E220" s="13"/>
      <c r="F220" s="151" t="s">
        <v>328</v>
      </c>
      <c r="G220" s="13"/>
      <c r="H220" s="13"/>
      <c r="I220" s="13"/>
      <c r="J220" s="13"/>
      <c r="K220" s="13"/>
      <c r="L220" s="14"/>
      <c r="M220" s="152"/>
      <c r="N220" s="153"/>
      <c r="O220" s="36"/>
      <c r="P220" s="36"/>
      <c r="Q220" s="36"/>
      <c r="R220" s="36"/>
      <c r="S220" s="36"/>
      <c r="T220" s="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" t="s">
        <v>200</v>
      </c>
      <c r="AU220" s="2" t="s">
        <v>82</v>
      </c>
    </row>
    <row r="221" spans="1:65" s="17" customFormat="1" ht="37.799999999999997" customHeight="1">
      <c r="A221" s="13"/>
      <c r="B221" s="136"/>
      <c r="C221" s="137" t="s">
        <v>7</v>
      </c>
      <c r="D221" s="137" t="s">
        <v>195</v>
      </c>
      <c r="E221" s="138" t="s">
        <v>330</v>
      </c>
      <c r="F221" s="139" t="s">
        <v>331</v>
      </c>
      <c r="G221" s="140" t="s">
        <v>223</v>
      </c>
      <c r="H221" s="141">
        <v>5.444</v>
      </c>
      <c r="I221" s="142">
        <v>0</v>
      </c>
      <c r="J221" s="142">
        <f>ROUND(I221*H221,2)</f>
        <v>0</v>
      </c>
      <c r="K221" s="143"/>
      <c r="L221" s="14"/>
      <c r="M221" s="144"/>
      <c r="N221" s="145" t="s">
        <v>44</v>
      </c>
      <c r="O221" s="146">
        <v>8.9999999999999993E-3</v>
      </c>
      <c r="P221" s="146">
        <f>O221*H221</f>
        <v>4.8995999999999998E-2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R221" s="148" t="s">
        <v>199</v>
      </c>
      <c r="AT221" s="148" t="s">
        <v>195</v>
      </c>
      <c r="AU221" s="148" t="s">
        <v>82</v>
      </c>
      <c r="AY221" s="2" t="s">
        <v>193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2" t="s">
        <v>80</v>
      </c>
      <c r="BK221" s="149">
        <f>ROUND(I221*H221,2)</f>
        <v>0</v>
      </c>
      <c r="BL221" s="2" t="s">
        <v>199</v>
      </c>
      <c r="BM221" s="148" t="s">
        <v>378</v>
      </c>
    </row>
    <row r="222" spans="1:65" s="17" customFormat="1">
      <c r="A222" s="13"/>
      <c r="B222" s="14"/>
      <c r="C222" s="13"/>
      <c r="D222" s="150" t="s">
        <v>200</v>
      </c>
      <c r="E222" s="13"/>
      <c r="F222" s="151" t="s">
        <v>333</v>
      </c>
      <c r="G222" s="13"/>
      <c r="H222" s="13"/>
      <c r="I222" s="13"/>
      <c r="J222" s="13"/>
      <c r="K222" s="13"/>
      <c r="L222" s="14"/>
      <c r="M222" s="152"/>
      <c r="N222" s="153"/>
      <c r="O222" s="36"/>
      <c r="P222" s="36"/>
      <c r="Q222" s="36"/>
      <c r="R222" s="36"/>
      <c r="S222" s="36"/>
      <c r="T222" s="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" t="s">
        <v>200</v>
      </c>
      <c r="AU222" s="2" t="s">
        <v>82</v>
      </c>
    </row>
    <row r="223" spans="1:65" s="17" customFormat="1" ht="44.25" customHeight="1">
      <c r="A223" s="13"/>
      <c r="B223" s="136"/>
      <c r="C223" s="137" t="s">
        <v>299</v>
      </c>
      <c r="D223" s="137" t="s">
        <v>195</v>
      </c>
      <c r="E223" s="138" t="s">
        <v>334</v>
      </c>
      <c r="F223" s="139" t="s">
        <v>335</v>
      </c>
      <c r="G223" s="140" t="s">
        <v>223</v>
      </c>
      <c r="H223" s="141">
        <v>27.99</v>
      </c>
      <c r="I223" s="142">
        <v>0</v>
      </c>
      <c r="J223" s="142">
        <f>ROUND(I223*H223,2)</f>
        <v>0</v>
      </c>
      <c r="K223" s="143"/>
      <c r="L223" s="14"/>
      <c r="M223" s="144"/>
      <c r="N223" s="145" t="s">
        <v>44</v>
      </c>
      <c r="O223" s="146">
        <v>0.32800000000000001</v>
      </c>
      <c r="P223" s="146">
        <f>O223*H223</f>
        <v>9.1807199999999991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R223" s="148" t="s">
        <v>199</v>
      </c>
      <c r="AT223" s="148" t="s">
        <v>195</v>
      </c>
      <c r="AU223" s="148" t="s">
        <v>82</v>
      </c>
      <c r="AY223" s="2" t="s">
        <v>193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2" t="s">
        <v>80</v>
      </c>
      <c r="BK223" s="149">
        <f>ROUND(I223*H223,2)</f>
        <v>0</v>
      </c>
      <c r="BL223" s="2" t="s">
        <v>199</v>
      </c>
      <c r="BM223" s="148" t="s">
        <v>382</v>
      </c>
    </row>
    <row r="224" spans="1:65" s="17" customFormat="1">
      <c r="A224" s="13"/>
      <c r="B224" s="14"/>
      <c r="C224" s="13"/>
      <c r="D224" s="150" t="s">
        <v>200</v>
      </c>
      <c r="E224" s="13"/>
      <c r="F224" s="151" t="s">
        <v>337</v>
      </c>
      <c r="G224" s="13"/>
      <c r="H224" s="13"/>
      <c r="I224" s="13"/>
      <c r="J224" s="13"/>
      <c r="K224" s="13"/>
      <c r="L224" s="14"/>
      <c r="M224" s="152"/>
      <c r="N224" s="153"/>
      <c r="O224" s="36"/>
      <c r="P224" s="36"/>
      <c r="Q224" s="36"/>
      <c r="R224" s="36"/>
      <c r="S224" s="36"/>
      <c r="T224" s="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" t="s">
        <v>200</v>
      </c>
      <c r="AU224" s="2" t="s">
        <v>82</v>
      </c>
    </row>
    <row r="225" spans="2:51" s="154" customFormat="1">
      <c r="B225" s="155"/>
      <c r="D225" s="156" t="s">
        <v>202</v>
      </c>
      <c r="E225" s="157"/>
      <c r="F225" s="158" t="s">
        <v>2495</v>
      </c>
      <c r="H225" s="157"/>
      <c r="L225" s="155"/>
      <c r="M225" s="159"/>
      <c r="N225" s="160"/>
      <c r="O225" s="160"/>
      <c r="P225" s="160"/>
      <c r="Q225" s="160"/>
      <c r="R225" s="160"/>
      <c r="S225" s="160"/>
      <c r="T225" s="161"/>
      <c r="AT225" s="157" t="s">
        <v>202</v>
      </c>
      <c r="AU225" s="157" t="s">
        <v>82</v>
      </c>
      <c r="AV225" s="154" t="s">
        <v>80</v>
      </c>
      <c r="AW225" s="154" t="s">
        <v>35</v>
      </c>
      <c r="AX225" s="154" t="s">
        <v>73</v>
      </c>
      <c r="AY225" s="157" t="s">
        <v>193</v>
      </c>
    </row>
    <row r="226" spans="2:51" s="154" customFormat="1">
      <c r="B226" s="155"/>
      <c r="D226" s="156" t="s">
        <v>202</v>
      </c>
      <c r="E226" s="157"/>
      <c r="F226" s="158" t="s">
        <v>2560</v>
      </c>
      <c r="H226" s="157"/>
      <c r="L226" s="155"/>
      <c r="M226" s="159"/>
      <c r="N226" s="160"/>
      <c r="O226" s="160"/>
      <c r="P226" s="160"/>
      <c r="Q226" s="160"/>
      <c r="R226" s="160"/>
      <c r="S226" s="160"/>
      <c r="T226" s="161"/>
      <c r="AT226" s="157" t="s">
        <v>202</v>
      </c>
      <c r="AU226" s="157" t="s">
        <v>82</v>
      </c>
      <c r="AV226" s="154" t="s">
        <v>80</v>
      </c>
      <c r="AW226" s="154" t="s">
        <v>35</v>
      </c>
      <c r="AX226" s="154" t="s">
        <v>73</v>
      </c>
      <c r="AY226" s="157" t="s">
        <v>193</v>
      </c>
    </row>
    <row r="227" spans="2:51" s="154" customFormat="1">
      <c r="B227" s="155"/>
      <c r="D227" s="156" t="s">
        <v>202</v>
      </c>
      <c r="E227" s="157"/>
      <c r="F227" s="158" t="s">
        <v>2561</v>
      </c>
      <c r="H227" s="157"/>
      <c r="L227" s="155"/>
      <c r="M227" s="159"/>
      <c r="N227" s="160"/>
      <c r="O227" s="160"/>
      <c r="P227" s="160"/>
      <c r="Q227" s="160"/>
      <c r="R227" s="160"/>
      <c r="S227" s="160"/>
      <c r="T227" s="161"/>
      <c r="AT227" s="157" t="s">
        <v>202</v>
      </c>
      <c r="AU227" s="157" t="s">
        <v>82</v>
      </c>
      <c r="AV227" s="154" t="s">
        <v>80</v>
      </c>
      <c r="AW227" s="154" t="s">
        <v>35</v>
      </c>
      <c r="AX227" s="154" t="s">
        <v>73</v>
      </c>
      <c r="AY227" s="157" t="s">
        <v>193</v>
      </c>
    </row>
    <row r="228" spans="2:51" s="154" customFormat="1">
      <c r="B228" s="155"/>
      <c r="D228" s="156" t="s">
        <v>202</v>
      </c>
      <c r="E228" s="157"/>
      <c r="F228" s="158" t="s">
        <v>2577</v>
      </c>
      <c r="H228" s="157"/>
      <c r="L228" s="155"/>
      <c r="M228" s="159"/>
      <c r="N228" s="160"/>
      <c r="O228" s="160"/>
      <c r="P228" s="160"/>
      <c r="Q228" s="160"/>
      <c r="R228" s="160"/>
      <c r="S228" s="160"/>
      <c r="T228" s="161"/>
      <c r="AT228" s="157" t="s">
        <v>202</v>
      </c>
      <c r="AU228" s="157" t="s">
        <v>82</v>
      </c>
      <c r="AV228" s="154" t="s">
        <v>80</v>
      </c>
      <c r="AW228" s="154" t="s">
        <v>35</v>
      </c>
      <c r="AX228" s="154" t="s">
        <v>73</v>
      </c>
      <c r="AY228" s="157" t="s">
        <v>193</v>
      </c>
    </row>
    <row r="229" spans="2:51" s="154" customFormat="1">
      <c r="B229" s="155"/>
      <c r="D229" s="156" t="s">
        <v>202</v>
      </c>
      <c r="E229" s="157"/>
      <c r="F229" s="158" t="s">
        <v>2578</v>
      </c>
      <c r="H229" s="157"/>
      <c r="L229" s="155"/>
      <c r="M229" s="159"/>
      <c r="N229" s="160"/>
      <c r="O229" s="160"/>
      <c r="P229" s="160"/>
      <c r="Q229" s="160"/>
      <c r="R229" s="160"/>
      <c r="S229" s="160"/>
      <c r="T229" s="161"/>
      <c r="AT229" s="157" t="s">
        <v>202</v>
      </c>
      <c r="AU229" s="157" t="s">
        <v>82</v>
      </c>
      <c r="AV229" s="154" t="s">
        <v>80</v>
      </c>
      <c r="AW229" s="154" t="s">
        <v>35</v>
      </c>
      <c r="AX229" s="154" t="s">
        <v>73</v>
      </c>
      <c r="AY229" s="157" t="s">
        <v>193</v>
      </c>
    </row>
    <row r="230" spans="2:51" s="162" customFormat="1">
      <c r="B230" s="163"/>
      <c r="D230" s="156" t="s">
        <v>202</v>
      </c>
      <c r="E230" s="164"/>
      <c r="F230" s="165" t="s">
        <v>2579</v>
      </c>
      <c r="H230" s="166">
        <v>3.6960000000000002</v>
      </c>
      <c r="L230" s="163"/>
      <c r="M230" s="167"/>
      <c r="N230" s="168"/>
      <c r="O230" s="168"/>
      <c r="P230" s="168"/>
      <c r="Q230" s="168"/>
      <c r="R230" s="168"/>
      <c r="S230" s="168"/>
      <c r="T230" s="169"/>
      <c r="AT230" s="164" t="s">
        <v>202</v>
      </c>
      <c r="AU230" s="164" t="s">
        <v>82</v>
      </c>
      <c r="AV230" s="162" t="s">
        <v>82</v>
      </c>
      <c r="AW230" s="162" t="s">
        <v>35</v>
      </c>
      <c r="AX230" s="162" t="s">
        <v>73</v>
      </c>
      <c r="AY230" s="164" t="s">
        <v>193</v>
      </c>
    </row>
    <row r="231" spans="2:51" s="154" customFormat="1">
      <c r="B231" s="155"/>
      <c r="D231" s="156" t="s">
        <v>202</v>
      </c>
      <c r="E231" s="157"/>
      <c r="F231" s="158" t="s">
        <v>2580</v>
      </c>
      <c r="H231" s="157"/>
      <c r="L231" s="155"/>
      <c r="M231" s="159"/>
      <c r="N231" s="160"/>
      <c r="O231" s="160"/>
      <c r="P231" s="160"/>
      <c r="Q231" s="160"/>
      <c r="R231" s="160"/>
      <c r="S231" s="160"/>
      <c r="T231" s="161"/>
      <c r="AT231" s="157" t="s">
        <v>202</v>
      </c>
      <c r="AU231" s="157" t="s">
        <v>82</v>
      </c>
      <c r="AV231" s="154" t="s">
        <v>80</v>
      </c>
      <c r="AW231" s="154" t="s">
        <v>35</v>
      </c>
      <c r="AX231" s="154" t="s">
        <v>73</v>
      </c>
      <c r="AY231" s="157" t="s">
        <v>193</v>
      </c>
    </row>
    <row r="232" spans="2:51" s="162" customFormat="1">
      <c r="B232" s="163"/>
      <c r="D232" s="156" t="s">
        <v>202</v>
      </c>
      <c r="E232" s="164"/>
      <c r="F232" s="165" t="s">
        <v>2581</v>
      </c>
      <c r="H232" s="166">
        <v>2.73</v>
      </c>
      <c r="L232" s="163"/>
      <c r="M232" s="167"/>
      <c r="N232" s="168"/>
      <c r="O232" s="168"/>
      <c r="P232" s="168"/>
      <c r="Q232" s="168"/>
      <c r="R232" s="168"/>
      <c r="S232" s="168"/>
      <c r="T232" s="169"/>
      <c r="AT232" s="164" t="s">
        <v>202</v>
      </c>
      <c r="AU232" s="164" t="s">
        <v>82</v>
      </c>
      <c r="AV232" s="162" t="s">
        <v>82</v>
      </c>
      <c r="AW232" s="162" t="s">
        <v>35</v>
      </c>
      <c r="AX232" s="162" t="s">
        <v>73</v>
      </c>
      <c r="AY232" s="164" t="s">
        <v>193</v>
      </c>
    </row>
    <row r="233" spans="2:51" s="154" customFormat="1">
      <c r="B233" s="155"/>
      <c r="D233" s="156" t="s">
        <v>202</v>
      </c>
      <c r="E233" s="157"/>
      <c r="F233" s="158" t="s">
        <v>2515</v>
      </c>
      <c r="H233" s="157"/>
      <c r="L233" s="155"/>
      <c r="M233" s="159"/>
      <c r="N233" s="160"/>
      <c r="O233" s="160"/>
      <c r="P233" s="160"/>
      <c r="Q233" s="160"/>
      <c r="R233" s="160"/>
      <c r="S233" s="160"/>
      <c r="T233" s="161"/>
      <c r="AT233" s="157" t="s">
        <v>202</v>
      </c>
      <c r="AU233" s="157" t="s">
        <v>82</v>
      </c>
      <c r="AV233" s="154" t="s">
        <v>80</v>
      </c>
      <c r="AW233" s="154" t="s">
        <v>35</v>
      </c>
      <c r="AX233" s="154" t="s">
        <v>73</v>
      </c>
      <c r="AY233" s="157" t="s">
        <v>193</v>
      </c>
    </row>
    <row r="234" spans="2:51" s="154" customFormat="1">
      <c r="B234" s="155"/>
      <c r="D234" s="156" t="s">
        <v>202</v>
      </c>
      <c r="E234" s="157"/>
      <c r="F234" s="158" t="s">
        <v>2563</v>
      </c>
      <c r="H234" s="157"/>
      <c r="L234" s="155"/>
      <c r="M234" s="159"/>
      <c r="N234" s="160"/>
      <c r="O234" s="160"/>
      <c r="P234" s="160"/>
      <c r="Q234" s="160"/>
      <c r="R234" s="160"/>
      <c r="S234" s="160"/>
      <c r="T234" s="161"/>
      <c r="AT234" s="157" t="s">
        <v>202</v>
      </c>
      <c r="AU234" s="157" t="s">
        <v>82</v>
      </c>
      <c r="AV234" s="154" t="s">
        <v>80</v>
      </c>
      <c r="AW234" s="154" t="s">
        <v>35</v>
      </c>
      <c r="AX234" s="154" t="s">
        <v>73</v>
      </c>
      <c r="AY234" s="157" t="s">
        <v>193</v>
      </c>
    </row>
    <row r="235" spans="2:51" s="162" customFormat="1">
      <c r="B235" s="163"/>
      <c r="D235" s="156" t="s">
        <v>202</v>
      </c>
      <c r="E235" s="164"/>
      <c r="F235" s="165" t="s">
        <v>2582</v>
      </c>
      <c r="H235" s="166">
        <v>4.1029999999999998</v>
      </c>
      <c r="L235" s="163"/>
      <c r="M235" s="167"/>
      <c r="N235" s="168"/>
      <c r="O235" s="168"/>
      <c r="P235" s="168"/>
      <c r="Q235" s="168"/>
      <c r="R235" s="168"/>
      <c r="S235" s="168"/>
      <c r="T235" s="169"/>
      <c r="AT235" s="164" t="s">
        <v>202</v>
      </c>
      <c r="AU235" s="164" t="s">
        <v>82</v>
      </c>
      <c r="AV235" s="162" t="s">
        <v>82</v>
      </c>
      <c r="AW235" s="162" t="s">
        <v>35</v>
      </c>
      <c r="AX235" s="162" t="s">
        <v>73</v>
      </c>
      <c r="AY235" s="164" t="s">
        <v>193</v>
      </c>
    </row>
    <row r="236" spans="2:51" s="154" customFormat="1">
      <c r="B236" s="155"/>
      <c r="D236" s="156" t="s">
        <v>202</v>
      </c>
      <c r="E236" s="157"/>
      <c r="F236" s="158" t="s">
        <v>2565</v>
      </c>
      <c r="H236" s="157"/>
      <c r="L236" s="155"/>
      <c r="M236" s="159"/>
      <c r="N236" s="160"/>
      <c r="O236" s="160"/>
      <c r="P236" s="160"/>
      <c r="Q236" s="160"/>
      <c r="R236" s="160"/>
      <c r="S236" s="160"/>
      <c r="T236" s="161"/>
      <c r="AT236" s="157" t="s">
        <v>202</v>
      </c>
      <c r="AU236" s="157" t="s">
        <v>82</v>
      </c>
      <c r="AV236" s="154" t="s">
        <v>80</v>
      </c>
      <c r="AW236" s="154" t="s">
        <v>35</v>
      </c>
      <c r="AX236" s="154" t="s">
        <v>73</v>
      </c>
      <c r="AY236" s="157" t="s">
        <v>193</v>
      </c>
    </row>
    <row r="237" spans="2:51" s="162" customFormat="1">
      <c r="B237" s="163"/>
      <c r="D237" s="156" t="s">
        <v>202</v>
      </c>
      <c r="E237" s="164"/>
      <c r="F237" s="165" t="s">
        <v>2566</v>
      </c>
      <c r="H237" s="166">
        <v>14.8</v>
      </c>
      <c r="L237" s="163"/>
      <c r="M237" s="167"/>
      <c r="N237" s="168"/>
      <c r="O237" s="168"/>
      <c r="P237" s="168"/>
      <c r="Q237" s="168"/>
      <c r="R237" s="168"/>
      <c r="S237" s="168"/>
      <c r="T237" s="169"/>
      <c r="AT237" s="164" t="s">
        <v>202</v>
      </c>
      <c r="AU237" s="164" t="s">
        <v>82</v>
      </c>
      <c r="AV237" s="162" t="s">
        <v>82</v>
      </c>
      <c r="AW237" s="162" t="s">
        <v>35</v>
      </c>
      <c r="AX237" s="162" t="s">
        <v>73</v>
      </c>
      <c r="AY237" s="164" t="s">
        <v>193</v>
      </c>
    </row>
    <row r="238" spans="2:51" s="154" customFormat="1">
      <c r="B238" s="155"/>
      <c r="D238" s="156" t="s">
        <v>202</v>
      </c>
      <c r="E238" s="157"/>
      <c r="F238" s="158" t="s">
        <v>2567</v>
      </c>
      <c r="H238" s="157"/>
      <c r="L238" s="155"/>
      <c r="M238" s="159"/>
      <c r="N238" s="160"/>
      <c r="O238" s="160"/>
      <c r="P238" s="160"/>
      <c r="Q238" s="160"/>
      <c r="R238" s="160"/>
      <c r="S238" s="160"/>
      <c r="T238" s="161"/>
      <c r="AT238" s="157" t="s">
        <v>202</v>
      </c>
      <c r="AU238" s="157" t="s">
        <v>82</v>
      </c>
      <c r="AV238" s="154" t="s">
        <v>80</v>
      </c>
      <c r="AW238" s="154" t="s">
        <v>35</v>
      </c>
      <c r="AX238" s="154" t="s">
        <v>73</v>
      </c>
      <c r="AY238" s="157" t="s">
        <v>193</v>
      </c>
    </row>
    <row r="239" spans="2:51" s="162" customFormat="1">
      <c r="B239" s="163"/>
      <c r="D239" s="156" t="s">
        <v>202</v>
      </c>
      <c r="E239" s="164"/>
      <c r="F239" s="165" t="s">
        <v>2583</v>
      </c>
      <c r="H239" s="166">
        <v>2.661</v>
      </c>
      <c r="L239" s="163"/>
      <c r="M239" s="167"/>
      <c r="N239" s="168"/>
      <c r="O239" s="168"/>
      <c r="P239" s="168"/>
      <c r="Q239" s="168"/>
      <c r="R239" s="168"/>
      <c r="S239" s="168"/>
      <c r="T239" s="169"/>
      <c r="AT239" s="164" t="s">
        <v>202</v>
      </c>
      <c r="AU239" s="164" t="s">
        <v>82</v>
      </c>
      <c r="AV239" s="162" t="s">
        <v>82</v>
      </c>
      <c r="AW239" s="162" t="s">
        <v>35</v>
      </c>
      <c r="AX239" s="162" t="s">
        <v>73</v>
      </c>
      <c r="AY239" s="164" t="s">
        <v>193</v>
      </c>
    </row>
    <row r="240" spans="2:51" s="170" customFormat="1">
      <c r="B240" s="171"/>
      <c r="D240" s="156" t="s">
        <v>202</v>
      </c>
      <c r="E240" s="172"/>
      <c r="F240" s="173" t="s">
        <v>206</v>
      </c>
      <c r="H240" s="174">
        <v>27.99</v>
      </c>
      <c r="L240" s="171"/>
      <c r="M240" s="175"/>
      <c r="N240" s="176"/>
      <c r="O240" s="176"/>
      <c r="P240" s="176"/>
      <c r="Q240" s="176"/>
      <c r="R240" s="176"/>
      <c r="S240" s="176"/>
      <c r="T240" s="177"/>
      <c r="AT240" s="172" t="s">
        <v>202</v>
      </c>
      <c r="AU240" s="172" t="s">
        <v>82</v>
      </c>
      <c r="AV240" s="170" t="s">
        <v>199</v>
      </c>
      <c r="AW240" s="170" t="s">
        <v>35</v>
      </c>
      <c r="AX240" s="170" t="s">
        <v>80</v>
      </c>
      <c r="AY240" s="172" t="s">
        <v>193</v>
      </c>
    </row>
    <row r="241" spans="1:65" s="17" customFormat="1" ht="55.5" customHeight="1">
      <c r="A241" s="13"/>
      <c r="B241" s="136"/>
      <c r="C241" s="137" t="s">
        <v>383</v>
      </c>
      <c r="D241" s="137" t="s">
        <v>195</v>
      </c>
      <c r="E241" s="138" t="s">
        <v>2584</v>
      </c>
      <c r="F241" s="139" t="s">
        <v>2585</v>
      </c>
      <c r="G241" s="140" t="s">
        <v>198</v>
      </c>
      <c r="H241" s="141">
        <v>917.8</v>
      </c>
      <c r="I241" s="142">
        <v>0</v>
      </c>
      <c r="J241" s="142">
        <f>ROUND(I241*H241,2)</f>
        <v>0</v>
      </c>
      <c r="K241" s="143"/>
      <c r="L241" s="14"/>
      <c r="M241" s="144"/>
      <c r="N241" s="145" t="s">
        <v>44</v>
      </c>
      <c r="O241" s="146">
        <v>7.2999999999999995E-2</v>
      </c>
      <c r="P241" s="146">
        <f>O241*H241</f>
        <v>66.999399999999994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R241" s="148" t="s">
        <v>199</v>
      </c>
      <c r="AT241" s="148" t="s">
        <v>195</v>
      </c>
      <c r="AU241" s="148" t="s">
        <v>82</v>
      </c>
      <c r="AY241" s="2" t="s">
        <v>193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2" t="s">
        <v>80</v>
      </c>
      <c r="BK241" s="149">
        <f>ROUND(I241*H241,2)</f>
        <v>0</v>
      </c>
      <c r="BL241" s="2" t="s">
        <v>199</v>
      </c>
      <c r="BM241" s="148" t="s">
        <v>386</v>
      </c>
    </row>
    <row r="242" spans="1:65" s="17" customFormat="1">
      <c r="A242" s="13"/>
      <c r="B242" s="14"/>
      <c r="C242" s="13"/>
      <c r="D242" s="150" t="s">
        <v>200</v>
      </c>
      <c r="E242" s="13"/>
      <c r="F242" s="151" t="s">
        <v>2586</v>
      </c>
      <c r="G242" s="13"/>
      <c r="H242" s="13"/>
      <c r="I242" s="13"/>
      <c r="J242" s="13"/>
      <c r="K242" s="13"/>
      <c r="L242" s="14"/>
      <c r="M242" s="152"/>
      <c r="N242" s="153"/>
      <c r="O242" s="36"/>
      <c r="P242" s="36"/>
      <c r="Q242" s="36"/>
      <c r="R242" s="36"/>
      <c r="S242" s="36"/>
      <c r="T242" s="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" t="s">
        <v>200</v>
      </c>
      <c r="AU242" s="2" t="s">
        <v>82</v>
      </c>
    </row>
    <row r="243" spans="1:65" s="154" customFormat="1">
      <c r="B243" s="155"/>
      <c r="D243" s="156" t="s">
        <v>202</v>
      </c>
      <c r="E243" s="157"/>
      <c r="F243" s="158" t="s">
        <v>2515</v>
      </c>
      <c r="H243" s="157"/>
      <c r="L243" s="155"/>
      <c r="M243" s="159"/>
      <c r="N243" s="160"/>
      <c r="O243" s="160"/>
      <c r="P243" s="160"/>
      <c r="Q243" s="160"/>
      <c r="R243" s="160"/>
      <c r="S243" s="160"/>
      <c r="T243" s="161"/>
      <c r="AT243" s="157" t="s">
        <v>202</v>
      </c>
      <c r="AU243" s="157" t="s">
        <v>82</v>
      </c>
      <c r="AV243" s="154" t="s">
        <v>80</v>
      </c>
      <c r="AW243" s="154" t="s">
        <v>35</v>
      </c>
      <c r="AX243" s="154" t="s">
        <v>73</v>
      </c>
      <c r="AY243" s="157" t="s">
        <v>193</v>
      </c>
    </row>
    <row r="244" spans="1:65" s="154" customFormat="1">
      <c r="B244" s="155"/>
      <c r="D244" s="156" t="s">
        <v>202</v>
      </c>
      <c r="E244" s="157"/>
      <c r="F244" s="158" t="s">
        <v>2587</v>
      </c>
      <c r="H244" s="157"/>
      <c r="L244" s="155"/>
      <c r="M244" s="159"/>
      <c r="N244" s="160"/>
      <c r="O244" s="160"/>
      <c r="P244" s="160"/>
      <c r="Q244" s="160"/>
      <c r="R244" s="160"/>
      <c r="S244" s="160"/>
      <c r="T244" s="161"/>
      <c r="AT244" s="157" t="s">
        <v>202</v>
      </c>
      <c r="AU244" s="157" t="s">
        <v>82</v>
      </c>
      <c r="AV244" s="154" t="s">
        <v>80</v>
      </c>
      <c r="AW244" s="154" t="s">
        <v>35</v>
      </c>
      <c r="AX244" s="154" t="s">
        <v>73</v>
      </c>
      <c r="AY244" s="157" t="s">
        <v>193</v>
      </c>
    </row>
    <row r="245" spans="1:65" s="162" customFormat="1">
      <c r="B245" s="163"/>
      <c r="D245" s="156" t="s">
        <v>202</v>
      </c>
      <c r="E245" s="164"/>
      <c r="F245" s="165" t="s">
        <v>2588</v>
      </c>
      <c r="H245" s="166">
        <v>782.4</v>
      </c>
      <c r="L245" s="163"/>
      <c r="M245" s="167"/>
      <c r="N245" s="168"/>
      <c r="O245" s="168"/>
      <c r="P245" s="168"/>
      <c r="Q245" s="168"/>
      <c r="R245" s="168"/>
      <c r="S245" s="168"/>
      <c r="T245" s="169"/>
      <c r="AT245" s="164" t="s">
        <v>202</v>
      </c>
      <c r="AU245" s="164" t="s">
        <v>82</v>
      </c>
      <c r="AV245" s="162" t="s">
        <v>82</v>
      </c>
      <c r="AW245" s="162" t="s">
        <v>35</v>
      </c>
      <c r="AX245" s="162" t="s">
        <v>73</v>
      </c>
      <c r="AY245" s="164" t="s">
        <v>193</v>
      </c>
    </row>
    <row r="246" spans="1:65" s="154" customFormat="1">
      <c r="B246" s="155"/>
      <c r="D246" s="156" t="s">
        <v>202</v>
      </c>
      <c r="E246" s="157"/>
      <c r="F246" s="158" t="s">
        <v>2589</v>
      </c>
      <c r="H246" s="157"/>
      <c r="L246" s="155"/>
      <c r="M246" s="159"/>
      <c r="N246" s="160"/>
      <c r="O246" s="160"/>
      <c r="P246" s="160"/>
      <c r="Q246" s="160"/>
      <c r="R246" s="160"/>
      <c r="S246" s="160"/>
      <c r="T246" s="161"/>
      <c r="AT246" s="157" t="s">
        <v>202</v>
      </c>
      <c r="AU246" s="157" t="s">
        <v>82</v>
      </c>
      <c r="AV246" s="154" t="s">
        <v>80</v>
      </c>
      <c r="AW246" s="154" t="s">
        <v>35</v>
      </c>
      <c r="AX246" s="154" t="s">
        <v>73</v>
      </c>
      <c r="AY246" s="157" t="s">
        <v>193</v>
      </c>
    </row>
    <row r="247" spans="1:65" s="162" customFormat="1">
      <c r="B247" s="163"/>
      <c r="D247" s="156" t="s">
        <v>202</v>
      </c>
      <c r="E247" s="164"/>
      <c r="F247" s="165" t="s">
        <v>2590</v>
      </c>
      <c r="H247" s="166">
        <v>135.4</v>
      </c>
      <c r="L247" s="163"/>
      <c r="M247" s="167"/>
      <c r="N247" s="168"/>
      <c r="O247" s="168"/>
      <c r="P247" s="168"/>
      <c r="Q247" s="168"/>
      <c r="R247" s="168"/>
      <c r="S247" s="168"/>
      <c r="T247" s="169"/>
      <c r="AT247" s="164" t="s">
        <v>202</v>
      </c>
      <c r="AU247" s="164" t="s">
        <v>82</v>
      </c>
      <c r="AV247" s="162" t="s">
        <v>82</v>
      </c>
      <c r="AW247" s="162" t="s">
        <v>35</v>
      </c>
      <c r="AX247" s="162" t="s">
        <v>73</v>
      </c>
      <c r="AY247" s="164" t="s">
        <v>193</v>
      </c>
    </row>
    <row r="248" spans="1:65" s="170" customFormat="1">
      <c r="B248" s="171"/>
      <c r="D248" s="156" t="s">
        <v>202</v>
      </c>
      <c r="E248" s="172"/>
      <c r="F248" s="173" t="s">
        <v>206</v>
      </c>
      <c r="H248" s="174">
        <v>917.8</v>
      </c>
      <c r="L248" s="171"/>
      <c r="M248" s="175"/>
      <c r="N248" s="176"/>
      <c r="O248" s="176"/>
      <c r="P248" s="176"/>
      <c r="Q248" s="176"/>
      <c r="R248" s="176"/>
      <c r="S248" s="176"/>
      <c r="T248" s="177"/>
      <c r="AT248" s="172" t="s">
        <v>202</v>
      </c>
      <c r="AU248" s="172" t="s">
        <v>82</v>
      </c>
      <c r="AV248" s="170" t="s">
        <v>199</v>
      </c>
      <c r="AW248" s="170" t="s">
        <v>35</v>
      </c>
      <c r="AX248" s="170" t="s">
        <v>80</v>
      </c>
      <c r="AY248" s="172" t="s">
        <v>193</v>
      </c>
    </row>
    <row r="249" spans="1:65" s="17" customFormat="1" ht="37.799999999999997" customHeight="1">
      <c r="A249" s="13"/>
      <c r="B249" s="136"/>
      <c r="C249" s="137" t="s">
        <v>307</v>
      </c>
      <c r="D249" s="137" t="s">
        <v>195</v>
      </c>
      <c r="E249" s="138" t="s">
        <v>2591</v>
      </c>
      <c r="F249" s="139" t="s">
        <v>2592</v>
      </c>
      <c r="G249" s="140" t="s">
        <v>198</v>
      </c>
      <c r="H249" s="141">
        <v>561.5</v>
      </c>
      <c r="I249" s="142">
        <v>0</v>
      </c>
      <c r="J249" s="142">
        <f>ROUND(I249*H249,2)</f>
        <v>0</v>
      </c>
      <c r="K249" s="143"/>
      <c r="L249" s="14"/>
      <c r="M249" s="144"/>
      <c r="N249" s="145" t="s">
        <v>44</v>
      </c>
      <c r="O249" s="146">
        <v>1.7999999999999999E-2</v>
      </c>
      <c r="P249" s="146">
        <f>O249*H249</f>
        <v>10.106999999999999</v>
      </c>
      <c r="Q249" s="146">
        <v>0</v>
      </c>
      <c r="R249" s="146">
        <f>Q249*H249</f>
        <v>0</v>
      </c>
      <c r="S249" s="146">
        <v>0</v>
      </c>
      <c r="T249" s="147">
        <f>S249*H249</f>
        <v>0</v>
      </c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R249" s="148" t="s">
        <v>199</v>
      </c>
      <c r="AT249" s="148" t="s">
        <v>195</v>
      </c>
      <c r="AU249" s="148" t="s">
        <v>82</v>
      </c>
      <c r="AY249" s="2" t="s">
        <v>193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2" t="s">
        <v>80</v>
      </c>
      <c r="BK249" s="149">
        <f>ROUND(I249*H249,2)</f>
        <v>0</v>
      </c>
      <c r="BL249" s="2" t="s">
        <v>199</v>
      </c>
      <c r="BM249" s="148" t="s">
        <v>392</v>
      </c>
    </row>
    <row r="250" spans="1:65" s="17" customFormat="1">
      <c r="A250" s="13"/>
      <c r="B250" s="14"/>
      <c r="C250" s="13"/>
      <c r="D250" s="150" t="s">
        <v>200</v>
      </c>
      <c r="E250" s="13"/>
      <c r="F250" s="151" t="s">
        <v>2593</v>
      </c>
      <c r="G250" s="13"/>
      <c r="H250" s="13"/>
      <c r="I250" s="13"/>
      <c r="J250" s="13"/>
      <c r="K250" s="13"/>
      <c r="L250" s="14"/>
      <c r="M250" s="152"/>
      <c r="N250" s="153"/>
      <c r="O250" s="36"/>
      <c r="P250" s="36"/>
      <c r="Q250" s="36"/>
      <c r="R250" s="36"/>
      <c r="S250" s="36"/>
      <c r="T250" s="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" t="s">
        <v>200</v>
      </c>
      <c r="AU250" s="2" t="s">
        <v>82</v>
      </c>
    </row>
    <row r="251" spans="1:65" s="154" customFormat="1">
      <c r="B251" s="155"/>
      <c r="D251" s="156" t="s">
        <v>202</v>
      </c>
      <c r="E251" s="157"/>
      <c r="F251" s="158" t="s">
        <v>203</v>
      </c>
      <c r="H251" s="157"/>
      <c r="L251" s="155"/>
      <c r="M251" s="159"/>
      <c r="N251" s="160"/>
      <c r="O251" s="160"/>
      <c r="P251" s="160"/>
      <c r="Q251" s="160"/>
      <c r="R251" s="160"/>
      <c r="S251" s="160"/>
      <c r="T251" s="161"/>
      <c r="AT251" s="157" t="s">
        <v>202</v>
      </c>
      <c r="AU251" s="157" t="s">
        <v>82</v>
      </c>
      <c r="AV251" s="154" t="s">
        <v>80</v>
      </c>
      <c r="AW251" s="154" t="s">
        <v>35</v>
      </c>
      <c r="AX251" s="154" t="s">
        <v>73</v>
      </c>
      <c r="AY251" s="157" t="s">
        <v>193</v>
      </c>
    </row>
    <row r="252" spans="1:65" s="154" customFormat="1">
      <c r="B252" s="155"/>
      <c r="D252" s="156" t="s">
        <v>202</v>
      </c>
      <c r="E252" s="157"/>
      <c r="F252" s="158" t="s">
        <v>2594</v>
      </c>
      <c r="H252" s="157"/>
      <c r="L252" s="155"/>
      <c r="M252" s="159"/>
      <c r="N252" s="160"/>
      <c r="O252" s="160"/>
      <c r="P252" s="160"/>
      <c r="Q252" s="160"/>
      <c r="R252" s="160"/>
      <c r="S252" s="160"/>
      <c r="T252" s="161"/>
      <c r="AT252" s="157" t="s">
        <v>202</v>
      </c>
      <c r="AU252" s="157" t="s">
        <v>82</v>
      </c>
      <c r="AV252" s="154" t="s">
        <v>80</v>
      </c>
      <c r="AW252" s="154" t="s">
        <v>35</v>
      </c>
      <c r="AX252" s="154" t="s">
        <v>73</v>
      </c>
      <c r="AY252" s="157" t="s">
        <v>193</v>
      </c>
    </row>
    <row r="253" spans="1:65" s="162" customFormat="1">
      <c r="B253" s="163"/>
      <c r="D253" s="156" t="s">
        <v>202</v>
      </c>
      <c r="E253" s="164"/>
      <c r="F253" s="165" t="s">
        <v>2595</v>
      </c>
      <c r="H253" s="166">
        <v>561.5</v>
      </c>
      <c r="L253" s="163"/>
      <c r="M253" s="167"/>
      <c r="N253" s="168"/>
      <c r="O253" s="168"/>
      <c r="P253" s="168"/>
      <c r="Q253" s="168"/>
      <c r="R253" s="168"/>
      <c r="S253" s="168"/>
      <c r="T253" s="169"/>
      <c r="AT253" s="164" t="s">
        <v>202</v>
      </c>
      <c r="AU253" s="164" t="s">
        <v>82</v>
      </c>
      <c r="AV253" s="162" t="s">
        <v>82</v>
      </c>
      <c r="AW253" s="162" t="s">
        <v>35</v>
      </c>
      <c r="AX253" s="162" t="s">
        <v>73</v>
      </c>
      <c r="AY253" s="164" t="s">
        <v>193</v>
      </c>
    </row>
    <row r="254" spans="1:65" s="170" customFormat="1">
      <c r="B254" s="171"/>
      <c r="D254" s="156" t="s">
        <v>202</v>
      </c>
      <c r="E254" s="172"/>
      <c r="F254" s="173" t="s">
        <v>206</v>
      </c>
      <c r="H254" s="174">
        <v>561.5</v>
      </c>
      <c r="L254" s="171"/>
      <c r="M254" s="175"/>
      <c r="N254" s="176"/>
      <c r="O254" s="176"/>
      <c r="P254" s="176"/>
      <c r="Q254" s="176"/>
      <c r="R254" s="176"/>
      <c r="S254" s="176"/>
      <c r="T254" s="177"/>
      <c r="AT254" s="172" t="s">
        <v>202</v>
      </c>
      <c r="AU254" s="172" t="s">
        <v>82</v>
      </c>
      <c r="AV254" s="170" t="s">
        <v>199</v>
      </c>
      <c r="AW254" s="170" t="s">
        <v>35</v>
      </c>
      <c r="AX254" s="170" t="s">
        <v>80</v>
      </c>
      <c r="AY254" s="172" t="s">
        <v>193</v>
      </c>
    </row>
    <row r="255" spans="1:65" s="17" customFormat="1" ht="37.799999999999997" customHeight="1">
      <c r="A255" s="13"/>
      <c r="B255" s="136"/>
      <c r="C255" s="137" t="s">
        <v>396</v>
      </c>
      <c r="D255" s="137" t="s">
        <v>195</v>
      </c>
      <c r="E255" s="138" t="s">
        <v>2596</v>
      </c>
      <c r="F255" s="139" t="s">
        <v>2597</v>
      </c>
      <c r="G255" s="140" t="s">
        <v>198</v>
      </c>
      <c r="H255" s="141">
        <v>850.1</v>
      </c>
      <c r="I255" s="142">
        <v>0</v>
      </c>
      <c r="J255" s="142">
        <f>ROUND(I255*H255,2)</f>
        <v>0</v>
      </c>
      <c r="K255" s="143"/>
      <c r="L255" s="14"/>
      <c r="M255" s="144"/>
      <c r="N255" s="145" t="s">
        <v>44</v>
      </c>
      <c r="O255" s="146">
        <v>5.8000000000000003E-2</v>
      </c>
      <c r="P255" s="146">
        <f>O255*H255</f>
        <v>49.305800000000005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R255" s="148" t="s">
        <v>199</v>
      </c>
      <c r="AT255" s="148" t="s">
        <v>195</v>
      </c>
      <c r="AU255" s="148" t="s">
        <v>82</v>
      </c>
      <c r="AY255" s="2" t="s">
        <v>193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2" t="s">
        <v>80</v>
      </c>
      <c r="BK255" s="149">
        <f>ROUND(I255*H255,2)</f>
        <v>0</v>
      </c>
      <c r="BL255" s="2" t="s">
        <v>199</v>
      </c>
      <c r="BM255" s="148" t="s">
        <v>399</v>
      </c>
    </row>
    <row r="256" spans="1:65" s="17" customFormat="1">
      <c r="A256" s="13"/>
      <c r="B256" s="14"/>
      <c r="C256" s="13"/>
      <c r="D256" s="150" t="s">
        <v>200</v>
      </c>
      <c r="E256" s="13"/>
      <c r="F256" s="151" t="s">
        <v>2598</v>
      </c>
      <c r="G256" s="13"/>
      <c r="H256" s="13"/>
      <c r="I256" s="13"/>
      <c r="J256" s="13"/>
      <c r="K256" s="13"/>
      <c r="L256" s="14"/>
      <c r="M256" s="152"/>
      <c r="N256" s="153"/>
      <c r="O256" s="36"/>
      <c r="P256" s="36"/>
      <c r="Q256" s="36"/>
      <c r="R256" s="36"/>
      <c r="S256" s="36"/>
      <c r="T256" s="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" t="s">
        <v>200</v>
      </c>
      <c r="AU256" s="2" t="s">
        <v>82</v>
      </c>
    </row>
    <row r="257" spans="1:65" s="154" customFormat="1">
      <c r="B257" s="155"/>
      <c r="D257" s="156" t="s">
        <v>202</v>
      </c>
      <c r="E257" s="157"/>
      <c r="F257" s="158" t="s">
        <v>2515</v>
      </c>
      <c r="H257" s="157"/>
      <c r="L257" s="155"/>
      <c r="M257" s="159"/>
      <c r="N257" s="160"/>
      <c r="O257" s="160"/>
      <c r="P257" s="160"/>
      <c r="Q257" s="160"/>
      <c r="R257" s="160"/>
      <c r="S257" s="160"/>
      <c r="T257" s="161"/>
      <c r="AT257" s="157" t="s">
        <v>202</v>
      </c>
      <c r="AU257" s="157" t="s">
        <v>82</v>
      </c>
      <c r="AV257" s="154" t="s">
        <v>80</v>
      </c>
      <c r="AW257" s="154" t="s">
        <v>35</v>
      </c>
      <c r="AX257" s="154" t="s">
        <v>73</v>
      </c>
      <c r="AY257" s="157" t="s">
        <v>193</v>
      </c>
    </row>
    <row r="258" spans="1:65" s="154" customFormat="1">
      <c r="B258" s="155"/>
      <c r="D258" s="156" t="s">
        <v>202</v>
      </c>
      <c r="E258" s="157"/>
      <c r="F258" s="158" t="s">
        <v>2587</v>
      </c>
      <c r="H258" s="157"/>
      <c r="L258" s="155"/>
      <c r="M258" s="159"/>
      <c r="N258" s="160"/>
      <c r="O258" s="160"/>
      <c r="P258" s="160"/>
      <c r="Q258" s="160"/>
      <c r="R258" s="160"/>
      <c r="S258" s="160"/>
      <c r="T258" s="161"/>
      <c r="AT258" s="157" t="s">
        <v>202</v>
      </c>
      <c r="AU258" s="157" t="s">
        <v>82</v>
      </c>
      <c r="AV258" s="154" t="s">
        <v>80</v>
      </c>
      <c r="AW258" s="154" t="s">
        <v>35</v>
      </c>
      <c r="AX258" s="154" t="s">
        <v>73</v>
      </c>
      <c r="AY258" s="157" t="s">
        <v>193</v>
      </c>
    </row>
    <row r="259" spans="1:65" s="162" customFormat="1">
      <c r="B259" s="163"/>
      <c r="D259" s="156" t="s">
        <v>202</v>
      </c>
      <c r="E259" s="164"/>
      <c r="F259" s="165" t="s">
        <v>2588</v>
      </c>
      <c r="H259" s="166">
        <v>782.4</v>
      </c>
      <c r="L259" s="163"/>
      <c r="M259" s="167"/>
      <c r="N259" s="168"/>
      <c r="O259" s="168"/>
      <c r="P259" s="168"/>
      <c r="Q259" s="168"/>
      <c r="R259" s="168"/>
      <c r="S259" s="168"/>
      <c r="T259" s="169"/>
      <c r="AT259" s="164" t="s">
        <v>202</v>
      </c>
      <c r="AU259" s="164" t="s">
        <v>82</v>
      </c>
      <c r="AV259" s="162" t="s">
        <v>82</v>
      </c>
      <c r="AW259" s="162" t="s">
        <v>35</v>
      </c>
      <c r="AX259" s="162" t="s">
        <v>73</v>
      </c>
      <c r="AY259" s="164" t="s">
        <v>193</v>
      </c>
    </row>
    <row r="260" spans="1:65" s="154" customFormat="1">
      <c r="B260" s="155"/>
      <c r="D260" s="156" t="s">
        <v>202</v>
      </c>
      <c r="E260" s="157"/>
      <c r="F260" s="158" t="s">
        <v>2589</v>
      </c>
      <c r="H260" s="157"/>
      <c r="L260" s="155"/>
      <c r="M260" s="159"/>
      <c r="N260" s="160"/>
      <c r="O260" s="160"/>
      <c r="P260" s="160"/>
      <c r="Q260" s="160"/>
      <c r="R260" s="160"/>
      <c r="S260" s="160"/>
      <c r="T260" s="161"/>
      <c r="AT260" s="157" t="s">
        <v>202</v>
      </c>
      <c r="AU260" s="157" t="s">
        <v>82</v>
      </c>
      <c r="AV260" s="154" t="s">
        <v>80</v>
      </c>
      <c r="AW260" s="154" t="s">
        <v>35</v>
      </c>
      <c r="AX260" s="154" t="s">
        <v>73</v>
      </c>
      <c r="AY260" s="157" t="s">
        <v>193</v>
      </c>
    </row>
    <row r="261" spans="1:65" s="162" customFormat="1">
      <c r="B261" s="163"/>
      <c r="D261" s="156" t="s">
        <v>202</v>
      </c>
      <c r="E261" s="164"/>
      <c r="F261" s="165" t="s">
        <v>2527</v>
      </c>
      <c r="H261" s="166">
        <v>67.7</v>
      </c>
      <c r="L261" s="163"/>
      <c r="M261" s="167"/>
      <c r="N261" s="168"/>
      <c r="O261" s="168"/>
      <c r="P261" s="168"/>
      <c r="Q261" s="168"/>
      <c r="R261" s="168"/>
      <c r="S261" s="168"/>
      <c r="T261" s="169"/>
      <c r="AT261" s="164" t="s">
        <v>202</v>
      </c>
      <c r="AU261" s="164" t="s">
        <v>82</v>
      </c>
      <c r="AV261" s="162" t="s">
        <v>82</v>
      </c>
      <c r="AW261" s="162" t="s">
        <v>35</v>
      </c>
      <c r="AX261" s="162" t="s">
        <v>73</v>
      </c>
      <c r="AY261" s="164" t="s">
        <v>193</v>
      </c>
    </row>
    <row r="262" spans="1:65" s="170" customFormat="1">
      <c r="B262" s="171"/>
      <c r="D262" s="156" t="s">
        <v>202</v>
      </c>
      <c r="E262" s="172"/>
      <c r="F262" s="173" t="s">
        <v>206</v>
      </c>
      <c r="H262" s="174">
        <v>850.1</v>
      </c>
      <c r="L262" s="171"/>
      <c r="M262" s="175"/>
      <c r="N262" s="176"/>
      <c r="O262" s="176"/>
      <c r="P262" s="176"/>
      <c r="Q262" s="176"/>
      <c r="R262" s="176"/>
      <c r="S262" s="176"/>
      <c r="T262" s="177"/>
      <c r="AT262" s="172" t="s">
        <v>202</v>
      </c>
      <c r="AU262" s="172" t="s">
        <v>82</v>
      </c>
      <c r="AV262" s="170" t="s">
        <v>199</v>
      </c>
      <c r="AW262" s="170" t="s">
        <v>35</v>
      </c>
      <c r="AX262" s="170" t="s">
        <v>80</v>
      </c>
      <c r="AY262" s="172" t="s">
        <v>193</v>
      </c>
    </row>
    <row r="263" spans="1:65" s="17" customFormat="1" ht="16.5" customHeight="1">
      <c r="A263" s="13"/>
      <c r="B263" s="136"/>
      <c r="C263" s="186" t="s">
        <v>313</v>
      </c>
      <c r="D263" s="186" t="s">
        <v>372</v>
      </c>
      <c r="E263" s="187" t="s">
        <v>2599</v>
      </c>
      <c r="F263" s="188" t="s">
        <v>2600</v>
      </c>
      <c r="G263" s="189" t="s">
        <v>1312</v>
      </c>
      <c r="H263" s="190">
        <v>17.001999999999999</v>
      </c>
      <c r="I263" s="191">
        <v>0</v>
      </c>
      <c r="J263" s="191">
        <f>ROUND(I263*H263,2)</f>
        <v>0</v>
      </c>
      <c r="K263" s="192"/>
      <c r="L263" s="193"/>
      <c r="M263" s="194"/>
      <c r="N263" s="195" t="s">
        <v>44</v>
      </c>
      <c r="O263" s="146">
        <v>0</v>
      </c>
      <c r="P263" s="146">
        <f>O263*H263</f>
        <v>0</v>
      </c>
      <c r="Q263" s="146">
        <v>1E-3</v>
      </c>
      <c r="R263" s="146">
        <f>Q263*H263</f>
        <v>1.7002E-2</v>
      </c>
      <c r="S263" s="146">
        <v>0</v>
      </c>
      <c r="T263" s="147">
        <f>S263*H263</f>
        <v>0</v>
      </c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R263" s="148" t="s">
        <v>224</v>
      </c>
      <c r="AT263" s="148" t="s">
        <v>372</v>
      </c>
      <c r="AU263" s="148" t="s">
        <v>82</v>
      </c>
      <c r="AY263" s="2" t="s">
        <v>193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2" t="s">
        <v>80</v>
      </c>
      <c r="BK263" s="149">
        <f>ROUND(I263*H263,2)</f>
        <v>0</v>
      </c>
      <c r="BL263" s="2" t="s">
        <v>199</v>
      </c>
      <c r="BM263" s="148" t="s">
        <v>406</v>
      </c>
    </row>
    <row r="264" spans="1:65" s="162" customFormat="1">
      <c r="B264" s="163"/>
      <c r="D264" s="156" t="s">
        <v>202</v>
      </c>
      <c r="E264" s="164"/>
      <c r="F264" s="165" t="s">
        <v>2601</v>
      </c>
      <c r="H264" s="166">
        <v>17.001999999999999</v>
      </c>
      <c r="L264" s="163"/>
      <c r="M264" s="167"/>
      <c r="N264" s="168"/>
      <c r="O264" s="168"/>
      <c r="P264" s="168"/>
      <c r="Q264" s="168"/>
      <c r="R264" s="168"/>
      <c r="S264" s="168"/>
      <c r="T264" s="169"/>
      <c r="AT264" s="164" t="s">
        <v>202</v>
      </c>
      <c r="AU264" s="164" t="s">
        <v>82</v>
      </c>
      <c r="AV264" s="162" t="s">
        <v>82</v>
      </c>
      <c r="AW264" s="162" t="s">
        <v>35</v>
      </c>
      <c r="AX264" s="162" t="s">
        <v>73</v>
      </c>
      <c r="AY264" s="164" t="s">
        <v>193</v>
      </c>
    </row>
    <row r="265" spans="1:65" s="170" customFormat="1">
      <c r="B265" s="171"/>
      <c r="D265" s="156" t="s">
        <v>202</v>
      </c>
      <c r="E265" s="172"/>
      <c r="F265" s="173" t="s">
        <v>206</v>
      </c>
      <c r="H265" s="174">
        <v>17.001999999999999</v>
      </c>
      <c r="L265" s="171"/>
      <c r="M265" s="175"/>
      <c r="N265" s="176"/>
      <c r="O265" s="176"/>
      <c r="P265" s="176"/>
      <c r="Q265" s="176"/>
      <c r="R265" s="176"/>
      <c r="S265" s="176"/>
      <c r="T265" s="177"/>
      <c r="AT265" s="172" t="s">
        <v>202</v>
      </c>
      <c r="AU265" s="172" t="s">
        <v>82</v>
      </c>
      <c r="AV265" s="170" t="s">
        <v>199</v>
      </c>
      <c r="AW265" s="170" t="s">
        <v>35</v>
      </c>
      <c r="AX265" s="170" t="s">
        <v>80</v>
      </c>
      <c r="AY265" s="172" t="s">
        <v>193</v>
      </c>
    </row>
    <row r="266" spans="1:65" s="17" customFormat="1" ht="33" customHeight="1">
      <c r="A266" s="13"/>
      <c r="B266" s="136"/>
      <c r="C266" s="137" t="s">
        <v>416</v>
      </c>
      <c r="D266" s="137" t="s">
        <v>195</v>
      </c>
      <c r="E266" s="138" t="s">
        <v>2602</v>
      </c>
      <c r="F266" s="139" t="s">
        <v>2603</v>
      </c>
      <c r="G266" s="140" t="s">
        <v>198</v>
      </c>
      <c r="H266" s="141">
        <v>305.60000000000002</v>
      </c>
      <c r="I266" s="142">
        <v>0</v>
      </c>
      <c r="J266" s="142">
        <f>ROUND(I266*H266,2)</f>
        <v>0</v>
      </c>
      <c r="K266" s="143"/>
      <c r="L266" s="14"/>
      <c r="M266" s="144"/>
      <c r="N266" s="145" t="s">
        <v>44</v>
      </c>
      <c r="O266" s="146">
        <v>0.14899999999999999</v>
      </c>
      <c r="P266" s="146">
        <f>O266*H266</f>
        <v>45.534399999999998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R266" s="148" t="s">
        <v>199</v>
      </c>
      <c r="AT266" s="148" t="s">
        <v>195</v>
      </c>
      <c r="AU266" s="148" t="s">
        <v>82</v>
      </c>
      <c r="AY266" s="2" t="s">
        <v>193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2" t="s">
        <v>80</v>
      </c>
      <c r="BK266" s="149">
        <f>ROUND(I266*H266,2)</f>
        <v>0</v>
      </c>
      <c r="BL266" s="2" t="s">
        <v>199</v>
      </c>
      <c r="BM266" s="148" t="s">
        <v>419</v>
      </c>
    </row>
    <row r="267" spans="1:65" s="17" customFormat="1">
      <c r="A267" s="13"/>
      <c r="B267" s="14"/>
      <c r="C267" s="13"/>
      <c r="D267" s="150" t="s">
        <v>200</v>
      </c>
      <c r="E267" s="13"/>
      <c r="F267" s="151" t="s">
        <v>2604</v>
      </c>
      <c r="G267" s="13"/>
      <c r="H267" s="13"/>
      <c r="I267" s="13"/>
      <c r="J267" s="13"/>
      <c r="K267" s="13"/>
      <c r="L267" s="14"/>
      <c r="M267" s="152"/>
      <c r="N267" s="153"/>
      <c r="O267" s="36"/>
      <c r="P267" s="36"/>
      <c r="Q267" s="36"/>
      <c r="R267" s="36"/>
      <c r="S267" s="36"/>
      <c r="T267" s="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" t="s">
        <v>200</v>
      </c>
      <c r="AU267" s="2" t="s">
        <v>82</v>
      </c>
    </row>
    <row r="268" spans="1:65" s="154" customFormat="1">
      <c r="B268" s="155"/>
      <c r="D268" s="156" t="s">
        <v>202</v>
      </c>
      <c r="E268" s="157"/>
      <c r="F268" s="158" t="s">
        <v>2515</v>
      </c>
      <c r="H268" s="157"/>
      <c r="L268" s="155"/>
      <c r="M268" s="159"/>
      <c r="N268" s="160"/>
      <c r="O268" s="160"/>
      <c r="P268" s="160"/>
      <c r="Q268" s="160"/>
      <c r="R268" s="160"/>
      <c r="S268" s="160"/>
      <c r="T268" s="161"/>
      <c r="AT268" s="157" t="s">
        <v>202</v>
      </c>
      <c r="AU268" s="157" t="s">
        <v>82</v>
      </c>
      <c r="AV268" s="154" t="s">
        <v>80</v>
      </c>
      <c r="AW268" s="154" t="s">
        <v>35</v>
      </c>
      <c r="AX268" s="154" t="s">
        <v>73</v>
      </c>
      <c r="AY268" s="157" t="s">
        <v>193</v>
      </c>
    </row>
    <row r="269" spans="1:65" s="154" customFormat="1">
      <c r="B269" s="155"/>
      <c r="D269" s="156" t="s">
        <v>202</v>
      </c>
      <c r="E269" s="157"/>
      <c r="F269" s="158" t="s">
        <v>2605</v>
      </c>
      <c r="H269" s="157"/>
      <c r="L269" s="155"/>
      <c r="M269" s="159"/>
      <c r="N269" s="160"/>
      <c r="O269" s="160"/>
      <c r="P269" s="160"/>
      <c r="Q269" s="160"/>
      <c r="R269" s="160"/>
      <c r="S269" s="160"/>
      <c r="T269" s="161"/>
      <c r="AT269" s="157" t="s">
        <v>202</v>
      </c>
      <c r="AU269" s="157" t="s">
        <v>82</v>
      </c>
      <c r="AV269" s="154" t="s">
        <v>80</v>
      </c>
      <c r="AW269" s="154" t="s">
        <v>35</v>
      </c>
      <c r="AX269" s="154" t="s">
        <v>73</v>
      </c>
      <c r="AY269" s="157" t="s">
        <v>193</v>
      </c>
    </row>
    <row r="270" spans="1:65" s="162" customFormat="1">
      <c r="B270" s="163"/>
      <c r="D270" s="156" t="s">
        <v>202</v>
      </c>
      <c r="E270" s="164"/>
      <c r="F270" s="165" t="s">
        <v>2606</v>
      </c>
      <c r="H270" s="166">
        <v>107</v>
      </c>
      <c r="L270" s="163"/>
      <c r="M270" s="167"/>
      <c r="N270" s="168"/>
      <c r="O270" s="168"/>
      <c r="P270" s="168"/>
      <c r="Q270" s="168"/>
      <c r="R270" s="168"/>
      <c r="S270" s="168"/>
      <c r="T270" s="169"/>
      <c r="AT270" s="164" t="s">
        <v>202</v>
      </c>
      <c r="AU270" s="164" t="s">
        <v>82</v>
      </c>
      <c r="AV270" s="162" t="s">
        <v>82</v>
      </c>
      <c r="AW270" s="162" t="s">
        <v>35</v>
      </c>
      <c r="AX270" s="162" t="s">
        <v>73</v>
      </c>
      <c r="AY270" s="164" t="s">
        <v>193</v>
      </c>
    </row>
    <row r="271" spans="1:65" s="154" customFormat="1" ht="20.399999999999999">
      <c r="B271" s="155"/>
      <c r="D271" s="156" t="s">
        <v>202</v>
      </c>
      <c r="E271" s="157"/>
      <c r="F271" s="158" t="s">
        <v>2607</v>
      </c>
      <c r="H271" s="157"/>
      <c r="L271" s="155"/>
      <c r="M271" s="159"/>
      <c r="N271" s="160"/>
      <c r="O271" s="160"/>
      <c r="P271" s="160"/>
      <c r="Q271" s="160"/>
      <c r="R271" s="160"/>
      <c r="S271" s="160"/>
      <c r="T271" s="161"/>
      <c r="AT271" s="157" t="s">
        <v>202</v>
      </c>
      <c r="AU271" s="157" t="s">
        <v>82</v>
      </c>
      <c r="AV271" s="154" t="s">
        <v>80</v>
      </c>
      <c r="AW271" s="154" t="s">
        <v>35</v>
      </c>
      <c r="AX271" s="154" t="s">
        <v>73</v>
      </c>
      <c r="AY271" s="157" t="s">
        <v>193</v>
      </c>
    </row>
    <row r="272" spans="1:65" s="162" customFormat="1">
      <c r="B272" s="163"/>
      <c r="D272" s="156" t="s">
        <v>202</v>
      </c>
      <c r="E272" s="164"/>
      <c r="F272" s="165" t="s">
        <v>2517</v>
      </c>
      <c r="H272" s="166">
        <v>102.8</v>
      </c>
      <c r="L272" s="163"/>
      <c r="M272" s="167"/>
      <c r="N272" s="168"/>
      <c r="O272" s="168"/>
      <c r="P272" s="168"/>
      <c r="Q272" s="168"/>
      <c r="R272" s="168"/>
      <c r="S272" s="168"/>
      <c r="T272" s="169"/>
      <c r="AT272" s="164" t="s">
        <v>202</v>
      </c>
      <c r="AU272" s="164" t="s">
        <v>82</v>
      </c>
      <c r="AV272" s="162" t="s">
        <v>82</v>
      </c>
      <c r="AW272" s="162" t="s">
        <v>35</v>
      </c>
      <c r="AX272" s="162" t="s">
        <v>73</v>
      </c>
      <c r="AY272" s="164" t="s">
        <v>193</v>
      </c>
    </row>
    <row r="273" spans="1:65" s="154" customFormat="1" ht="20.399999999999999">
      <c r="B273" s="155"/>
      <c r="D273" s="156" t="s">
        <v>202</v>
      </c>
      <c r="E273" s="157"/>
      <c r="F273" s="158" t="s">
        <v>2521</v>
      </c>
      <c r="H273" s="157"/>
      <c r="L273" s="155"/>
      <c r="M273" s="159"/>
      <c r="N273" s="160"/>
      <c r="O273" s="160"/>
      <c r="P273" s="160"/>
      <c r="Q273" s="160"/>
      <c r="R273" s="160"/>
      <c r="S273" s="160"/>
      <c r="T273" s="161"/>
      <c r="AT273" s="157" t="s">
        <v>202</v>
      </c>
      <c r="AU273" s="157" t="s">
        <v>82</v>
      </c>
      <c r="AV273" s="154" t="s">
        <v>80</v>
      </c>
      <c r="AW273" s="154" t="s">
        <v>35</v>
      </c>
      <c r="AX273" s="154" t="s">
        <v>73</v>
      </c>
      <c r="AY273" s="157" t="s">
        <v>193</v>
      </c>
    </row>
    <row r="274" spans="1:65" s="162" customFormat="1">
      <c r="B274" s="163"/>
      <c r="D274" s="156" t="s">
        <v>202</v>
      </c>
      <c r="E274" s="164"/>
      <c r="F274" s="165" t="s">
        <v>2522</v>
      </c>
      <c r="H274" s="166">
        <v>95.8</v>
      </c>
      <c r="L274" s="163"/>
      <c r="M274" s="167"/>
      <c r="N274" s="168"/>
      <c r="O274" s="168"/>
      <c r="P274" s="168"/>
      <c r="Q274" s="168"/>
      <c r="R274" s="168"/>
      <c r="S274" s="168"/>
      <c r="T274" s="169"/>
      <c r="AT274" s="164" t="s">
        <v>202</v>
      </c>
      <c r="AU274" s="164" t="s">
        <v>82</v>
      </c>
      <c r="AV274" s="162" t="s">
        <v>82</v>
      </c>
      <c r="AW274" s="162" t="s">
        <v>35</v>
      </c>
      <c r="AX274" s="162" t="s">
        <v>73</v>
      </c>
      <c r="AY274" s="164" t="s">
        <v>193</v>
      </c>
    </row>
    <row r="275" spans="1:65" s="170" customFormat="1">
      <c r="B275" s="171"/>
      <c r="D275" s="156" t="s">
        <v>202</v>
      </c>
      <c r="E275" s="172"/>
      <c r="F275" s="173" t="s">
        <v>206</v>
      </c>
      <c r="H275" s="174">
        <v>305.60000000000002</v>
      </c>
      <c r="L275" s="171"/>
      <c r="M275" s="175"/>
      <c r="N275" s="176"/>
      <c r="O275" s="176"/>
      <c r="P275" s="176"/>
      <c r="Q275" s="176"/>
      <c r="R275" s="176"/>
      <c r="S275" s="176"/>
      <c r="T275" s="177"/>
      <c r="AT275" s="172" t="s">
        <v>202</v>
      </c>
      <c r="AU275" s="172" t="s">
        <v>82</v>
      </c>
      <c r="AV275" s="170" t="s">
        <v>199</v>
      </c>
      <c r="AW275" s="170" t="s">
        <v>35</v>
      </c>
      <c r="AX275" s="170" t="s">
        <v>80</v>
      </c>
      <c r="AY275" s="172" t="s">
        <v>193</v>
      </c>
    </row>
    <row r="276" spans="1:65" s="17" customFormat="1" ht="37.799999999999997" customHeight="1">
      <c r="A276" s="13"/>
      <c r="B276" s="136"/>
      <c r="C276" s="137" t="s">
        <v>327</v>
      </c>
      <c r="D276" s="137" t="s">
        <v>195</v>
      </c>
      <c r="E276" s="138" t="s">
        <v>2608</v>
      </c>
      <c r="F276" s="139" t="s">
        <v>2609</v>
      </c>
      <c r="G276" s="140" t="s">
        <v>605</v>
      </c>
      <c r="H276" s="141">
        <v>3</v>
      </c>
      <c r="I276" s="142">
        <v>0</v>
      </c>
      <c r="J276" s="142">
        <f>ROUND(I276*H276,2)</f>
        <v>0</v>
      </c>
      <c r="K276" s="143"/>
      <c r="L276" s="14"/>
      <c r="M276" s="144"/>
      <c r="N276" s="145" t="s">
        <v>44</v>
      </c>
      <c r="O276" s="146">
        <v>5.65</v>
      </c>
      <c r="P276" s="146">
        <f>O276*H276</f>
        <v>16.950000000000003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R276" s="148" t="s">
        <v>199</v>
      </c>
      <c r="AT276" s="148" t="s">
        <v>195</v>
      </c>
      <c r="AU276" s="148" t="s">
        <v>82</v>
      </c>
      <c r="AY276" s="2" t="s">
        <v>193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2" t="s">
        <v>80</v>
      </c>
      <c r="BK276" s="149">
        <f>ROUND(I276*H276,2)</f>
        <v>0</v>
      </c>
      <c r="BL276" s="2" t="s">
        <v>199</v>
      </c>
      <c r="BM276" s="148" t="s">
        <v>427</v>
      </c>
    </row>
    <row r="277" spans="1:65" s="17" customFormat="1">
      <c r="A277" s="13"/>
      <c r="B277" s="14"/>
      <c r="C277" s="13"/>
      <c r="D277" s="150" t="s">
        <v>200</v>
      </c>
      <c r="E277" s="13"/>
      <c r="F277" s="151" t="s">
        <v>2610</v>
      </c>
      <c r="G277" s="13"/>
      <c r="H277" s="13"/>
      <c r="I277" s="13"/>
      <c r="J277" s="13"/>
      <c r="K277" s="13"/>
      <c r="L277" s="14"/>
      <c r="M277" s="152"/>
      <c r="N277" s="153"/>
      <c r="O277" s="36"/>
      <c r="P277" s="36"/>
      <c r="Q277" s="36"/>
      <c r="R277" s="36"/>
      <c r="S277" s="36"/>
      <c r="T277" s="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" t="s">
        <v>200</v>
      </c>
      <c r="AU277" s="2" t="s">
        <v>82</v>
      </c>
    </row>
    <row r="278" spans="1:65" s="154" customFormat="1">
      <c r="B278" s="155"/>
      <c r="D278" s="156" t="s">
        <v>202</v>
      </c>
      <c r="E278" s="157"/>
      <c r="F278" s="158" t="s">
        <v>2502</v>
      </c>
      <c r="H278" s="157"/>
      <c r="L278" s="155"/>
      <c r="M278" s="159"/>
      <c r="N278" s="160"/>
      <c r="O278" s="160"/>
      <c r="P278" s="160"/>
      <c r="Q278" s="160"/>
      <c r="R278" s="160"/>
      <c r="S278" s="160"/>
      <c r="T278" s="161"/>
      <c r="AT278" s="157" t="s">
        <v>202</v>
      </c>
      <c r="AU278" s="157" t="s">
        <v>82</v>
      </c>
      <c r="AV278" s="154" t="s">
        <v>80</v>
      </c>
      <c r="AW278" s="154" t="s">
        <v>35</v>
      </c>
      <c r="AX278" s="154" t="s">
        <v>73</v>
      </c>
      <c r="AY278" s="157" t="s">
        <v>193</v>
      </c>
    </row>
    <row r="279" spans="1:65" s="162" customFormat="1">
      <c r="B279" s="163"/>
      <c r="D279" s="156" t="s">
        <v>202</v>
      </c>
      <c r="E279" s="164"/>
      <c r="F279" s="165" t="s">
        <v>213</v>
      </c>
      <c r="H279" s="166">
        <v>3</v>
      </c>
      <c r="L279" s="163"/>
      <c r="M279" s="167"/>
      <c r="N279" s="168"/>
      <c r="O279" s="168"/>
      <c r="P279" s="168"/>
      <c r="Q279" s="168"/>
      <c r="R279" s="168"/>
      <c r="S279" s="168"/>
      <c r="T279" s="169"/>
      <c r="AT279" s="164" t="s">
        <v>202</v>
      </c>
      <c r="AU279" s="164" t="s">
        <v>82</v>
      </c>
      <c r="AV279" s="162" t="s">
        <v>82</v>
      </c>
      <c r="AW279" s="162" t="s">
        <v>35</v>
      </c>
      <c r="AX279" s="162" t="s">
        <v>73</v>
      </c>
      <c r="AY279" s="164" t="s">
        <v>193</v>
      </c>
    </row>
    <row r="280" spans="1:65" s="170" customFormat="1">
      <c r="B280" s="171"/>
      <c r="D280" s="156" t="s">
        <v>202</v>
      </c>
      <c r="E280" s="172"/>
      <c r="F280" s="173" t="s">
        <v>206</v>
      </c>
      <c r="H280" s="174">
        <v>3</v>
      </c>
      <c r="L280" s="171"/>
      <c r="M280" s="175"/>
      <c r="N280" s="176"/>
      <c r="O280" s="176"/>
      <c r="P280" s="176"/>
      <c r="Q280" s="176"/>
      <c r="R280" s="176"/>
      <c r="S280" s="176"/>
      <c r="T280" s="177"/>
      <c r="AT280" s="172" t="s">
        <v>202</v>
      </c>
      <c r="AU280" s="172" t="s">
        <v>82</v>
      </c>
      <c r="AV280" s="170" t="s">
        <v>199</v>
      </c>
      <c r="AW280" s="170" t="s">
        <v>35</v>
      </c>
      <c r="AX280" s="170" t="s">
        <v>80</v>
      </c>
      <c r="AY280" s="172" t="s">
        <v>193</v>
      </c>
    </row>
    <row r="281" spans="1:65" s="123" customFormat="1" ht="22.8" customHeight="1">
      <c r="B281" s="124"/>
      <c r="D281" s="125" t="s">
        <v>72</v>
      </c>
      <c r="E281" s="134" t="s">
        <v>82</v>
      </c>
      <c r="F281" s="134" t="s">
        <v>349</v>
      </c>
      <c r="J281" s="135">
        <f>BK281</f>
        <v>0</v>
      </c>
      <c r="L281" s="124"/>
      <c r="M281" s="128"/>
      <c r="N281" s="129"/>
      <c r="O281" s="129"/>
      <c r="P281" s="130">
        <f>SUM(P282:P299)</f>
        <v>40.792940000000002</v>
      </c>
      <c r="Q281" s="129"/>
      <c r="R281" s="130">
        <f>SUM(R282:R299)</f>
        <v>19.127633786740002</v>
      </c>
      <c r="S281" s="129"/>
      <c r="T281" s="131">
        <f>SUM(T282:T299)</f>
        <v>0</v>
      </c>
      <c r="AR281" s="125" t="s">
        <v>80</v>
      </c>
      <c r="AT281" s="132" t="s">
        <v>72</v>
      </c>
      <c r="AU281" s="132" t="s">
        <v>80</v>
      </c>
      <c r="AY281" s="125" t="s">
        <v>193</v>
      </c>
      <c r="BK281" s="133">
        <f>SUM(BK282:BK299)</f>
        <v>0</v>
      </c>
    </row>
    <row r="282" spans="1:65" s="17" customFormat="1" ht="24.15" customHeight="1">
      <c r="A282" s="13"/>
      <c r="B282" s="136"/>
      <c r="C282" s="137" t="s">
        <v>429</v>
      </c>
      <c r="D282" s="137" t="s">
        <v>195</v>
      </c>
      <c r="E282" s="138" t="s">
        <v>2611</v>
      </c>
      <c r="F282" s="139" t="s">
        <v>2612</v>
      </c>
      <c r="G282" s="140" t="s">
        <v>223</v>
      </c>
      <c r="H282" s="141">
        <v>8.1850000000000005</v>
      </c>
      <c r="I282" s="142">
        <v>0</v>
      </c>
      <c r="J282" s="142">
        <f>ROUND(I282*H282,2)</f>
        <v>0</v>
      </c>
      <c r="K282" s="143"/>
      <c r="L282" s="14"/>
      <c r="M282" s="144"/>
      <c r="N282" s="145" t="s">
        <v>44</v>
      </c>
      <c r="O282" s="146">
        <v>0.58399999999999996</v>
      </c>
      <c r="P282" s="146">
        <f>O282*H282</f>
        <v>4.7800399999999996</v>
      </c>
      <c r="Q282" s="146">
        <v>2.3010222040000001</v>
      </c>
      <c r="R282" s="146">
        <f>Q282*H282</f>
        <v>18.833866739740003</v>
      </c>
      <c r="S282" s="146">
        <v>0</v>
      </c>
      <c r="T282" s="147">
        <f>S282*H282</f>
        <v>0</v>
      </c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R282" s="148" t="s">
        <v>199</v>
      </c>
      <c r="AT282" s="148" t="s">
        <v>195</v>
      </c>
      <c r="AU282" s="148" t="s">
        <v>82</v>
      </c>
      <c r="AY282" s="2" t="s">
        <v>193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2" t="s">
        <v>80</v>
      </c>
      <c r="BK282" s="149">
        <f>ROUND(I282*H282,2)</f>
        <v>0</v>
      </c>
      <c r="BL282" s="2" t="s">
        <v>199</v>
      </c>
      <c r="BM282" s="148" t="s">
        <v>432</v>
      </c>
    </row>
    <row r="283" spans="1:65" s="17" customFormat="1">
      <c r="A283" s="13"/>
      <c r="B283" s="14"/>
      <c r="C283" s="13"/>
      <c r="D283" s="150" t="s">
        <v>200</v>
      </c>
      <c r="E283" s="13"/>
      <c r="F283" s="151" t="s">
        <v>2613</v>
      </c>
      <c r="G283" s="13"/>
      <c r="H283" s="13"/>
      <c r="I283" s="13"/>
      <c r="J283" s="13"/>
      <c r="K283" s="13"/>
      <c r="L283" s="14"/>
      <c r="M283" s="152"/>
      <c r="N283" s="153"/>
      <c r="O283" s="36"/>
      <c r="P283" s="36"/>
      <c r="Q283" s="36"/>
      <c r="R283" s="36"/>
      <c r="S283" s="36"/>
      <c r="T283" s="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" t="s">
        <v>200</v>
      </c>
      <c r="AU283" s="2" t="s">
        <v>82</v>
      </c>
    </row>
    <row r="284" spans="1:65" s="154" customFormat="1">
      <c r="B284" s="155"/>
      <c r="D284" s="156" t="s">
        <v>202</v>
      </c>
      <c r="E284" s="157"/>
      <c r="F284" s="158" t="s">
        <v>2515</v>
      </c>
      <c r="H284" s="157"/>
      <c r="L284" s="155"/>
      <c r="M284" s="159"/>
      <c r="N284" s="160"/>
      <c r="O284" s="160"/>
      <c r="P284" s="160"/>
      <c r="Q284" s="160"/>
      <c r="R284" s="160"/>
      <c r="S284" s="160"/>
      <c r="T284" s="161"/>
      <c r="AT284" s="157" t="s">
        <v>202</v>
      </c>
      <c r="AU284" s="157" t="s">
        <v>82</v>
      </c>
      <c r="AV284" s="154" t="s">
        <v>80</v>
      </c>
      <c r="AW284" s="154" t="s">
        <v>35</v>
      </c>
      <c r="AX284" s="154" t="s">
        <v>73</v>
      </c>
      <c r="AY284" s="157" t="s">
        <v>193</v>
      </c>
    </row>
    <row r="285" spans="1:65" s="154" customFormat="1">
      <c r="B285" s="155"/>
      <c r="D285" s="156" t="s">
        <v>202</v>
      </c>
      <c r="E285" s="157"/>
      <c r="F285" s="158" t="s">
        <v>2565</v>
      </c>
      <c r="H285" s="157"/>
      <c r="L285" s="155"/>
      <c r="M285" s="159"/>
      <c r="N285" s="160"/>
      <c r="O285" s="160"/>
      <c r="P285" s="160"/>
      <c r="Q285" s="160"/>
      <c r="R285" s="160"/>
      <c r="S285" s="160"/>
      <c r="T285" s="161"/>
      <c r="AT285" s="157" t="s">
        <v>202</v>
      </c>
      <c r="AU285" s="157" t="s">
        <v>82</v>
      </c>
      <c r="AV285" s="154" t="s">
        <v>80</v>
      </c>
      <c r="AW285" s="154" t="s">
        <v>35</v>
      </c>
      <c r="AX285" s="154" t="s">
        <v>73</v>
      </c>
      <c r="AY285" s="157" t="s">
        <v>193</v>
      </c>
    </row>
    <row r="286" spans="1:65" s="162" customFormat="1">
      <c r="B286" s="163"/>
      <c r="D286" s="156" t="s">
        <v>202</v>
      </c>
      <c r="E286" s="164"/>
      <c r="F286" s="165" t="s">
        <v>2614</v>
      </c>
      <c r="H286" s="166">
        <v>6.9379999999999997</v>
      </c>
      <c r="L286" s="163"/>
      <c r="M286" s="167"/>
      <c r="N286" s="168"/>
      <c r="O286" s="168"/>
      <c r="P286" s="168"/>
      <c r="Q286" s="168"/>
      <c r="R286" s="168"/>
      <c r="S286" s="168"/>
      <c r="T286" s="169"/>
      <c r="AT286" s="164" t="s">
        <v>202</v>
      </c>
      <c r="AU286" s="164" t="s">
        <v>82</v>
      </c>
      <c r="AV286" s="162" t="s">
        <v>82</v>
      </c>
      <c r="AW286" s="162" t="s">
        <v>35</v>
      </c>
      <c r="AX286" s="162" t="s">
        <v>73</v>
      </c>
      <c r="AY286" s="164" t="s">
        <v>193</v>
      </c>
    </row>
    <row r="287" spans="1:65" s="154" customFormat="1">
      <c r="B287" s="155"/>
      <c r="D287" s="156" t="s">
        <v>202</v>
      </c>
      <c r="E287" s="157"/>
      <c r="F287" s="158" t="s">
        <v>2567</v>
      </c>
      <c r="H287" s="157"/>
      <c r="L287" s="155"/>
      <c r="M287" s="159"/>
      <c r="N287" s="160"/>
      <c r="O287" s="160"/>
      <c r="P287" s="160"/>
      <c r="Q287" s="160"/>
      <c r="R287" s="160"/>
      <c r="S287" s="160"/>
      <c r="T287" s="161"/>
      <c r="AT287" s="157" t="s">
        <v>202</v>
      </c>
      <c r="AU287" s="157" t="s">
        <v>82</v>
      </c>
      <c r="AV287" s="154" t="s">
        <v>80</v>
      </c>
      <c r="AW287" s="154" t="s">
        <v>35</v>
      </c>
      <c r="AX287" s="154" t="s">
        <v>73</v>
      </c>
      <c r="AY287" s="157" t="s">
        <v>193</v>
      </c>
    </row>
    <row r="288" spans="1:65" s="162" customFormat="1">
      <c r="B288" s="163"/>
      <c r="D288" s="156" t="s">
        <v>202</v>
      </c>
      <c r="E288" s="164"/>
      <c r="F288" s="165" t="s">
        <v>2615</v>
      </c>
      <c r="H288" s="166">
        <v>1.2470000000000001</v>
      </c>
      <c r="L288" s="163"/>
      <c r="M288" s="167"/>
      <c r="N288" s="168"/>
      <c r="O288" s="168"/>
      <c r="P288" s="168"/>
      <c r="Q288" s="168"/>
      <c r="R288" s="168"/>
      <c r="S288" s="168"/>
      <c r="T288" s="169"/>
      <c r="AT288" s="164" t="s">
        <v>202</v>
      </c>
      <c r="AU288" s="164" t="s">
        <v>82</v>
      </c>
      <c r="AV288" s="162" t="s">
        <v>82</v>
      </c>
      <c r="AW288" s="162" t="s">
        <v>35</v>
      </c>
      <c r="AX288" s="162" t="s">
        <v>73</v>
      </c>
      <c r="AY288" s="164" t="s">
        <v>193</v>
      </c>
    </row>
    <row r="289" spans="1:65" s="170" customFormat="1">
      <c r="B289" s="171"/>
      <c r="D289" s="156" t="s">
        <v>202</v>
      </c>
      <c r="E289" s="172"/>
      <c r="F289" s="173" t="s">
        <v>206</v>
      </c>
      <c r="H289" s="174">
        <v>8.1850000000000005</v>
      </c>
      <c r="L289" s="171"/>
      <c r="M289" s="175"/>
      <c r="N289" s="176"/>
      <c r="O289" s="176"/>
      <c r="P289" s="176"/>
      <c r="Q289" s="176"/>
      <c r="R289" s="176"/>
      <c r="S289" s="176"/>
      <c r="T289" s="177"/>
      <c r="AT289" s="172" t="s">
        <v>202</v>
      </c>
      <c r="AU289" s="172" t="s">
        <v>82</v>
      </c>
      <c r="AV289" s="170" t="s">
        <v>199</v>
      </c>
      <c r="AW289" s="170" t="s">
        <v>35</v>
      </c>
      <c r="AX289" s="170" t="s">
        <v>80</v>
      </c>
      <c r="AY289" s="172" t="s">
        <v>193</v>
      </c>
    </row>
    <row r="290" spans="1:65" s="17" customFormat="1" ht="16.5" customHeight="1">
      <c r="A290" s="13"/>
      <c r="B290" s="136"/>
      <c r="C290" s="137" t="s">
        <v>332</v>
      </c>
      <c r="D290" s="137" t="s">
        <v>195</v>
      </c>
      <c r="E290" s="138" t="s">
        <v>2616</v>
      </c>
      <c r="F290" s="139" t="s">
        <v>2617</v>
      </c>
      <c r="G290" s="140" t="s">
        <v>198</v>
      </c>
      <c r="H290" s="141">
        <v>109.13</v>
      </c>
      <c r="I290" s="142">
        <v>0</v>
      </c>
      <c r="J290" s="142">
        <f>ROUND(I290*H290,2)</f>
        <v>0</v>
      </c>
      <c r="K290" s="143"/>
      <c r="L290" s="14"/>
      <c r="M290" s="144"/>
      <c r="N290" s="145" t="s">
        <v>44</v>
      </c>
      <c r="O290" s="146">
        <v>0.247</v>
      </c>
      <c r="P290" s="146">
        <f>O290*H290</f>
        <v>26.955109999999998</v>
      </c>
      <c r="Q290" s="146">
        <v>2.6919000000000001E-3</v>
      </c>
      <c r="R290" s="146">
        <f>Q290*H290</f>
        <v>0.293767047</v>
      </c>
      <c r="S290" s="146">
        <v>0</v>
      </c>
      <c r="T290" s="147">
        <f>S290*H290</f>
        <v>0</v>
      </c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R290" s="148" t="s">
        <v>199</v>
      </c>
      <c r="AT290" s="148" t="s">
        <v>195</v>
      </c>
      <c r="AU290" s="148" t="s">
        <v>82</v>
      </c>
      <c r="AY290" s="2" t="s">
        <v>193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2" t="s">
        <v>80</v>
      </c>
      <c r="BK290" s="149">
        <f>ROUND(I290*H290,2)</f>
        <v>0</v>
      </c>
      <c r="BL290" s="2" t="s">
        <v>199</v>
      </c>
      <c r="BM290" s="148" t="s">
        <v>439</v>
      </c>
    </row>
    <row r="291" spans="1:65" s="17" customFormat="1">
      <c r="A291" s="13"/>
      <c r="B291" s="14"/>
      <c r="C291" s="13"/>
      <c r="D291" s="150" t="s">
        <v>200</v>
      </c>
      <c r="E291" s="13"/>
      <c r="F291" s="151" t="s">
        <v>2618</v>
      </c>
      <c r="G291" s="13"/>
      <c r="H291" s="13"/>
      <c r="I291" s="13"/>
      <c r="J291" s="13"/>
      <c r="K291" s="13"/>
      <c r="L291" s="14"/>
      <c r="M291" s="152"/>
      <c r="N291" s="153"/>
      <c r="O291" s="36"/>
      <c r="P291" s="36"/>
      <c r="Q291" s="36"/>
      <c r="R291" s="36"/>
      <c r="S291" s="36"/>
      <c r="T291" s="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" t="s">
        <v>200</v>
      </c>
      <c r="AU291" s="2" t="s">
        <v>82</v>
      </c>
    </row>
    <row r="292" spans="1:65" s="154" customFormat="1">
      <c r="B292" s="155"/>
      <c r="D292" s="156" t="s">
        <v>202</v>
      </c>
      <c r="E292" s="157"/>
      <c r="F292" s="158" t="s">
        <v>2515</v>
      </c>
      <c r="H292" s="157"/>
      <c r="L292" s="155"/>
      <c r="M292" s="159"/>
      <c r="N292" s="160"/>
      <c r="O292" s="160"/>
      <c r="P292" s="160"/>
      <c r="Q292" s="160"/>
      <c r="R292" s="160"/>
      <c r="S292" s="160"/>
      <c r="T292" s="161"/>
      <c r="AT292" s="157" t="s">
        <v>202</v>
      </c>
      <c r="AU292" s="157" t="s">
        <v>82</v>
      </c>
      <c r="AV292" s="154" t="s">
        <v>80</v>
      </c>
      <c r="AW292" s="154" t="s">
        <v>35</v>
      </c>
      <c r="AX292" s="154" t="s">
        <v>73</v>
      </c>
      <c r="AY292" s="157" t="s">
        <v>193</v>
      </c>
    </row>
    <row r="293" spans="1:65" s="154" customFormat="1">
      <c r="B293" s="155"/>
      <c r="D293" s="156" t="s">
        <v>202</v>
      </c>
      <c r="E293" s="157"/>
      <c r="F293" s="158" t="s">
        <v>2565</v>
      </c>
      <c r="H293" s="157"/>
      <c r="L293" s="155"/>
      <c r="M293" s="159"/>
      <c r="N293" s="160"/>
      <c r="O293" s="160"/>
      <c r="P293" s="160"/>
      <c r="Q293" s="160"/>
      <c r="R293" s="160"/>
      <c r="S293" s="160"/>
      <c r="T293" s="161"/>
      <c r="AT293" s="157" t="s">
        <v>202</v>
      </c>
      <c r="AU293" s="157" t="s">
        <v>82</v>
      </c>
      <c r="AV293" s="154" t="s">
        <v>80</v>
      </c>
      <c r="AW293" s="154" t="s">
        <v>35</v>
      </c>
      <c r="AX293" s="154" t="s">
        <v>73</v>
      </c>
      <c r="AY293" s="157" t="s">
        <v>193</v>
      </c>
    </row>
    <row r="294" spans="1:65" s="162" customFormat="1">
      <c r="B294" s="163"/>
      <c r="D294" s="156" t="s">
        <v>202</v>
      </c>
      <c r="E294" s="164"/>
      <c r="F294" s="165" t="s">
        <v>2619</v>
      </c>
      <c r="H294" s="166">
        <v>92.5</v>
      </c>
      <c r="L294" s="163"/>
      <c r="M294" s="167"/>
      <c r="N294" s="168"/>
      <c r="O294" s="168"/>
      <c r="P294" s="168"/>
      <c r="Q294" s="168"/>
      <c r="R294" s="168"/>
      <c r="S294" s="168"/>
      <c r="T294" s="169"/>
      <c r="AT294" s="164" t="s">
        <v>202</v>
      </c>
      <c r="AU294" s="164" t="s">
        <v>82</v>
      </c>
      <c r="AV294" s="162" t="s">
        <v>82</v>
      </c>
      <c r="AW294" s="162" t="s">
        <v>35</v>
      </c>
      <c r="AX294" s="162" t="s">
        <v>73</v>
      </c>
      <c r="AY294" s="164" t="s">
        <v>193</v>
      </c>
    </row>
    <row r="295" spans="1:65" s="154" customFormat="1">
      <c r="B295" s="155"/>
      <c r="D295" s="156" t="s">
        <v>202</v>
      </c>
      <c r="E295" s="157"/>
      <c r="F295" s="158" t="s">
        <v>2567</v>
      </c>
      <c r="H295" s="157"/>
      <c r="L295" s="155"/>
      <c r="M295" s="159"/>
      <c r="N295" s="160"/>
      <c r="O295" s="160"/>
      <c r="P295" s="160"/>
      <c r="Q295" s="160"/>
      <c r="R295" s="160"/>
      <c r="S295" s="160"/>
      <c r="T295" s="161"/>
      <c r="AT295" s="157" t="s">
        <v>202</v>
      </c>
      <c r="AU295" s="157" t="s">
        <v>82</v>
      </c>
      <c r="AV295" s="154" t="s">
        <v>80</v>
      </c>
      <c r="AW295" s="154" t="s">
        <v>35</v>
      </c>
      <c r="AX295" s="154" t="s">
        <v>73</v>
      </c>
      <c r="AY295" s="157" t="s">
        <v>193</v>
      </c>
    </row>
    <row r="296" spans="1:65" s="162" customFormat="1">
      <c r="B296" s="163"/>
      <c r="D296" s="156" t="s">
        <v>202</v>
      </c>
      <c r="E296" s="164"/>
      <c r="F296" s="165" t="s">
        <v>2620</v>
      </c>
      <c r="H296" s="166">
        <v>16.63</v>
      </c>
      <c r="L296" s="163"/>
      <c r="M296" s="167"/>
      <c r="N296" s="168"/>
      <c r="O296" s="168"/>
      <c r="P296" s="168"/>
      <c r="Q296" s="168"/>
      <c r="R296" s="168"/>
      <c r="S296" s="168"/>
      <c r="T296" s="169"/>
      <c r="AT296" s="164" t="s">
        <v>202</v>
      </c>
      <c r="AU296" s="164" t="s">
        <v>82</v>
      </c>
      <c r="AV296" s="162" t="s">
        <v>82</v>
      </c>
      <c r="AW296" s="162" t="s">
        <v>35</v>
      </c>
      <c r="AX296" s="162" t="s">
        <v>73</v>
      </c>
      <c r="AY296" s="164" t="s">
        <v>193</v>
      </c>
    </row>
    <row r="297" spans="1:65" s="170" customFormat="1">
      <c r="B297" s="171"/>
      <c r="D297" s="156" t="s">
        <v>202</v>
      </c>
      <c r="E297" s="172"/>
      <c r="F297" s="173" t="s">
        <v>206</v>
      </c>
      <c r="H297" s="174">
        <v>109.13</v>
      </c>
      <c r="L297" s="171"/>
      <c r="M297" s="175"/>
      <c r="N297" s="176"/>
      <c r="O297" s="176"/>
      <c r="P297" s="176"/>
      <c r="Q297" s="176"/>
      <c r="R297" s="176"/>
      <c r="S297" s="176"/>
      <c r="T297" s="177"/>
      <c r="AT297" s="172" t="s">
        <v>202</v>
      </c>
      <c r="AU297" s="172" t="s">
        <v>82</v>
      </c>
      <c r="AV297" s="170" t="s">
        <v>199</v>
      </c>
      <c r="AW297" s="170" t="s">
        <v>35</v>
      </c>
      <c r="AX297" s="170" t="s">
        <v>80</v>
      </c>
      <c r="AY297" s="172" t="s">
        <v>193</v>
      </c>
    </row>
    <row r="298" spans="1:65" s="17" customFormat="1" ht="16.5" customHeight="1">
      <c r="A298" s="13"/>
      <c r="B298" s="136"/>
      <c r="C298" s="137" t="s">
        <v>442</v>
      </c>
      <c r="D298" s="137" t="s">
        <v>195</v>
      </c>
      <c r="E298" s="138" t="s">
        <v>2621</v>
      </c>
      <c r="F298" s="139" t="s">
        <v>2622</v>
      </c>
      <c r="G298" s="140" t="s">
        <v>198</v>
      </c>
      <c r="H298" s="141">
        <v>109.13</v>
      </c>
      <c r="I298" s="142">
        <v>0</v>
      </c>
      <c r="J298" s="142">
        <f>ROUND(I298*H298,2)</f>
        <v>0</v>
      </c>
      <c r="K298" s="143"/>
      <c r="L298" s="14"/>
      <c r="M298" s="144"/>
      <c r="N298" s="145" t="s">
        <v>44</v>
      </c>
      <c r="O298" s="146">
        <v>8.3000000000000004E-2</v>
      </c>
      <c r="P298" s="146">
        <f>O298*H298</f>
        <v>9.0577900000000007</v>
      </c>
      <c r="Q298" s="146">
        <v>0</v>
      </c>
      <c r="R298" s="146">
        <f>Q298*H298</f>
        <v>0</v>
      </c>
      <c r="S298" s="146">
        <v>0</v>
      </c>
      <c r="T298" s="147">
        <f>S298*H298</f>
        <v>0</v>
      </c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R298" s="148" t="s">
        <v>199</v>
      </c>
      <c r="AT298" s="148" t="s">
        <v>195</v>
      </c>
      <c r="AU298" s="148" t="s">
        <v>82</v>
      </c>
      <c r="AY298" s="2" t="s">
        <v>193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2" t="s">
        <v>80</v>
      </c>
      <c r="BK298" s="149">
        <f>ROUND(I298*H298,2)</f>
        <v>0</v>
      </c>
      <c r="BL298" s="2" t="s">
        <v>199</v>
      </c>
      <c r="BM298" s="148" t="s">
        <v>445</v>
      </c>
    </row>
    <row r="299" spans="1:65" s="17" customFormat="1">
      <c r="A299" s="13"/>
      <c r="B299" s="14"/>
      <c r="C299" s="13"/>
      <c r="D299" s="150" t="s">
        <v>200</v>
      </c>
      <c r="E299" s="13"/>
      <c r="F299" s="151" t="s">
        <v>2623</v>
      </c>
      <c r="G299" s="13"/>
      <c r="H299" s="13"/>
      <c r="I299" s="13"/>
      <c r="J299" s="13"/>
      <c r="K299" s="13"/>
      <c r="L299" s="14"/>
      <c r="M299" s="152"/>
      <c r="N299" s="153"/>
      <c r="O299" s="36"/>
      <c r="P299" s="36"/>
      <c r="Q299" s="36"/>
      <c r="R299" s="36"/>
      <c r="S299" s="36"/>
      <c r="T299" s="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" t="s">
        <v>200</v>
      </c>
      <c r="AU299" s="2" t="s">
        <v>82</v>
      </c>
    </row>
    <row r="300" spans="1:65" s="123" customFormat="1" ht="22.8" customHeight="1">
      <c r="B300" s="124"/>
      <c r="D300" s="125" t="s">
        <v>72</v>
      </c>
      <c r="E300" s="134" t="s">
        <v>228</v>
      </c>
      <c r="F300" s="134" t="s">
        <v>2624</v>
      </c>
      <c r="J300" s="135">
        <f>BK300</f>
        <v>0</v>
      </c>
      <c r="L300" s="124"/>
      <c r="M300" s="128"/>
      <c r="N300" s="129"/>
      <c r="O300" s="129"/>
      <c r="P300" s="130">
        <f>SUM(P301:P350)</f>
        <v>183.1352</v>
      </c>
      <c r="Q300" s="129"/>
      <c r="R300" s="130">
        <f>SUM(R301:R350)</f>
        <v>226.17623400000002</v>
      </c>
      <c r="S300" s="129"/>
      <c r="T300" s="131">
        <f>SUM(T301:T350)</f>
        <v>0</v>
      </c>
      <c r="AR300" s="125" t="s">
        <v>80</v>
      </c>
      <c r="AT300" s="132" t="s">
        <v>72</v>
      </c>
      <c r="AU300" s="132" t="s">
        <v>80</v>
      </c>
      <c r="AY300" s="125" t="s">
        <v>193</v>
      </c>
      <c r="BK300" s="133">
        <f>SUM(BK301:BK350)</f>
        <v>0</v>
      </c>
    </row>
    <row r="301" spans="1:65" s="17" customFormat="1" ht="37.799999999999997" customHeight="1">
      <c r="A301" s="13"/>
      <c r="B301" s="136"/>
      <c r="C301" s="137" t="s">
        <v>336</v>
      </c>
      <c r="D301" s="137" t="s">
        <v>195</v>
      </c>
      <c r="E301" s="138" t="s">
        <v>2625</v>
      </c>
      <c r="F301" s="139" t="s">
        <v>2626</v>
      </c>
      <c r="G301" s="140" t="s">
        <v>198</v>
      </c>
      <c r="H301" s="141">
        <v>107</v>
      </c>
      <c r="I301" s="142">
        <v>0</v>
      </c>
      <c r="J301" s="142">
        <f>ROUND(I301*H301,2)</f>
        <v>0</v>
      </c>
      <c r="K301" s="143"/>
      <c r="L301" s="14"/>
      <c r="M301" s="144"/>
      <c r="N301" s="145" t="s">
        <v>44</v>
      </c>
      <c r="O301" s="146">
        <v>3.1E-2</v>
      </c>
      <c r="P301" s="146">
        <f>O301*H301</f>
        <v>3.3170000000000002</v>
      </c>
      <c r="Q301" s="146">
        <v>0.23</v>
      </c>
      <c r="R301" s="146">
        <f>Q301*H301</f>
        <v>24.61</v>
      </c>
      <c r="S301" s="146">
        <v>0</v>
      </c>
      <c r="T301" s="147">
        <f>S301*H301</f>
        <v>0</v>
      </c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R301" s="148" t="s">
        <v>199</v>
      </c>
      <c r="AT301" s="148" t="s">
        <v>195</v>
      </c>
      <c r="AU301" s="148" t="s">
        <v>82</v>
      </c>
      <c r="AY301" s="2" t="s">
        <v>193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2" t="s">
        <v>80</v>
      </c>
      <c r="BK301" s="149">
        <f>ROUND(I301*H301,2)</f>
        <v>0</v>
      </c>
      <c r="BL301" s="2" t="s">
        <v>199</v>
      </c>
      <c r="BM301" s="148" t="s">
        <v>449</v>
      </c>
    </row>
    <row r="302" spans="1:65" s="17" customFormat="1">
      <c r="A302" s="13"/>
      <c r="B302" s="14"/>
      <c r="C302" s="13"/>
      <c r="D302" s="150" t="s">
        <v>200</v>
      </c>
      <c r="E302" s="13"/>
      <c r="F302" s="151" t="s">
        <v>2627</v>
      </c>
      <c r="G302" s="13"/>
      <c r="H302" s="13"/>
      <c r="I302" s="13"/>
      <c r="J302" s="13"/>
      <c r="K302" s="13"/>
      <c r="L302" s="14"/>
      <c r="M302" s="152"/>
      <c r="N302" s="153"/>
      <c r="O302" s="36"/>
      <c r="P302" s="36"/>
      <c r="Q302" s="36"/>
      <c r="R302" s="36"/>
      <c r="S302" s="36"/>
      <c r="T302" s="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" t="s">
        <v>200</v>
      </c>
      <c r="AU302" s="2" t="s">
        <v>82</v>
      </c>
    </row>
    <row r="303" spans="1:65" s="154" customFormat="1">
      <c r="B303" s="155"/>
      <c r="D303" s="156" t="s">
        <v>202</v>
      </c>
      <c r="E303" s="157"/>
      <c r="F303" s="158" t="s">
        <v>2515</v>
      </c>
      <c r="H303" s="157"/>
      <c r="L303" s="155"/>
      <c r="M303" s="159"/>
      <c r="N303" s="160"/>
      <c r="O303" s="160"/>
      <c r="P303" s="160"/>
      <c r="Q303" s="160"/>
      <c r="R303" s="160"/>
      <c r="S303" s="160"/>
      <c r="T303" s="161"/>
      <c r="AT303" s="157" t="s">
        <v>202</v>
      </c>
      <c r="AU303" s="157" t="s">
        <v>82</v>
      </c>
      <c r="AV303" s="154" t="s">
        <v>80</v>
      </c>
      <c r="AW303" s="154" t="s">
        <v>35</v>
      </c>
      <c r="AX303" s="154" t="s">
        <v>73</v>
      </c>
      <c r="AY303" s="157" t="s">
        <v>193</v>
      </c>
    </row>
    <row r="304" spans="1:65" s="154" customFormat="1">
      <c r="B304" s="155"/>
      <c r="D304" s="156" t="s">
        <v>202</v>
      </c>
      <c r="E304" s="157"/>
      <c r="F304" s="158" t="s">
        <v>2605</v>
      </c>
      <c r="H304" s="157"/>
      <c r="L304" s="155"/>
      <c r="M304" s="159"/>
      <c r="N304" s="160"/>
      <c r="O304" s="160"/>
      <c r="P304" s="160"/>
      <c r="Q304" s="160"/>
      <c r="R304" s="160"/>
      <c r="S304" s="160"/>
      <c r="T304" s="161"/>
      <c r="AT304" s="157" t="s">
        <v>202</v>
      </c>
      <c r="AU304" s="157" t="s">
        <v>82</v>
      </c>
      <c r="AV304" s="154" t="s">
        <v>80</v>
      </c>
      <c r="AW304" s="154" t="s">
        <v>35</v>
      </c>
      <c r="AX304" s="154" t="s">
        <v>73</v>
      </c>
      <c r="AY304" s="157" t="s">
        <v>193</v>
      </c>
    </row>
    <row r="305" spans="1:65" s="162" customFormat="1">
      <c r="B305" s="163"/>
      <c r="D305" s="156" t="s">
        <v>202</v>
      </c>
      <c r="E305" s="164"/>
      <c r="F305" s="165" t="s">
        <v>2606</v>
      </c>
      <c r="H305" s="166">
        <v>107</v>
      </c>
      <c r="L305" s="163"/>
      <c r="M305" s="167"/>
      <c r="N305" s="168"/>
      <c r="O305" s="168"/>
      <c r="P305" s="168"/>
      <c r="Q305" s="168"/>
      <c r="R305" s="168"/>
      <c r="S305" s="168"/>
      <c r="T305" s="169"/>
      <c r="AT305" s="164" t="s">
        <v>202</v>
      </c>
      <c r="AU305" s="164" t="s">
        <v>82</v>
      </c>
      <c r="AV305" s="162" t="s">
        <v>82</v>
      </c>
      <c r="AW305" s="162" t="s">
        <v>35</v>
      </c>
      <c r="AX305" s="162" t="s">
        <v>73</v>
      </c>
      <c r="AY305" s="164" t="s">
        <v>193</v>
      </c>
    </row>
    <row r="306" spans="1:65" s="170" customFormat="1">
      <c r="B306" s="171"/>
      <c r="D306" s="156" t="s">
        <v>202</v>
      </c>
      <c r="E306" s="172"/>
      <c r="F306" s="173" t="s">
        <v>206</v>
      </c>
      <c r="H306" s="174">
        <v>107</v>
      </c>
      <c r="L306" s="171"/>
      <c r="M306" s="175"/>
      <c r="N306" s="176"/>
      <c r="O306" s="176"/>
      <c r="P306" s="176"/>
      <c r="Q306" s="176"/>
      <c r="R306" s="176"/>
      <c r="S306" s="176"/>
      <c r="T306" s="177"/>
      <c r="AT306" s="172" t="s">
        <v>202</v>
      </c>
      <c r="AU306" s="172" t="s">
        <v>82</v>
      </c>
      <c r="AV306" s="170" t="s">
        <v>199</v>
      </c>
      <c r="AW306" s="170" t="s">
        <v>35</v>
      </c>
      <c r="AX306" s="170" t="s">
        <v>80</v>
      </c>
      <c r="AY306" s="172" t="s">
        <v>193</v>
      </c>
    </row>
    <row r="307" spans="1:65" s="17" customFormat="1" ht="44.25" customHeight="1">
      <c r="A307" s="13"/>
      <c r="B307" s="136"/>
      <c r="C307" s="137" t="s">
        <v>453</v>
      </c>
      <c r="D307" s="137" t="s">
        <v>195</v>
      </c>
      <c r="E307" s="138" t="s">
        <v>2628</v>
      </c>
      <c r="F307" s="139" t="s">
        <v>2629</v>
      </c>
      <c r="G307" s="140" t="s">
        <v>198</v>
      </c>
      <c r="H307" s="141">
        <v>107</v>
      </c>
      <c r="I307" s="142">
        <v>0</v>
      </c>
      <c r="J307" s="142">
        <f>ROUND(I307*H307,2)</f>
        <v>0</v>
      </c>
      <c r="K307" s="143"/>
      <c r="L307" s="14"/>
      <c r="M307" s="144"/>
      <c r="N307" s="145" t="s">
        <v>44</v>
      </c>
      <c r="O307" s="146">
        <v>2.4E-2</v>
      </c>
      <c r="P307" s="146">
        <f>O307*H307</f>
        <v>2.5680000000000001</v>
      </c>
      <c r="Q307" s="146">
        <v>0.106</v>
      </c>
      <c r="R307" s="146">
        <f>Q307*H307</f>
        <v>11.342000000000001</v>
      </c>
      <c r="S307" s="146">
        <v>0</v>
      </c>
      <c r="T307" s="147">
        <f>S307*H307</f>
        <v>0</v>
      </c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R307" s="148" t="s">
        <v>199</v>
      </c>
      <c r="AT307" s="148" t="s">
        <v>195</v>
      </c>
      <c r="AU307" s="148" t="s">
        <v>82</v>
      </c>
      <c r="AY307" s="2" t="s">
        <v>193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2" t="s">
        <v>80</v>
      </c>
      <c r="BK307" s="149">
        <f>ROUND(I307*H307,2)</f>
        <v>0</v>
      </c>
      <c r="BL307" s="2" t="s">
        <v>199</v>
      </c>
      <c r="BM307" s="148" t="s">
        <v>456</v>
      </c>
    </row>
    <row r="308" spans="1:65" s="17" customFormat="1">
      <c r="A308" s="13"/>
      <c r="B308" s="14"/>
      <c r="C308" s="13"/>
      <c r="D308" s="150" t="s">
        <v>200</v>
      </c>
      <c r="E308" s="13"/>
      <c r="F308" s="151" t="s">
        <v>2630</v>
      </c>
      <c r="G308" s="13"/>
      <c r="H308" s="13"/>
      <c r="I308" s="13"/>
      <c r="J308" s="13"/>
      <c r="K308" s="13"/>
      <c r="L308" s="14"/>
      <c r="M308" s="152"/>
      <c r="N308" s="153"/>
      <c r="O308" s="36"/>
      <c r="P308" s="36"/>
      <c r="Q308" s="36"/>
      <c r="R308" s="36"/>
      <c r="S308" s="36"/>
      <c r="T308" s="3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" t="s">
        <v>200</v>
      </c>
      <c r="AU308" s="2" t="s">
        <v>82</v>
      </c>
    </row>
    <row r="309" spans="1:65" s="154" customFormat="1">
      <c r="B309" s="155"/>
      <c r="D309" s="156" t="s">
        <v>202</v>
      </c>
      <c r="E309" s="157"/>
      <c r="F309" s="158" t="s">
        <v>2515</v>
      </c>
      <c r="H309" s="157"/>
      <c r="L309" s="155"/>
      <c r="M309" s="159"/>
      <c r="N309" s="160"/>
      <c r="O309" s="160"/>
      <c r="P309" s="160"/>
      <c r="Q309" s="160"/>
      <c r="R309" s="160"/>
      <c r="S309" s="160"/>
      <c r="T309" s="161"/>
      <c r="AT309" s="157" t="s">
        <v>202</v>
      </c>
      <c r="AU309" s="157" t="s">
        <v>82</v>
      </c>
      <c r="AV309" s="154" t="s">
        <v>80</v>
      </c>
      <c r="AW309" s="154" t="s">
        <v>35</v>
      </c>
      <c r="AX309" s="154" t="s">
        <v>73</v>
      </c>
      <c r="AY309" s="157" t="s">
        <v>193</v>
      </c>
    </row>
    <row r="310" spans="1:65" s="154" customFormat="1">
      <c r="B310" s="155"/>
      <c r="D310" s="156" t="s">
        <v>202</v>
      </c>
      <c r="E310" s="157"/>
      <c r="F310" s="158" t="s">
        <v>2605</v>
      </c>
      <c r="H310" s="157"/>
      <c r="L310" s="155"/>
      <c r="M310" s="159"/>
      <c r="N310" s="160"/>
      <c r="O310" s="160"/>
      <c r="P310" s="160"/>
      <c r="Q310" s="160"/>
      <c r="R310" s="160"/>
      <c r="S310" s="160"/>
      <c r="T310" s="161"/>
      <c r="AT310" s="157" t="s">
        <v>202</v>
      </c>
      <c r="AU310" s="157" t="s">
        <v>82</v>
      </c>
      <c r="AV310" s="154" t="s">
        <v>80</v>
      </c>
      <c r="AW310" s="154" t="s">
        <v>35</v>
      </c>
      <c r="AX310" s="154" t="s">
        <v>73</v>
      </c>
      <c r="AY310" s="157" t="s">
        <v>193</v>
      </c>
    </row>
    <row r="311" spans="1:65" s="162" customFormat="1">
      <c r="B311" s="163"/>
      <c r="D311" s="156" t="s">
        <v>202</v>
      </c>
      <c r="E311" s="164"/>
      <c r="F311" s="165" t="s">
        <v>2606</v>
      </c>
      <c r="H311" s="166">
        <v>107</v>
      </c>
      <c r="L311" s="163"/>
      <c r="M311" s="167"/>
      <c r="N311" s="168"/>
      <c r="O311" s="168"/>
      <c r="P311" s="168"/>
      <c r="Q311" s="168"/>
      <c r="R311" s="168"/>
      <c r="S311" s="168"/>
      <c r="T311" s="169"/>
      <c r="AT311" s="164" t="s">
        <v>202</v>
      </c>
      <c r="AU311" s="164" t="s">
        <v>82</v>
      </c>
      <c r="AV311" s="162" t="s">
        <v>82</v>
      </c>
      <c r="AW311" s="162" t="s">
        <v>35</v>
      </c>
      <c r="AX311" s="162" t="s">
        <v>73</v>
      </c>
      <c r="AY311" s="164" t="s">
        <v>193</v>
      </c>
    </row>
    <row r="312" spans="1:65" s="170" customFormat="1">
      <c r="B312" s="171"/>
      <c r="D312" s="156" t="s">
        <v>202</v>
      </c>
      <c r="E312" s="172"/>
      <c r="F312" s="173" t="s">
        <v>206</v>
      </c>
      <c r="H312" s="174">
        <v>107</v>
      </c>
      <c r="L312" s="171"/>
      <c r="M312" s="175"/>
      <c r="N312" s="176"/>
      <c r="O312" s="176"/>
      <c r="P312" s="176"/>
      <c r="Q312" s="176"/>
      <c r="R312" s="176"/>
      <c r="S312" s="176"/>
      <c r="T312" s="177"/>
      <c r="AT312" s="172" t="s">
        <v>202</v>
      </c>
      <c r="AU312" s="172" t="s">
        <v>82</v>
      </c>
      <c r="AV312" s="170" t="s">
        <v>199</v>
      </c>
      <c r="AW312" s="170" t="s">
        <v>35</v>
      </c>
      <c r="AX312" s="170" t="s">
        <v>80</v>
      </c>
      <c r="AY312" s="172" t="s">
        <v>193</v>
      </c>
    </row>
    <row r="313" spans="1:65" s="17" customFormat="1" ht="33" customHeight="1">
      <c r="A313" s="13"/>
      <c r="B313" s="136"/>
      <c r="C313" s="137" t="s">
        <v>354</v>
      </c>
      <c r="D313" s="137" t="s">
        <v>195</v>
      </c>
      <c r="E313" s="138" t="s">
        <v>2631</v>
      </c>
      <c r="F313" s="139" t="s">
        <v>2632</v>
      </c>
      <c r="G313" s="140" t="s">
        <v>198</v>
      </c>
      <c r="H313" s="141">
        <v>107</v>
      </c>
      <c r="I313" s="142">
        <v>0</v>
      </c>
      <c r="J313" s="142">
        <f>ROUND(I313*H313,2)</f>
        <v>0</v>
      </c>
      <c r="K313" s="143"/>
      <c r="L313" s="14"/>
      <c r="M313" s="144"/>
      <c r="N313" s="145" t="s">
        <v>44</v>
      </c>
      <c r="O313" s="146">
        <v>2.5999999999999999E-2</v>
      </c>
      <c r="P313" s="146">
        <f>O313*H313</f>
        <v>2.782</v>
      </c>
      <c r="Q313" s="146">
        <v>0.34499999999999997</v>
      </c>
      <c r="R313" s="146">
        <f>Q313*H313</f>
        <v>36.914999999999999</v>
      </c>
      <c r="S313" s="146">
        <v>0</v>
      </c>
      <c r="T313" s="147">
        <f>S313*H313</f>
        <v>0</v>
      </c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R313" s="148" t="s">
        <v>199</v>
      </c>
      <c r="AT313" s="148" t="s">
        <v>195</v>
      </c>
      <c r="AU313" s="148" t="s">
        <v>82</v>
      </c>
      <c r="AY313" s="2" t="s">
        <v>193</v>
      </c>
      <c r="BE313" s="149">
        <f>IF(N313="základní",J313,0)</f>
        <v>0</v>
      </c>
      <c r="BF313" s="149">
        <f>IF(N313="snížená",J313,0)</f>
        <v>0</v>
      </c>
      <c r="BG313" s="149">
        <f>IF(N313="zákl. přenesená",J313,0)</f>
        <v>0</v>
      </c>
      <c r="BH313" s="149">
        <f>IF(N313="sníž. přenesená",J313,0)</f>
        <v>0</v>
      </c>
      <c r="BI313" s="149">
        <f>IF(N313="nulová",J313,0)</f>
        <v>0</v>
      </c>
      <c r="BJ313" s="2" t="s">
        <v>80</v>
      </c>
      <c r="BK313" s="149">
        <f>ROUND(I313*H313,2)</f>
        <v>0</v>
      </c>
      <c r="BL313" s="2" t="s">
        <v>199</v>
      </c>
      <c r="BM313" s="148" t="s">
        <v>470</v>
      </c>
    </row>
    <row r="314" spans="1:65" s="17" customFormat="1">
      <c r="A314" s="13"/>
      <c r="B314" s="14"/>
      <c r="C314" s="13"/>
      <c r="D314" s="150" t="s">
        <v>200</v>
      </c>
      <c r="E314" s="13"/>
      <c r="F314" s="151" t="s">
        <v>2633</v>
      </c>
      <c r="G314" s="13"/>
      <c r="H314" s="13"/>
      <c r="I314" s="13"/>
      <c r="J314" s="13"/>
      <c r="K314" s="13"/>
      <c r="L314" s="14"/>
      <c r="M314" s="152"/>
      <c r="N314" s="153"/>
      <c r="O314" s="36"/>
      <c r="P314" s="36"/>
      <c r="Q314" s="36"/>
      <c r="R314" s="36"/>
      <c r="S314" s="36"/>
      <c r="T314" s="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" t="s">
        <v>200</v>
      </c>
      <c r="AU314" s="2" t="s">
        <v>82</v>
      </c>
    </row>
    <row r="315" spans="1:65" s="154" customFormat="1">
      <c r="B315" s="155"/>
      <c r="D315" s="156" t="s">
        <v>202</v>
      </c>
      <c r="E315" s="157"/>
      <c r="F315" s="158" t="s">
        <v>2515</v>
      </c>
      <c r="H315" s="157"/>
      <c r="L315" s="155"/>
      <c r="M315" s="159"/>
      <c r="N315" s="160"/>
      <c r="O315" s="160"/>
      <c r="P315" s="160"/>
      <c r="Q315" s="160"/>
      <c r="R315" s="160"/>
      <c r="S315" s="160"/>
      <c r="T315" s="161"/>
      <c r="AT315" s="157" t="s">
        <v>202</v>
      </c>
      <c r="AU315" s="157" t="s">
        <v>82</v>
      </c>
      <c r="AV315" s="154" t="s">
        <v>80</v>
      </c>
      <c r="AW315" s="154" t="s">
        <v>35</v>
      </c>
      <c r="AX315" s="154" t="s">
        <v>73</v>
      </c>
      <c r="AY315" s="157" t="s">
        <v>193</v>
      </c>
    </row>
    <row r="316" spans="1:65" s="154" customFormat="1" ht="20.399999999999999">
      <c r="B316" s="155"/>
      <c r="D316" s="156" t="s">
        <v>202</v>
      </c>
      <c r="E316" s="157"/>
      <c r="F316" s="158" t="s">
        <v>2634</v>
      </c>
      <c r="H316" s="157"/>
      <c r="L316" s="155"/>
      <c r="M316" s="159"/>
      <c r="N316" s="160"/>
      <c r="O316" s="160"/>
      <c r="P316" s="160"/>
      <c r="Q316" s="160"/>
      <c r="R316" s="160"/>
      <c r="S316" s="160"/>
      <c r="T316" s="161"/>
      <c r="AT316" s="157" t="s">
        <v>202</v>
      </c>
      <c r="AU316" s="157" t="s">
        <v>82</v>
      </c>
      <c r="AV316" s="154" t="s">
        <v>80</v>
      </c>
      <c r="AW316" s="154" t="s">
        <v>35</v>
      </c>
      <c r="AX316" s="154" t="s">
        <v>73</v>
      </c>
      <c r="AY316" s="157" t="s">
        <v>193</v>
      </c>
    </row>
    <row r="317" spans="1:65" s="162" customFormat="1">
      <c r="B317" s="163"/>
      <c r="D317" s="156" t="s">
        <v>202</v>
      </c>
      <c r="E317" s="164"/>
      <c r="F317" s="165" t="s">
        <v>2606</v>
      </c>
      <c r="H317" s="166">
        <v>107</v>
      </c>
      <c r="L317" s="163"/>
      <c r="M317" s="167"/>
      <c r="N317" s="168"/>
      <c r="O317" s="168"/>
      <c r="P317" s="168"/>
      <c r="Q317" s="168"/>
      <c r="R317" s="168"/>
      <c r="S317" s="168"/>
      <c r="T317" s="169"/>
      <c r="AT317" s="164" t="s">
        <v>202</v>
      </c>
      <c r="AU317" s="164" t="s">
        <v>82</v>
      </c>
      <c r="AV317" s="162" t="s">
        <v>82</v>
      </c>
      <c r="AW317" s="162" t="s">
        <v>35</v>
      </c>
      <c r="AX317" s="162" t="s">
        <v>73</v>
      </c>
      <c r="AY317" s="164" t="s">
        <v>193</v>
      </c>
    </row>
    <row r="318" spans="1:65" s="170" customFormat="1">
      <c r="B318" s="171"/>
      <c r="D318" s="156" t="s">
        <v>202</v>
      </c>
      <c r="E318" s="172"/>
      <c r="F318" s="173" t="s">
        <v>206</v>
      </c>
      <c r="H318" s="174">
        <v>107</v>
      </c>
      <c r="L318" s="171"/>
      <c r="M318" s="175"/>
      <c r="N318" s="176"/>
      <c r="O318" s="176"/>
      <c r="P318" s="176"/>
      <c r="Q318" s="176"/>
      <c r="R318" s="176"/>
      <c r="S318" s="176"/>
      <c r="T318" s="177"/>
      <c r="AT318" s="172" t="s">
        <v>202</v>
      </c>
      <c r="AU318" s="172" t="s">
        <v>82</v>
      </c>
      <c r="AV318" s="170" t="s">
        <v>199</v>
      </c>
      <c r="AW318" s="170" t="s">
        <v>35</v>
      </c>
      <c r="AX318" s="170" t="s">
        <v>80</v>
      </c>
      <c r="AY318" s="172" t="s">
        <v>193</v>
      </c>
    </row>
    <row r="319" spans="1:65" s="17" customFormat="1" ht="33" customHeight="1">
      <c r="A319" s="13"/>
      <c r="B319" s="136"/>
      <c r="C319" s="137" t="s">
        <v>478</v>
      </c>
      <c r="D319" s="137" t="s">
        <v>195</v>
      </c>
      <c r="E319" s="138" t="s">
        <v>2635</v>
      </c>
      <c r="F319" s="139" t="s">
        <v>2636</v>
      </c>
      <c r="G319" s="140" t="s">
        <v>198</v>
      </c>
      <c r="H319" s="141">
        <v>202.8</v>
      </c>
      <c r="I319" s="142">
        <v>0</v>
      </c>
      <c r="J319" s="142">
        <f>ROUND(I319*H319,2)</f>
        <v>0</v>
      </c>
      <c r="K319" s="143"/>
      <c r="L319" s="14"/>
      <c r="M319" s="144"/>
      <c r="N319" s="145" t="s">
        <v>44</v>
      </c>
      <c r="O319" s="146">
        <v>2.9000000000000001E-2</v>
      </c>
      <c r="P319" s="146">
        <f>O319*H319</f>
        <v>5.8812000000000006</v>
      </c>
      <c r="Q319" s="146">
        <v>0.46</v>
      </c>
      <c r="R319" s="146">
        <f>Q319*H319</f>
        <v>93.288000000000011</v>
      </c>
      <c r="S319" s="146">
        <v>0</v>
      </c>
      <c r="T319" s="147">
        <f>S319*H319</f>
        <v>0</v>
      </c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R319" s="148" t="s">
        <v>199</v>
      </c>
      <c r="AT319" s="148" t="s">
        <v>195</v>
      </c>
      <c r="AU319" s="148" t="s">
        <v>82</v>
      </c>
      <c r="AY319" s="2" t="s">
        <v>193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2" t="s">
        <v>80</v>
      </c>
      <c r="BK319" s="149">
        <f>ROUND(I319*H319,2)</f>
        <v>0</v>
      </c>
      <c r="BL319" s="2" t="s">
        <v>199</v>
      </c>
      <c r="BM319" s="148" t="s">
        <v>481</v>
      </c>
    </row>
    <row r="320" spans="1:65" s="17" customFormat="1">
      <c r="A320" s="13"/>
      <c r="B320" s="14"/>
      <c r="C320" s="13"/>
      <c r="D320" s="150" t="s">
        <v>200</v>
      </c>
      <c r="E320" s="13"/>
      <c r="F320" s="151" t="s">
        <v>2637</v>
      </c>
      <c r="G320" s="13"/>
      <c r="H320" s="13"/>
      <c r="I320" s="13"/>
      <c r="J320" s="13"/>
      <c r="K320" s="13"/>
      <c r="L320" s="14"/>
      <c r="M320" s="152"/>
      <c r="N320" s="153"/>
      <c r="O320" s="36"/>
      <c r="P320" s="36"/>
      <c r="Q320" s="36"/>
      <c r="R320" s="36"/>
      <c r="S320" s="36"/>
      <c r="T320" s="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" t="s">
        <v>200</v>
      </c>
      <c r="AU320" s="2" t="s">
        <v>82</v>
      </c>
    </row>
    <row r="321" spans="1:65" s="154" customFormat="1">
      <c r="B321" s="155"/>
      <c r="D321" s="156" t="s">
        <v>202</v>
      </c>
      <c r="E321" s="157"/>
      <c r="F321" s="158" t="s">
        <v>2515</v>
      </c>
      <c r="H321" s="157"/>
      <c r="L321" s="155"/>
      <c r="M321" s="159"/>
      <c r="N321" s="160"/>
      <c r="O321" s="160"/>
      <c r="P321" s="160"/>
      <c r="Q321" s="160"/>
      <c r="R321" s="160"/>
      <c r="S321" s="160"/>
      <c r="T321" s="161"/>
      <c r="AT321" s="157" t="s">
        <v>202</v>
      </c>
      <c r="AU321" s="157" t="s">
        <v>82</v>
      </c>
      <c r="AV321" s="154" t="s">
        <v>80</v>
      </c>
      <c r="AW321" s="154" t="s">
        <v>35</v>
      </c>
      <c r="AX321" s="154" t="s">
        <v>73</v>
      </c>
      <c r="AY321" s="157" t="s">
        <v>193</v>
      </c>
    </row>
    <row r="322" spans="1:65" s="154" customFormat="1" ht="20.399999999999999">
      <c r="B322" s="155"/>
      <c r="D322" s="156" t="s">
        <v>202</v>
      </c>
      <c r="E322" s="157"/>
      <c r="F322" s="158" t="s">
        <v>2634</v>
      </c>
      <c r="H322" s="157"/>
      <c r="L322" s="155"/>
      <c r="M322" s="159"/>
      <c r="N322" s="160"/>
      <c r="O322" s="160"/>
      <c r="P322" s="160"/>
      <c r="Q322" s="160"/>
      <c r="R322" s="160"/>
      <c r="S322" s="160"/>
      <c r="T322" s="161"/>
      <c r="AT322" s="157" t="s">
        <v>202</v>
      </c>
      <c r="AU322" s="157" t="s">
        <v>82</v>
      </c>
      <c r="AV322" s="154" t="s">
        <v>80</v>
      </c>
      <c r="AW322" s="154" t="s">
        <v>35</v>
      </c>
      <c r="AX322" s="154" t="s">
        <v>73</v>
      </c>
      <c r="AY322" s="157" t="s">
        <v>193</v>
      </c>
    </row>
    <row r="323" spans="1:65" s="162" customFormat="1">
      <c r="B323" s="163"/>
      <c r="D323" s="156" t="s">
        <v>202</v>
      </c>
      <c r="E323" s="164"/>
      <c r="F323" s="165" t="s">
        <v>2606</v>
      </c>
      <c r="H323" s="166">
        <v>107</v>
      </c>
      <c r="L323" s="163"/>
      <c r="M323" s="167"/>
      <c r="N323" s="168"/>
      <c r="O323" s="168"/>
      <c r="P323" s="168"/>
      <c r="Q323" s="168"/>
      <c r="R323" s="168"/>
      <c r="S323" s="168"/>
      <c r="T323" s="169"/>
      <c r="AT323" s="164" t="s">
        <v>202</v>
      </c>
      <c r="AU323" s="164" t="s">
        <v>82</v>
      </c>
      <c r="AV323" s="162" t="s">
        <v>82</v>
      </c>
      <c r="AW323" s="162" t="s">
        <v>35</v>
      </c>
      <c r="AX323" s="162" t="s">
        <v>73</v>
      </c>
      <c r="AY323" s="164" t="s">
        <v>193</v>
      </c>
    </row>
    <row r="324" spans="1:65" s="154" customFormat="1" ht="20.399999999999999">
      <c r="B324" s="155"/>
      <c r="D324" s="156" t="s">
        <v>202</v>
      </c>
      <c r="E324" s="157"/>
      <c r="F324" s="158" t="s">
        <v>2521</v>
      </c>
      <c r="H324" s="157"/>
      <c r="L324" s="155"/>
      <c r="M324" s="159"/>
      <c r="N324" s="160"/>
      <c r="O324" s="160"/>
      <c r="P324" s="160"/>
      <c r="Q324" s="160"/>
      <c r="R324" s="160"/>
      <c r="S324" s="160"/>
      <c r="T324" s="161"/>
      <c r="AT324" s="157" t="s">
        <v>202</v>
      </c>
      <c r="AU324" s="157" t="s">
        <v>82</v>
      </c>
      <c r="AV324" s="154" t="s">
        <v>80</v>
      </c>
      <c r="AW324" s="154" t="s">
        <v>35</v>
      </c>
      <c r="AX324" s="154" t="s">
        <v>73</v>
      </c>
      <c r="AY324" s="157" t="s">
        <v>193</v>
      </c>
    </row>
    <row r="325" spans="1:65" s="162" customFormat="1">
      <c r="B325" s="163"/>
      <c r="D325" s="156" t="s">
        <v>202</v>
      </c>
      <c r="E325" s="164"/>
      <c r="F325" s="165" t="s">
        <v>2522</v>
      </c>
      <c r="H325" s="166">
        <v>95.8</v>
      </c>
      <c r="L325" s="163"/>
      <c r="M325" s="167"/>
      <c r="N325" s="168"/>
      <c r="O325" s="168"/>
      <c r="P325" s="168"/>
      <c r="Q325" s="168"/>
      <c r="R325" s="168"/>
      <c r="S325" s="168"/>
      <c r="T325" s="169"/>
      <c r="AT325" s="164" t="s">
        <v>202</v>
      </c>
      <c r="AU325" s="164" t="s">
        <v>82</v>
      </c>
      <c r="AV325" s="162" t="s">
        <v>82</v>
      </c>
      <c r="AW325" s="162" t="s">
        <v>35</v>
      </c>
      <c r="AX325" s="162" t="s">
        <v>73</v>
      </c>
      <c r="AY325" s="164" t="s">
        <v>193</v>
      </c>
    </row>
    <row r="326" spans="1:65" s="170" customFormat="1">
      <c r="B326" s="171"/>
      <c r="D326" s="156" t="s">
        <v>202</v>
      </c>
      <c r="E326" s="172"/>
      <c r="F326" s="173" t="s">
        <v>206</v>
      </c>
      <c r="H326" s="174">
        <v>202.8</v>
      </c>
      <c r="L326" s="171"/>
      <c r="M326" s="175"/>
      <c r="N326" s="176"/>
      <c r="O326" s="176"/>
      <c r="P326" s="176"/>
      <c r="Q326" s="176"/>
      <c r="R326" s="176"/>
      <c r="S326" s="176"/>
      <c r="T326" s="177"/>
      <c r="AT326" s="172" t="s">
        <v>202</v>
      </c>
      <c r="AU326" s="172" t="s">
        <v>82</v>
      </c>
      <c r="AV326" s="170" t="s">
        <v>199</v>
      </c>
      <c r="AW326" s="170" t="s">
        <v>35</v>
      </c>
      <c r="AX326" s="170" t="s">
        <v>80</v>
      </c>
      <c r="AY326" s="172" t="s">
        <v>193</v>
      </c>
    </row>
    <row r="327" spans="1:65" s="17" customFormat="1" ht="78" customHeight="1">
      <c r="A327" s="13"/>
      <c r="B327" s="136"/>
      <c r="C327" s="137" t="s">
        <v>360</v>
      </c>
      <c r="D327" s="137" t="s">
        <v>195</v>
      </c>
      <c r="E327" s="138" t="s">
        <v>2638</v>
      </c>
      <c r="F327" s="139" t="s">
        <v>2639</v>
      </c>
      <c r="G327" s="140" t="s">
        <v>198</v>
      </c>
      <c r="H327" s="141">
        <v>95.8</v>
      </c>
      <c r="I327" s="142">
        <v>0</v>
      </c>
      <c r="J327" s="142">
        <f>ROUND(I327*H327,2)</f>
        <v>0</v>
      </c>
      <c r="K327" s="143"/>
      <c r="L327" s="14"/>
      <c r="M327" s="144"/>
      <c r="N327" s="145" t="s">
        <v>44</v>
      </c>
      <c r="O327" s="146">
        <v>0.56000000000000005</v>
      </c>
      <c r="P327" s="146">
        <f>O327*H327</f>
        <v>53.648000000000003</v>
      </c>
      <c r="Q327" s="146">
        <v>8.9219999999999994E-2</v>
      </c>
      <c r="R327" s="146">
        <f>Q327*H327</f>
        <v>8.5472759999999983</v>
      </c>
      <c r="S327" s="146">
        <v>0</v>
      </c>
      <c r="T327" s="147">
        <f>S327*H327</f>
        <v>0</v>
      </c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R327" s="148" t="s">
        <v>199</v>
      </c>
      <c r="AT327" s="148" t="s">
        <v>195</v>
      </c>
      <c r="AU327" s="148" t="s">
        <v>82</v>
      </c>
      <c r="AY327" s="2" t="s">
        <v>193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2" t="s">
        <v>80</v>
      </c>
      <c r="BK327" s="149">
        <f>ROUND(I327*H327,2)</f>
        <v>0</v>
      </c>
      <c r="BL327" s="2" t="s">
        <v>199</v>
      </c>
      <c r="BM327" s="148" t="s">
        <v>485</v>
      </c>
    </row>
    <row r="328" spans="1:65" s="17" customFormat="1">
      <c r="A328" s="13"/>
      <c r="B328" s="14"/>
      <c r="C328" s="13"/>
      <c r="D328" s="150" t="s">
        <v>200</v>
      </c>
      <c r="E328" s="13"/>
      <c r="F328" s="151" t="s">
        <v>2640</v>
      </c>
      <c r="G328" s="13"/>
      <c r="H328" s="13"/>
      <c r="I328" s="13"/>
      <c r="J328" s="13"/>
      <c r="K328" s="13"/>
      <c r="L328" s="14"/>
      <c r="M328" s="152"/>
      <c r="N328" s="153"/>
      <c r="O328" s="36"/>
      <c r="P328" s="36"/>
      <c r="Q328" s="36"/>
      <c r="R328" s="36"/>
      <c r="S328" s="36"/>
      <c r="T328" s="3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" t="s">
        <v>200</v>
      </c>
      <c r="AU328" s="2" t="s">
        <v>82</v>
      </c>
    </row>
    <row r="329" spans="1:65" s="154" customFormat="1">
      <c r="B329" s="155"/>
      <c r="D329" s="156" t="s">
        <v>202</v>
      </c>
      <c r="E329" s="157"/>
      <c r="F329" s="158" t="s">
        <v>2515</v>
      </c>
      <c r="H329" s="157"/>
      <c r="L329" s="155"/>
      <c r="M329" s="159"/>
      <c r="N329" s="160"/>
      <c r="O329" s="160"/>
      <c r="P329" s="160"/>
      <c r="Q329" s="160"/>
      <c r="R329" s="160"/>
      <c r="S329" s="160"/>
      <c r="T329" s="161"/>
      <c r="AT329" s="157" t="s">
        <v>202</v>
      </c>
      <c r="AU329" s="157" t="s">
        <v>82</v>
      </c>
      <c r="AV329" s="154" t="s">
        <v>80</v>
      </c>
      <c r="AW329" s="154" t="s">
        <v>35</v>
      </c>
      <c r="AX329" s="154" t="s">
        <v>73</v>
      </c>
      <c r="AY329" s="157" t="s">
        <v>193</v>
      </c>
    </row>
    <row r="330" spans="1:65" s="154" customFormat="1" ht="20.399999999999999">
      <c r="B330" s="155"/>
      <c r="D330" s="156" t="s">
        <v>202</v>
      </c>
      <c r="E330" s="157"/>
      <c r="F330" s="158" t="s">
        <v>2521</v>
      </c>
      <c r="H330" s="157"/>
      <c r="L330" s="155"/>
      <c r="M330" s="159"/>
      <c r="N330" s="160"/>
      <c r="O330" s="160"/>
      <c r="P330" s="160"/>
      <c r="Q330" s="160"/>
      <c r="R330" s="160"/>
      <c r="S330" s="160"/>
      <c r="T330" s="161"/>
      <c r="AT330" s="157" t="s">
        <v>202</v>
      </c>
      <c r="AU330" s="157" t="s">
        <v>82</v>
      </c>
      <c r="AV330" s="154" t="s">
        <v>80</v>
      </c>
      <c r="AW330" s="154" t="s">
        <v>35</v>
      </c>
      <c r="AX330" s="154" t="s">
        <v>73</v>
      </c>
      <c r="AY330" s="157" t="s">
        <v>193</v>
      </c>
    </row>
    <row r="331" spans="1:65" s="162" customFormat="1">
      <c r="B331" s="163"/>
      <c r="D331" s="156" t="s">
        <v>202</v>
      </c>
      <c r="E331" s="164"/>
      <c r="F331" s="165" t="s">
        <v>2522</v>
      </c>
      <c r="H331" s="166">
        <v>95.8</v>
      </c>
      <c r="L331" s="163"/>
      <c r="M331" s="167"/>
      <c r="N331" s="168"/>
      <c r="O331" s="168"/>
      <c r="P331" s="168"/>
      <c r="Q331" s="168"/>
      <c r="R331" s="168"/>
      <c r="S331" s="168"/>
      <c r="T331" s="169"/>
      <c r="AT331" s="164" t="s">
        <v>202</v>
      </c>
      <c r="AU331" s="164" t="s">
        <v>82</v>
      </c>
      <c r="AV331" s="162" t="s">
        <v>82</v>
      </c>
      <c r="AW331" s="162" t="s">
        <v>35</v>
      </c>
      <c r="AX331" s="162" t="s">
        <v>73</v>
      </c>
      <c r="AY331" s="164" t="s">
        <v>193</v>
      </c>
    </row>
    <row r="332" spans="1:65" s="170" customFormat="1">
      <c r="B332" s="171"/>
      <c r="D332" s="156" t="s">
        <v>202</v>
      </c>
      <c r="E332" s="172"/>
      <c r="F332" s="173" t="s">
        <v>206</v>
      </c>
      <c r="H332" s="174">
        <v>95.8</v>
      </c>
      <c r="L332" s="171"/>
      <c r="M332" s="175"/>
      <c r="N332" s="176"/>
      <c r="O332" s="176"/>
      <c r="P332" s="176"/>
      <c r="Q332" s="176"/>
      <c r="R332" s="176"/>
      <c r="S332" s="176"/>
      <c r="T332" s="177"/>
      <c r="AT332" s="172" t="s">
        <v>202</v>
      </c>
      <c r="AU332" s="172" t="s">
        <v>82</v>
      </c>
      <c r="AV332" s="170" t="s">
        <v>199</v>
      </c>
      <c r="AW332" s="170" t="s">
        <v>35</v>
      </c>
      <c r="AX332" s="170" t="s">
        <v>80</v>
      </c>
      <c r="AY332" s="172" t="s">
        <v>193</v>
      </c>
    </row>
    <row r="333" spans="1:65" s="17" customFormat="1" ht="16.5" customHeight="1">
      <c r="A333" s="13"/>
      <c r="B333" s="136"/>
      <c r="C333" s="186" t="s">
        <v>488</v>
      </c>
      <c r="D333" s="186" t="s">
        <v>372</v>
      </c>
      <c r="E333" s="187" t="s">
        <v>2641</v>
      </c>
      <c r="F333" s="188" t="s">
        <v>2642</v>
      </c>
      <c r="G333" s="189" t="s">
        <v>198</v>
      </c>
      <c r="H333" s="190">
        <v>98.674000000000007</v>
      </c>
      <c r="I333" s="191">
        <v>0</v>
      </c>
      <c r="J333" s="191">
        <f>ROUND(I333*H333,2)</f>
        <v>0</v>
      </c>
      <c r="K333" s="192"/>
      <c r="L333" s="193"/>
      <c r="M333" s="194"/>
      <c r="N333" s="195" t="s">
        <v>44</v>
      </c>
      <c r="O333" s="146">
        <v>0</v>
      </c>
      <c r="P333" s="146">
        <f>O333*H333</f>
        <v>0</v>
      </c>
      <c r="Q333" s="146">
        <v>0.113</v>
      </c>
      <c r="R333" s="146">
        <f>Q333*H333</f>
        <v>11.150162000000002</v>
      </c>
      <c r="S333" s="146">
        <v>0</v>
      </c>
      <c r="T333" s="147">
        <f>S333*H333</f>
        <v>0</v>
      </c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R333" s="148" t="s">
        <v>224</v>
      </c>
      <c r="AT333" s="148" t="s">
        <v>372</v>
      </c>
      <c r="AU333" s="148" t="s">
        <v>82</v>
      </c>
      <c r="AY333" s="2" t="s">
        <v>193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2" t="s">
        <v>80</v>
      </c>
      <c r="BK333" s="149">
        <f>ROUND(I333*H333,2)</f>
        <v>0</v>
      </c>
      <c r="BL333" s="2" t="s">
        <v>199</v>
      </c>
      <c r="BM333" s="148" t="s">
        <v>491</v>
      </c>
    </row>
    <row r="334" spans="1:65" s="162" customFormat="1">
      <c r="B334" s="163"/>
      <c r="D334" s="156" t="s">
        <v>202</v>
      </c>
      <c r="E334" s="164"/>
      <c r="F334" s="165" t="s">
        <v>2643</v>
      </c>
      <c r="H334" s="166">
        <v>98.674000000000007</v>
      </c>
      <c r="L334" s="163"/>
      <c r="M334" s="167"/>
      <c r="N334" s="168"/>
      <c r="O334" s="168"/>
      <c r="P334" s="168"/>
      <c r="Q334" s="168"/>
      <c r="R334" s="168"/>
      <c r="S334" s="168"/>
      <c r="T334" s="169"/>
      <c r="AT334" s="164" t="s">
        <v>202</v>
      </c>
      <c r="AU334" s="164" t="s">
        <v>82</v>
      </c>
      <c r="AV334" s="162" t="s">
        <v>82</v>
      </c>
      <c r="AW334" s="162" t="s">
        <v>35</v>
      </c>
      <c r="AX334" s="162" t="s">
        <v>73</v>
      </c>
      <c r="AY334" s="164" t="s">
        <v>193</v>
      </c>
    </row>
    <row r="335" spans="1:65" s="170" customFormat="1">
      <c r="B335" s="171"/>
      <c r="D335" s="156" t="s">
        <v>202</v>
      </c>
      <c r="E335" s="172"/>
      <c r="F335" s="173" t="s">
        <v>206</v>
      </c>
      <c r="H335" s="174">
        <v>98.674000000000007</v>
      </c>
      <c r="L335" s="171"/>
      <c r="M335" s="175"/>
      <c r="N335" s="176"/>
      <c r="O335" s="176"/>
      <c r="P335" s="176"/>
      <c r="Q335" s="176"/>
      <c r="R335" s="176"/>
      <c r="S335" s="176"/>
      <c r="T335" s="177"/>
      <c r="AT335" s="172" t="s">
        <v>202</v>
      </c>
      <c r="AU335" s="172" t="s">
        <v>82</v>
      </c>
      <c r="AV335" s="170" t="s">
        <v>199</v>
      </c>
      <c r="AW335" s="170" t="s">
        <v>35</v>
      </c>
      <c r="AX335" s="170" t="s">
        <v>80</v>
      </c>
      <c r="AY335" s="172" t="s">
        <v>193</v>
      </c>
    </row>
    <row r="336" spans="1:65" s="17" customFormat="1" ht="78" customHeight="1">
      <c r="A336" s="13"/>
      <c r="B336" s="136"/>
      <c r="C336" s="137" t="s">
        <v>369</v>
      </c>
      <c r="D336" s="137" t="s">
        <v>195</v>
      </c>
      <c r="E336" s="138" t="s">
        <v>2644</v>
      </c>
      <c r="F336" s="139" t="s">
        <v>2645</v>
      </c>
      <c r="G336" s="140" t="s">
        <v>198</v>
      </c>
      <c r="H336" s="141">
        <v>102.8</v>
      </c>
      <c r="I336" s="142">
        <v>0</v>
      </c>
      <c r="J336" s="142">
        <f>ROUND(I336*H336,2)</f>
        <v>0</v>
      </c>
      <c r="K336" s="143"/>
      <c r="L336" s="14"/>
      <c r="M336" s="144"/>
      <c r="N336" s="145" t="s">
        <v>44</v>
      </c>
      <c r="O336" s="146">
        <v>0.53</v>
      </c>
      <c r="P336" s="146">
        <f>O336*H336</f>
        <v>54.484000000000002</v>
      </c>
      <c r="Q336" s="146">
        <v>8.9219999999999994E-2</v>
      </c>
      <c r="R336" s="146">
        <f>Q336*H336</f>
        <v>9.1718159999999997</v>
      </c>
      <c r="S336" s="146">
        <v>0</v>
      </c>
      <c r="T336" s="147">
        <f>S336*H336</f>
        <v>0</v>
      </c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R336" s="148" t="s">
        <v>199</v>
      </c>
      <c r="AT336" s="148" t="s">
        <v>195</v>
      </c>
      <c r="AU336" s="148" t="s">
        <v>82</v>
      </c>
      <c r="AY336" s="2" t="s">
        <v>193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2" t="s">
        <v>80</v>
      </c>
      <c r="BK336" s="149">
        <f>ROUND(I336*H336,2)</f>
        <v>0</v>
      </c>
      <c r="BL336" s="2" t="s">
        <v>199</v>
      </c>
      <c r="BM336" s="148" t="s">
        <v>497</v>
      </c>
    </row>
    <row r="337" spans="1:65" s="17" customFormat="1">
      <c r="A337" s="13"/>
      <c r="B337" s="14"/>
      <c r="C337" s="13"/>
      <c r="D337" s="150" t="s">
        <v>200</v>
      </c>
      <c r="E337" s="13"/>
      <c r="F337" s="151" t="s">
        <v>2646</v>
      </c>
      <c r="G337" s="13"/>
      <c r="H337" s="13"/>
      <c r="I337" s="13"/>
      <c r="J337" s="13"/>
      <c r="K337" s="13"/>
      <c r="L337" s="14"/>
      <c r="M337" s="152"/>
      <c r="N337" s="153"/>
      <c r="O337" s="36"/>
      <c r="P337" s="36"/>
      <c r="Q337" s="36"/>
      <c r="R337" s="36"/>
      <c r="S337" s="36"/>
      <c r="T337" s="3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" t="s">
        <v>200</v>
      </c>
      <c r="AU337" s="2" t="s">
        <v>82</v>
      </c>
    </row>
    <row r="338" spans="1:65" s="154" customFormat="1">
      <c r="B338" s="155"/>
      <c r="D338" s="156" t="s">
        <v>202</v>
      </c>
      <c r="E338" s="157"/>
      <c r="F338" s="158" t="s">
        <v>2515</v>
      </c>
      <c r="H338" s="157"/>
      <c r="L338" s="155"/>
      <c r="M338" s="159"/>
      <c r="N338" s="160"/>
      <c r="O338" s="160"/>
      <c r="P338" s="160"/>
      <c r="Q338" s="160"/>
      <c r="R338" s="160"/>
      <c r="S338" s="160"/>
      <c r="T338" s="161"/>
      <c r="AT338" s="157" t="s">
        <v>202</v>
      </c>
      <c r="AU338" s="157" t="s">
        <v>82</v>
      </c>
      <c r="AV338" s="154" t="s">
        <v>80</v>
      </c>
      <c r="AW338" s="154" t="s">
        <v>35</v>
      </c>
      <c r="AX338" s="154" t="s">
        <v>73</v>
      </c>
      <c r="AY338" s="157" t="s">
        <v>193</v>
      </c>
    </row>
    <row r="339" spans="1:65" s="154" customFormat="1" ht="20.399999999999999">
      <c r="B339" s="155"/>
      <c r="D339" s="156" t="s">
        <v>202</v>
      </c>
      <c r="E339" s="157"/>
      <c r="F339" s="158" t="s">
        <v>2607</v>
      </c>
      <c r="H339" s="157"/>
      <c r="L339" s="155"/>
      <c r="M339" s="159"/>
      <c r="N339" s="160"/>
      <c r="O339" s="160"/>
      <c r="P339" s="160"/>
      <c r="Q339" s="160"/>
      <c r="R339" s="160"/>
      <c r="S339" s="160"/>
      <c r="T339" s="161"/>
      <c r="AT339" s="157" t="s">
        <v>202</v>
      </c>
      <c r="AU339" s="157" t="s">
        <v>82</v>
      </c>
      <c r="AV339" s="154" t="s">
        <v>80</v>
      </c>
      <c r="AW339" s="154" t="s">
        <v>35</v>
      </c>
      <c r="AX339" s="154" t="s">
        <v>73</v>
      </c>
      <c r="AY339" s="157" t="s">
        <v>193</v>
      </c>
    </row>
    <row r="340" spans="1:65" s="162" customFormat="1">
      <c r="B340" s="163"/>
      <c r="D340" s="156" t="s">
        <v>202</v>
      </c>
      <c r="E340" s="164"/>
      <c r="F340" s="165" t="s">
        <v>2517</v>
      </c>
      <c r="H340" s="166">
        <v>102.8</v>
      </c>
      <c r="L340" s="163"/>
      <c r="M340" s="167"/>
      <c r="N340" s="168"/>
      <c r="O340" s="168"/>
      <c r="P340" s="168"/>
      <c r="Q340" s="168"/>
      <c r="R340" s="168"/>
      <c r="S340" s="168"/>
      <c r="T340" s="169"/>
      <c r="AT340" s="164" t="s">
        <v>202</v>
      </c>
      <c r="AU340" s="164" t="s">
        <v>82</v>
      </c>
      <c r="AV340" s="162" t="s">
        <v>82</v>
      </c>
      <c r="AW340" s="162" t="s">
        <v>35</v>
      </c>
      <c r="AX340" s="162" t="s">
        <v>73</v>
      </c>
      <c r="AY340" s="164" t="s">
        <v>193</v>
      </c>
    </row>
    <row r="341" spans="1:65" s="170" customFormat="1">
      <c r="B341" s="171"/>
      <c r="D341" s="156" t="s">
        <v>202</v>
      </c>
      <c r="E341" s="172"/>
      <c r="F341" s="173" t="s">
        <v>206</v>
      </c>
      <c r="H341" s="174">
        <v>102.8</v>
      </c>
      <c r="L341" s="171"/>
      <c r="M341" s="175"/>
      <c r="N341" s="176"/>
      <c r="O341" s="176"/>
      <c r="P341" s="176"/>
      <c r="Q341" s="176"/>
      <c r="R341" s="176"/>
      <c r="S341" s="176"/>
      <c r="T341" s="177"/>
      <c r="AT341" s="172" t="s">
        <v>202</v>
      </c>
      <c r="AU341" s="172" t="s">
        <v>82</v>
      </c>
      <c r="AV341" s="170" t="s">
        <v>199</v>
      </c>
      <c r="AW341" s="170" t="s">
        <v>35</v>
      </c>
      <c r="AX341" s="170" t="s">
        <v>80</v>
      </c>
      <c r="AY341" s="172" t="s">
        <v>193</v>
      </c>
    </row>
    <row r="342" spans="1:65" s="17" customFormat="1" ht="78" customHeight="1">
      <c r="A342" s="13"/>
      <c r="B342" s="136"/>
      <c r="C342" s="137" t="s">
        <v>501</v>
      </c>
      <c r="D342" s="137" t="s">
        <v>195</v>
      </c>
      <c r="E342" s="138" t="s">
        <v>2647</v>
      </c>
      <c r="F342" s="139" t="s">
        <v>2648</v>
      </c>
      <c r="G342" s="140" t="s">
        <v>198</v>
      </c>
      <c r="H342" s="141">
        <v>107</v>
      </c>
      <c r="I342" s="142">
        <v>0</v>
      </c>
      <c r="J342" s="142">
        <f>ROUND(I342*H342,2)</f>
        <v>0</v>
      </c>
      <c r="K342" s="143"/>
      <c r="L342" s="14"/>
      <c r="M342" s="144"/>
      <c r="N342" s="145" t="s">
        <v>44</v>
      </c>
      <c r="O342" s="146">
        <v>0.56499999999999995</v>
      </c>
      <c r="P342" s="146">
        <f>O342*H342</f>
        <v>60.454999999999991</v>
      </c>
      <c r="Q342" s="146">
        <v>0.11162</v>
      </c>
      <c r="R342" s="146">
        <f>Q342*H342</f>
        <v>11.943339999999999</v>
      </c>
      <c r="S342" s="146">
        <v>0</v>
      </c>
      <c r="T342" s="147">
        <f>S342*H342</f>
        <v>0</v>
      </c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R342" s="148" t="s">
        <v>199</v>
      </c>
      <c r="AT342" s="148" t="s">
        <v>195</v>
      </c>
      <c r="AU342" s="148" t="s">
        <v>82</v>
      </c>
      <c r="AY342" s="2" t="s">
        <v>193</v>
      </c>
      <c r="BE342" s="149">
        <f>IF(N342="základní",J342,0)</f>
        <v>0</v>
      </c>
      <c r="BF342" s="149">
        <f>IF(N342="snížená",J342,0)</f>
        <v>0</v>
      </c>
      <c r="BG342" s="149">
        <f>IF(N342="zákl. přenesená",J342,0)</f>
        <v>0</v>
      </c>
      <c r="BH342" s="149">
        <f>IF(N342="sníž. přenesená",J342,0)</f>
        <v>0</v>
      </c>
      <c r="BI342" s="149">
        <f>IF(N342="nulová",J342,0)</f>
        <v>0</v>
      </c>
      <c r="BJ342" s="2" t="s">
        <v>80</v>
      </c>
      <c r="BK342" s="149">
        <f>ROUND(I342*H342,2)</f>
        <v>0</v>
      </c>
      <c r="BL342" s="2" t="s">
        <v>199</v>
      </c>
      <c r="BM342" s="148" t="s">
        <v>504</v>
      </c>
    </row>
    <row r="343" spans="1:65" s="17" customFormat="1">
      <c r="A343" s="13"/>
      <c r="B343" s="14"/>
      <c r="C343" s="13"/>
      <c r="D343" s="150" t="s">
        <v>200</v>
      </c>
      <c r="E343" s="13"/>
      <c r="F343" s="151" t="s">
        <v>2649</v>
      </c>
      <c r="G343" s="13"/>
      <c r="H343" s="13"/>
      <c r="I343" s="13"/>
      <c r="J343" s="13"/>
      <c r="K343" s="13"/>
      <c r="L343" s="14"/>
      <c r="M343" s="152"/>
      <c r="N343" s="153"/>
      <c r="O343" s="36"/>
      <c r="P343" s="36"/>
      <c r="Q343" s="36"/>
      <c r="R343" s="36"/>
      <c r="S343" s="36"/>
      <c r="T343" s="3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" t="s">
        <v>200</v>
      </c>
      <c r="AU343" s="2" t="s">
        <v>82</v>
      </c>
    </row>
    <row r="344" spans="1:65" s="154" customFormat="1">
      <c r="B344" s="155"/>
      <c r="D344" s="156" t="s">
        <v>202</v>
      </c>
      <c r="E344" s="157"/>
      <c r="F344" s="158" t="s">
        <v>2515</v>
      </c>
      <c r="H344" s="157"/>
      <c r="L344" s="155"/>
      <c r="M344" s="159"/>
      <c r="N344" s="160"/>
      <c r="O344" s="160"/>
      <c r="P344" s="160"/>
      <c r="Q344" s="160"/>
      <c r="R344" s="160"/>
      <c r="S344" s="160"/>
      <c r="T344" s="161"/>
      <c r="AT344" s="157" t="s">
        <v>202</v>
      </c>
      <c r="AU344" s="157" t="s">
        <v>82</v>
      </c>
      <c r="AV344" s="154" t="s">
        <v>80</v>
      </c>
      <c r="AW344" s="154" t="s">
        <v>35</v>
      </c>
      <c r="AX344" s="154" t="s">
        <v>73</v>
      </c>
      <c r="AY344" s="157" t="s">
        <v>193</v>
      </c>
    </row>
    <row r="345" spans="1:65" s="154" customFormat="1">
      <c r="B345" s="155"/>
      <c r="D345" s="156" t="s">
        <v>202</v>
      </c>
      <c r="E345" s="157"/>
      <c r="F345" s="158" t="s">
        <v>2605</v>
      </c>
      <c r="H345" s="157"/>
      <c r="L345" s="155"/>
      <c r="M345" s="159"/>
      <c r="N345" s="160"/>
      <c r="O345" s="160"/>
      <c r="P345" s="160"/>
      <c r="Q345" s="160"/>
      <c r="R345" s="160"/>
      <c r="S345" s="160"/>
      <c r="T345" s="161"/>
      <c r="AT345" s="157" t="s">
        <v>202</v>
      </c>
      <c r="AU345" s="157" t="s">
        <v>82</v>
      </c>
      <c r="AV345" s="154" t="s">
        <v>80</v>
      </c>
      <c r="AW345" s="154" t="s">
        <v>35</v>
      </c>
      <c r="AX345" s="154" t="s">
        <v>73</v>
      </c>
      <c r="AY345" s="157" t="s">
        <v>193</v>
      </c>
    </row>
    <row r="346" spans="1:65" s="162" customFormat="1">
      <c r="B346" s="163"/>
      <c r="D346" s="156" t="s">
        <v>202</v>
      </c>
      <c r="E346" s="164"/>
      <c r="F346" s="165" t="s">
        <v>2606</v>
      </c>
      <c r="H346" s="166">
        <v>107</v>
      </c>
      <c r="L346" s="163"/>
      <c r="M346" s="167"/>
      <c r="N346" s="168"/>
      <c r="O346" s="168"/>
      <c r="P346" s="168"/>
      <c r="Q346" s="168"/>
      <c r="R346" s="168"/>
      <c r="S346" s="168"/>
      <c r="T346" s="169"/>
      <c r="AT346" s="164" t="s">
        <v>202</v>
      </c>
      <c r="AU346" s="164" t="s">
        <v>82</v>
      </c>
      <c r="AV346" s="162" t="s">
        <v>82</v>
      </c>
      <c r="AW346" s="162" t="s">
        <v>35</v>
      </c>
      <c r="AX346" s="162" t="s">
        <v>73</v>
      </c>
      <c r="AY346" s="164" t="s">
        <v>193</v>
      </c>
    </row>
    <row r="347" spans="1:65" s="170" customFormat="1">
      <c r="B347" s="171"/>
      <c r="D347" s="156" t="s">
        <v>202</v>
      </c>
      <c r="E347" s="172"/>
      <c r="F347" s="173" t="s">
        <v>206</v>
      </c>
      <c r="H347" s="174">
        <v>107</v>
      </c>
      <c r="L347" s="171"/>
      <c r="M347" s="175"/>
      <c r="N347" s="176"/>
      <c r="O347" s="176"/>
      <c r="P347" s="176"/>
      <c r="Q347" s="176"/>
      <c r="R347" s="176"/>
      <c r="S347" s="176"/>
      <c r="T347" s="177"/>
      <c r="AT347" s="172" t="s">
        <v>202</v>
      </c>
      <c r="AU347" s="172" t="s">
        <v>82</v>
      </c>
      <c r="AV347" s="170" t="s">
        <v>199</v>
      </c>
      <c r="AW347" s="170" t="s">
        <v>35</v>
      </c>
      <c r="AX347" s="170" t="s">
        <v>80</v>
      </c>
      <c r="AY347" s="172" t="s">
        <v>193</v>
      </c>
    </row>
    <row r="348" spans="1:65" s="17" customFormat="1" ht="16.5" customHeight="1">
      <c r="A348" s="13"/>
      <c r="B348" s="136"/>
      <c r="C348" s="186" t="s">
        <v>375</v>
      </c>
      <c r="D348" s="186" t="s">
        <v>372</v>
      </c>
      <c r="E348" s="187" t="s">
        <v>2650</v>
      </c>
      <c r="F348" s="188" t="s">
        <v>2651</v>
      </c>
      <c r="G348" s="189" t="s">
        <v>198</v>
      </c>
      <c r="H348" s="190">
        <v>109.14</v>
      </c>
      <c r="I348" s="191">
        <v>0</v>
      </c>
      <c r="J348" s="191">
        <f>ROUND(I348*H348,2)</f>
        <v>0</v>
      </c>
      <c r="K348" s="192"/>
      <c r="L348" s="193"/>
      <c r="M348" s="194"/>
      <c r="N348" s="195" t="s">
        <v>44</v>
      </c>
      <c r="O348" s="146">
        <v>0</v>
      </c>
      <c r="P348" s="146">
        <f>O348*H348</f>
        <v>0</v>
      </c>
      <c r="Q348" s="146">
        <v>0.17599999999999999</v>
      </c>
      <c r="R348" s="146">
        <f>Q348*H348</f>
        <v>19.208639999999999</v>
      </c>
      <c r="S348" s="146">
        <v>0</v>
      </c>
      <c r="T348" s="147">
        <f>S348*H348</f>
        <v>0</v>
      </c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R348" s="148" t="s">
        <v>224</v>
      </c>
      <c r="AT348" s="148" t="s">
        <v>372</v>
      </c>
      <c r="AU348" s="148" t="s">
        <v>82</v>
      </c>
      <c r="AY348" s="2" t="s">
        <v>193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2" t="s">
        <v>80</v>
      </c>
      <c r="BK348" s="149">
        <f>ROUND(I348*H348,2)</f>
        <v>0</v>
      </c>
      <c r="BL348" s="2" t="s">
        <v>199</v>
      </c>
      <c r="BM348" s="148" t="s">
        <v>510</v>
      </c>
    </row>
    <row r="349" spans="1:65" s="162" customFormat="1">
      <c r="B349" s="163"/>
      <c r="D349" s="156" t="s">
        <v>202</v>
      </c>
      <c r="E349" s="164"/>
      <c r="F349" s="165" t="s">
        <v>2652</v>
      </c>
      <c r="H349" s="166">
        <v>109.14</v>
      </c>
      <c r="L349" s="163"/>
      <c r="M349" s="167"/>
      <c r="N349" s="168"/>
      <c r="O349" s="168"/>
      <c r="P349" s="168"/>
      <c r="Q349" s="168"/>
      <c r="R349" s="168"/>
      <c r="S349" s="168"/>
      <c r="T349" s="169"/>
      <c r="AT349" s="164" t="s">
        <v>202</v>
      </c>
      <c r="AU349" s="164" t="s">
        <v>82</v>
      </c>
      <c r="AV349" s="162" t="s">
        <v>82</v>
      </c>
      <c r="AW349" s="162" t="s">
        <v>35</v>
      </c>
      <c r="AX349" s="162" t="s">
        <v>73</v>
      </c>
      <c r="AY349" s="164" t="s">
        <v>193</v>
      </c>
    </row>
    <row r="350" spans="1:65" s="170" customFormat="1">
      <c r="B350" s="171"/>
      <c r="D350" s="156" t="s">
        <v>202</v>
      </c>
      <c r="E350" s="172"/>
      <c r="F350" s="173" t="s">
        <v>206</v>
      </c>
      <c r="H350" s="174">
        <v>109.14</v>
      </c>
      <c r="L350" s="171"/>
      <c r="M350" s="175"/>
      <c r="N350" s="176"/>
      <c r="O350" s="176"/>
      <c r="P350" s="176"/>
      <c r="Q350" s="176"/>
      <c r="R350" s="176"/>
      <c r="S350" s="176"/>
      <c r="T350" s="177"/>
      <c r="AT350" s="172" t="s">
        <v>202</v>
      </c>
      <c r="AU350" s="172" t="s">
        <v>82</v>
      </c>
      <c r="AV350" s="170" t="s">
        <v>199</v>
      </c>
      <c r="AW350" s="170" t="s">
        <v>35</v>
      </c>
      <c r="AX350" s="170" t="s">
        <v>80</v>
      </c>
      <c r="AY350" s="172" t="s">
        <v>193</v>
      </c>
    </row>
    <row r="351" spans="1:65" s="123" customFormat="1" ht="22.8" customHeight="1">
      <c r="B351" s="124"/>
      <c r="D351" s="125" t="s">
        <v>72</v>
      </c>
      <c r="E351" s="134" t="s">
        <v>286</v>
      </c>
      <c r="F351" s="134" t="s">
        <v>1005</v>
      </c>
      <c r="J351" s="135">
        <f>BK351</f>
        <v>0</v>
      </c>
      <c r="L351" s="124"/>
      <c r="M351" s="128"/>
      <c r="N351" s="129"/>
      <c r="O351" s="129"/>
      <c r="P351" s="130">
        <f>SUM(P352:P451)</f>
        <v>241.192657</v>
      </c>
      <c r="Q351" s="129"/>
      <c r="R351" s="130">
        <f>SUM(R352:R451)</f>
        <v>17.999102679999996</v>
      </c>
      <c r="S351" s="129"/>
      <c r="T351" s="131">
        <f>SUM(T352:T451)</f>
        <v>45.984743750000007</v>
      </c>
      <c r="AR351" s="125" t="s">
        <v>80</v>
      </c>
      <c r="AT351" s="132" t="s">
        <v>72</v>
      </c>
      <c r="AU351" s="132" t="s">
        <v>80</v>
      </c>
      <c r="AY351" s="125" t="s">
        <v>193</v>
      </c>
      <c r="BK351" s="133">
        <f>SUM(BK352:BK451)</f>
        <v>0</v>
      </c>
    </row>
    <row r="352" spans="1:65" s="17" customFormat="1" ht="49.05" customHeight="1">
      <c r="A352" s="13"/>
      <c r="B352" s="136"/>
      <c r="C352" s="137" t="s">
        <v>512</v>
      </c>
      <c r="D352" s="137" t="s">
        <v>195</v>
      </c>
      <c r="E352" s="138" t="s">
        <v>2653</v>
      </c>
      <c r="F352" s="139" t="s">
        <v>2654</v>
      </c>
      <c r="G352" s="140" t="s">
        <v>353</v>
      </c>
      <c r="H352" s="141">
        <v>9</v>
      </c>
      <c r="I352" s="142">
        <v>0</v>
      </c>
      <c r="J352" s="142">
        <f>ROUND(I352*H352,2)</f>
        <v>0</v>
      </c>
      <c r="K352" s="143"/>
      <c r="L352" s="14"/>
      <c r="M352" s="144"/>
      <c r="N352" s="145" t="s">
        <v>44</v>
      </c>
      <c r="O352" s="146">
        <v>0.26800000000000002</v>
      </c>
      <c r="P352" s="146">
        <f>O352*H352</f>
        <v>2.4119999999999999</v>
      </c>
      <c r="Q352" s="146">
        <v>0.15539952000000001</v>
      </c>
      <c r="R352" s="146">
        <f>Q352*H352</f>
        <v>1.3985956800000001</v>
      </c>
      <c r="S352" s="146">
        <v>0</v>
      </c>
      <c r="T352" s="147">
        <f>S352*H352</f>
        <v>0</v>
      </c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R352" s="148" t="s">
        <v>199</v>
      </c>
      <c r="AT352" s="148" t="s">
        <v>195</v>
      </c>
      <c r="AU352" s="148" t="s">
        <v>82</v>
      </c>
      <c r="AY352" s="2" t="s">
        <v>193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2" t="s">
        <v>80</v>
      </c>
      <c r="BK352" s="149">
        <f>ROUND(I352*H352,2)</f>
        <v>0</v>
      </c>
      <c r="BL352" s="2" t="s">
        <v>199</v>
      </c>
      <c r="BM352" s="148" t="s">
        <v>515</v>
      </c>
    </row>
    <row r="353" spans="1:65" s="17" customFormat="1">
      <c r="A353" s="13"/>
      <c r="B353" s="14"/>
      <c r="C353" s="13"/>
      <c r="D353" s="150" t="s">
        <v>200</v>
      </c>
      <c r="E353" s="13"/>
      <c r="F353" s="151" t="s">
        <v>2655</v>
      </c>
      <c r="G353" s="13"/>
      <c r="H353" s="13"/>
      <c r="I353" s="13"/>
      <c r="J353" s="13"/>
      <c r="K353" s="13"/>
      <c r="L353" s="14"/>
      <c r="M353" s="152"/>
      <c r="N353" s="153"/>
      <c r="O353" s="36"/>
      <c r="P353" s="36"/>
      <c r="Q353" s="36"/>
      <c r="R353" s="36"/>
      <c r="S353" s="36"/>
      <c r="T353" s="3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" t="s">
        <v>200</v>
      </c>
      <c r="AU353" s="2" t="s">
        <v>82</v>
      </c>
    </row>
    <row r="354" spans="1:65" s="154" customFormat="1">
      <c r="B354" s="155"/>
      <c r="D354" s="156" t="s">
        <v>202</v>
      </c>
      <c r="E354" s="157"/>
      <c r="F354" s="158" t="s">
        <v>2515</v>
      </c>
      <c r="H354" s="157"/>
      <c r="L354" s="155"/>
      <c r="M354" s="159"/>
      <c r="N354" s="160"/>
      <c r="O354" s="160"/>
      <c r="P354" s="160"/>
      <c r="Q354" s="160"/>
      <c r="R354" s="160"/>
      <c r="S354" s="160"/>
      <c r="T354" s="161"/>
      <c r="AT354" s="157" t="s">
        <v>202</v>
      </c>
      <c r="AU354" s="157" t="s">
        <v>82</v>
      </c>
      <c r="AV354" s="154" t="s">
        <v>80</v>
      </c>
      <c r="AW354" s="154" t="s">
        <v>35</v>
      </c>
      <c r="AX354" s="154" t="s">
        <v>73</v>
      </c>
      <c r="AY354" s="157" t="s">
        <v>193</v>
      </c>
    </row>
    <row r="355" spans="1:65" s="154" customFormat="1">
      <c r="B355" s="155"/>
      <c r="D355" s="156" t="s">
        <v>202</v>
      </c>
      <c r="E355" s="157"/>
      <c r="F355" s="158" t="s">
        <v>2548</v>
      </c>
      <c r="H355" s="157"/>
      <c r="L355" s="155"/>
      <c r="M355" s="159"/>
      <c r="N355" s="160"/>
      <c r="O355" s="160"/>
      <c r="P355" s="160"/>
      <c r="Q355" s="160"/>
      <c r="R355" s="160"/>
      <c r="S355" s="160"/>
      <c r="T355" s="161"/>
      <c r="AT355" s="157" t="s">
        <v>202</v>
      </c>
      <c r="AU355" s="157" t="s">
        <v>82</v>
      </c>
      <c r="AV355" s="154" t="s">
        <v>80</v>
      </c>
      <c r="AW355" s="154" t="s">
        <v>35</v>
      </c>
      <c r="AX355" s="154" t="s">
        <v>73</v>
      </c>
      <c r="AY355" s="157" t="s">
        <v>193</v>
      </c>
    </row>
    <row r="356" spans="1:65" s="162" customFormat="1">
      <c r="B356" s="163"/>
      <c r="D356" s="156" t="s">
        <v>202</v>
      </c>
      <c r="E356" s="164"/>
      <c r="F356" s="165" t="s">
        <v>2549</v>
      </c>
      <c r="H356" s="166">
        <v>6</v>
      </c>
      <c r="L356" s="163"/>
      <c r="M356" s="167"/>
      <c r="N356" s="168"/>
      <c r="O356" s="168"/>
      <c r="P356" s="168"/>
      <c r="Q356" s="168"/>
      <c r="R356" s="168"/>
      <c r="S356" s="168"/>
      <c r="T356" s="169"/>
      <c r="AT356" s="164" t="s">
        <v>202</v>
      </c>
      <c r="AU356" s="164" t="s">
        <v>82</v>
      </c>
      <c r="AV356" s="162" t="s">
        <v>82</v>
      </c>
      <c r="AW356" s="162" t="s">
        <v>35</v>
      </c>
      <c r="AX356" s="162" t="s">
        <v>73</v>
      </c>
      <c r="AY356" s="164" t="s">
        <v>193</v>
      </c>
    </row>
    <row r="357" spans="1:65" s="154" customFormat="1">
      <c r="B357" s="155"/>
      <c r="D357" s="156" t="s">
        <v>202</v>
      </c>
      <c r="E357" s="157"/>
      <c r="F357" s="158" t="s">
        <v>2656</v>
      </c>
      <c r="H357" s="157"/>
      <c r="L357" s="155"/>
      <c r="M357" s="159"/>
      <c r="N357" s="160"/>
      <c r="O357" s="160"/>
      <c r="P357" s="160"/>
      <c r="Q357" s="160"/>
      <c r="R357" s="160"/>
      <c r="S357" s="160"/>
      <c r="T357" s="161"/>
      <c r="AT357" s="157" t="s">
        <v>202</v>
      </c>
      <c r="AU357" s="157" t="s">
        <v>82</v>
      </c>
      <c r="AV357" s="154" t="s">
        <v>80</v>
      </c>
      <c r="AW357" s="154" t="s">
        <v>35</v>
      </c>
      <c r="AX357" s="154" t="s">
        <v>73</v>
      </c>
      <c r="AY357" s="157" t="s">
        <v>193</v>
      </c>
    </row>
    <row r="358" spans="1:65" s="162" customFormat="1">
      <c r="B358" s="163"/>
      <c r="D358" s="156" t="s">
        <v>202</v>
      </c>
      <c r="E358" s="164"/>
      <c r="F358" s="165" t="s">
        <v>2380</v>
      </c>
      <c r="H358" s="166">
        <v>3</v>
      </c>
      <c r="L358" s="163"/>
      <c r="M358" s="167"/>
      <c r="N358" s="168"/>
      <c r="O358" s="168"/>
      <c r="P358" s="168"/>
      <c r="Q358" s="168"/>
      <c r="R358" s="168"/>
      <c r="S358" s="168"/>
      <c r="T358" s="169"/>
      <c r="AT358" s="164" t="s">
        <v>202</v>
      </c>
      <c r="AU358" s="164" t="s">
        <v>82</v>
      </c>
      <c r="AV358" s="162" t="s">
        <v>82</v>
      </c>
      <c r="AW358" s="162" t="s">
        <v>35</v>
      </c>
      <c r="AX358" s="162" t="s">
        <v>73</v>
      </c>
      <c r="AY358" s="164" t="s">
        <v>193</v>
      </c>
    </row>
    <row r="359" spans="1:65" s="170" customFormat="1">
      <c r="B359" s="171"/>
      <c r="D359" s="156" t="s">
        <v>202</v>
      </c>
      <c r="E359" s="172"/>
      <c r="F359" s="173" t="s">
        <v>206</v>
      </c>
      <c r="H359" s="174">
        <v>9</v>
      </c>
      <c r="L359" s="171"/>
      <c r="M359" s="175"/>
      <c r="N359" s="176"/>
      <c r="O359" s="176"/>
      <c r="P359" s="176"/>
      <c r="Q359" s="176"/>
      <c r="R359" s="176"/>
      <c r="S359" s="176"/>
      <c r="T359" s="177"/>
      <c r="AT359" s="172" t="s">
        <v>202</v>
      </c>
      <c r="AU359" s="172" t="s">
        <v>82</v>
      </c>
      <c r="AV359" s="170" t="s">
        <v>199</v>
      </c>
      <c r="AW359" s="170" t="s">
        <v>35</v>
      </c>
      <c r="AX359" s="170" t="s">
        <v>80</v>
      </c>
      <c r="AY359" s="172" t="s">
        <v>193</v>
      </c>
    </row>
    <row r="360" spans="1:65" s="17" customFormat="1" ht="16.5" customHeight="1">
      <c r="A360" s="13"/>
      <c r="B360" s="136"/>
      <c r="C360" s="186" t="s">
        <v>378</v>
      </c>
      <c r="D360" s="186" t="s">
        <v>372</v>
      </c>
      <c r="E360" s="187" t="s">
        <v>2657</v>
      </c>
      <c r="F360" s="188" t="s">
        <v>2658</v>
      </c>
      <c r="G360" s="189" t="s">
        <v>353</v>
      </c>
      <c r="H360" s="190">
        <v>9</v>
      </c>
      <c r="I360" s="191">
        <v>0</v>
      </c>
      <c r="J360" s="191">
        <f>ROUND(I360*H360,2)</f>
        <v>0</v>
      </c>
      <c r="K360" s="192"/>
      <c r="L360" s="193"/>
      <c r="M360" s="194"/>
      <c r="N360" s="195" t="s">
        <v>44</v>
      </c>
      <c r="O360" s="146">
        <v>0</v>
      </c>
      <c r="P360" s="146">
        <f>O360*H360</f>
        <v>0</v>
      </c>
      <c r="Q360" s="146">
        <v>0.10199999999999999</v>
      </c>
      <c r="R360" s="146">
        <f>Q360*H360</f>
        <v>0.91799999999999993</v>
      </c>
      <c r="S360" s="146">
        <v>0</v>
      </c>
      <c r="T360" s="147">
        <f>S360*H360</f>
        <v>0</v>
      </c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R360" s="148" t="s">
        <v>224</v>
      </c>
      <c r="AT360" s="148" t="s">
        <v>372</v>
      </c>
      <c r="AU360" s="148" t="s">
        <v>82</v>
      </c>
      <c r="AY360" s="2" t="s">
        <v>193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2" t="s">
        <v>80</v>
      </c>
      <c r="BK360" s="149">
        <f>ROUND(I360*H360,2)</f>
        <v>0</v>
      </c>
      <c r="BL360" s="2" t="s">
        <v>199</v>
      </c>
      <c r="BM360" s="148" t="s">
        <v>521</v>
      </c>
    </row>
    <row r="361" spans="1:65" s="17" customFormat="1" ht="49.05" customHeight="1">
      <c r="A361" s="13"/>
      <c r="B361" s="136"/>
      <c r="C361" s="137" t="s">
        <v>525</v>
      </c>
      <c r="D361" s="137" t="s">
        <v>195</v>
      </c>
      <c r="E361" s="138" t="s">
        <v>2659</v>
      </c>
      <c r="F361" s="139" t="s">
        <v>2660</v>
      </c>
      <c r="G361" s="140" t="s">
        <v>353</v>
      </c>
      <c r="H361" s="141">
        <v>107.5</v>
      </c>
      <c r="I361" s="142">
        <v>0</v>
      </c>
      <c r="J361" s="142">
        <f>ROUND(I361*H361,2)</f>
        <v>0</v>
      </c>
      <c r="K361" s="143"/>
      <c r="L361" s="14"/>
      <c r="M361" s="144"/>
      <c r="N361" s="145" t="s">
        <v>44</v>
      </c>
      <c r="O361" s="146">
        <v>0.23899999999999999</v>
      </c>
      <c r="P361" s="146">
        <f>O361*H361</f>
        <v>25.692499999999999</v>
      </c>
      <c r="Q361" s="146">
        <v>0.12949959999999999</v>
      </c>
      <c r="R361" s="146">
        <f>Q361*H361</f>
        <v>13.921206999999999</v>
      </c>
      <c r="S361" s="146">
        <v>0</v>
      </c>
      <c r="T361" s="147">
        <f>S361*H361</f>
        <v>0</v>
      </c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R361" s="148" t="s">
        <v>199</v>
      </c>
      <c r="AT361" s="148" t="s">
        <v>195</v>
      </c>
      <c r="AU361" s="148" t="s">
        <v>82</v>
      </c>
      <c r="AY361" s="2" t="s">
        <v>193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2" t="s">
        <v>80</v>
      </c>
      <c r="BK361" s="149">
        <f>ROUND(I361*H361,2)</f>
        <v>0</v>
      </c>
      <c r="BL361" s="2" t="s">
        <v>199</v>
      </c>
      <c r="BM361" s="148" t="s">
        <v>528</v>
      </c>
    </row>
    <row r="362" spans="1:65" s="17" customFormat="1">
      <c r="A362" s="13"/>
      <c r="B362" s="14"/>
      <c r="C362" s="13"/>
      <c r="D362" s="150" t="s">
        <v>200</v>
      </c>
      <c r="E362" s="13"/>
      <c r="F362" s="151" t="s">
        <v>2661</v>
      </c>
      <c r="G362" s="13"/>
      <c r="H362" s="13"/>
      <c r="I362" s="13"/>
      <c r="J362" s="13"/>
      <c r="K362" s="13"/>
      <c r="L362" s="14"/>
      <c r="M362" s="152"/>
      <c r="N362" s="153"/>
      <c r="O362" s="36"/>
      <c r="P362" s="36"/>
      <c r="Q362" s="36"/>
      <c r="R362" s="36"/>
      <c r="S362" s="36"/>
      <c r="T362" s="3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" t="s">
        <v>200</v>
      </c>
      <c r="AU362" s="2" t="s">
        <v>82</v>
      </c>
    </row>
    <row r="363" spans="1:65" s="154" customFormat="1">
      <c r="B363" s="155"/>
      <c r="D363" s="156" t="s">
        <v>202</v>
      </c>
      <c r="E363" s="157"/>
      <c r="F363" s="158" t="s">
        <v>2515</v>
      </c>
      <c r="H363" s="157"/>
      <c r="L363" s="155"/>
      <c r="M363" s="159"/>
      <c r="N363" s="160"/>
      <c r="O363" s="160"/>
      <c r="P363" s="160"/>
      <c r="Q363" s="160"/>
      <c r="R363" s="160"/>
      <c r="S363" s="160"/>
      <c r="T363" s="161"/>
      <c r="AT363" s="157" t="s">
        <v>202</v>
      </c>
      <c r="AU363" s="157" t="s">
        <v>82</v>
      </c>
      <c r="AV363" s="154" t="s">
        <v>80</v>
      </c>
      <c r="AW363" s="154" t="s">
        <v>35</v>
      </c>
      <c r="AX363" s="154" t="s">
        <v>73</v>
      </c>
      <c r="AY363" s="157" t="s">
        <v>193</v>
      </c>
    </row>
    <row r="364" spans="1:65" s="154" customFormat="1" ht="20.399999999999999">
      <c r="B364" s="155"/>
      <c r="D364" s="156" t="s">
        <v>202</v>
      </c>
      <c r="E364" s="157"/>
      <c r="F364" s="158" t="s">
        <v>2662</v>
      </c>
      <c r="H364" s="157"/>
      <c r="L364" s="155"/>
      <c r="M364" s="159"/>
      <c r="N364" s="160"/>
      <c r="O364" s="160"/>
      <c r="P364" s="160"/>
      <c r="Q364" s="160"/>
      <c r="R364" s="160"/>
      <c r="S364" s="160"/>
      <c r="T364" s="161"/>
      <c r="AT364" s="157" t="s">
        <v>202</v>
      </c>
      <c r="AU364" s="157" t="s">
        <v>82</v>
      </c>
      <c r="AV364" s="154" t="s">
        <v>80</v>
      </c>
      <c r="AW364" s="154" t="s">
        <v>35</v>
      </c>
      <c r="AX364" s="154" t="s">
        <v>73</v>
      </c>
      <c r="AY364" s="157" t="s">
        <v>193</v>
      </c>
    </row>
    <row r="365" spans="1:65" s="162" customFormat="1">
      <c r="B365" s="163"/>
      <c r="D365" s="156" t="s">
        <v>202</v>
      </c>
      <c r="E365" s="164"/>
      <c r="F365" s="165" t="s">
        <v>2544</v>
      </c>
      <c r="H365" s="166">
        <v>69.5</v>
      </c>
      <c r="L365" s="163"/>
      <c r="M365" s="167"/>
      <c r="N365" s="168"/>
      <c r="O365" s="168"/>
      <c r="P365" s="168"/>
      <c r="Q365" s="168"/>
      <c r="R365" s="168"/>
      <c r="S365" s="168"/>
      <c r="T365" s="169"/>
      <c r="AT365" s="164" t="s">
        <v>202</v>
      </c>
      <c r="AU365" s="164" t="s">
        <v>82</v>
      </c>
      <c r="AV365" s="162" t="s">
        <v>82</v>
      </c>
      <c r="AW365" s="162" t="s">
        <v>35</v>
      </c>
      <c r="AX365" s="162" t="s">
        <v>73</v>
      </c>
      <c r="AY365" s="164" t="s">
        <v>193</v>
      </c>
    </row>
    <row r="366" spans="1:65" s="154" customFormat="1" ht="20.399999999999999">
      <c r="B366" s="155"/>
      <c r="D366" s="156" t="s">
        <v>202</v>
      </c>
      <c r="E366" s="157"/>
      <c r="F366" s="158" t="s">
        <v>2663</v>
      </c>
      <c r="H366" s="157"/>
      <c r="L366" s="155"/>
      <c r="M366" s="159"/>
      <c r="N366" s="160"/>
      <c r="O366" s="160"/>
      <c r="P366" s="160"/>
      <c r="Q366" s="160"/>
      <c r="R366" s="160"/>
      <c r="S366" s="160"/>
      <c r="T366" s="161"/>
      <c r="AT366" s="157" t="s">
        <v>202</v>
      </c>
      <c r="AU366" s="157" t="s">
        <v>82</v>
      </c>
      <c r="AV366" s="154" t="s">
        <v>80</v>
      </c>
      <c r="AW366" s="154" t="s">
        <v>35</v>
      </c>
      <c r="AX366" s="154" t="s">
        <v>73</v>
      </c>
      <c r="AY366" s="157" t="s">
        <v>193</v>
      </c>
    </row>
    <row r="367" spans="1:65" s="162" customFormat="1">
      <c r="B367" s="163"/>
      <c r="D367" s="156" t="s">
        <v>202</v>
      </c>
      <c r="E367" s="164"/>
      <c r="F367" s="165" t="s">
        <v>2383</v>
      </c>
      <c r="H367" s="166">
        <v>38</v>
      </c>
      <c r="L367" s="163"/>
      <c r="M367" s="167"/>
      <c r="N367" s="168"/>
      <c r="O367" s="168"/>
      <c r="P367" s="168"/>
      <c r="Q367" s="168"/>
      <c r="R367" s="168"/>
      <c r="S367" s="168"/>
      <c r="T367" s="169"/>
      <c r="AT367" s="164" t="s">
        <v>202</v>
      </c>
      <c r="AU367" s="164" t="s">
        <v>82</v>
      </c>
      <c r="AV367" s="162" t="s">
        <v>82</v>
      </c>
      <c r="AW367" s="162" t="s">
        <v>35</v>
      </c>
      <c r="AX367" s="162" t="s">
        <v>73</v>
      </c>
      <c r="AY367" s="164" t="s">
        <v>193</v>
      </c>
    </row>
    <row r="368" spans="1:65" s="170" customFormat="1">
      <c r="B368" s="171"/>
      <c r="D368" s="156" t="s">
        <v>202</v>
      </c>
      <c r="E368" s="172"/>
      <c r="F368" s="173" t="s">
        <v>206</v>
      </c>
      <c r="H368" s="174">
        <v>107.5</v>
      </c>
      <c r="L368" s="171"/>
      <c r="M368" s="175"/>
      <c r="N368" s="176"/>
      <c r="O368" s="176"/>
      <c r="P368" s="176"/>
      <c r="Q368" s="176"/>
      <c r="R368" s="176"/>
      <c r="S368" s="176"/>
      <c r="T368" s="177"/>
      <c r="AT368" s="172" t="s">
        <v>202</v>
      </c>
      <c r="AU368" s="172" t="s">
        <v>82</v>
      </c>
      <c r="AV368" s="170" t="s">
        <v>199</v>
      </c>
      <c r="AW368" s="170" t="s">
        <v>35</v>
      </c>
      <c r="AX368" s="170" t="s">
        <v>80</v>
      </c>
      <c r="AY368" s="172" t="s">
        <v>193</v>
      </c>
    </row>
    <row r="369" spans="1:65" s="17" customFormat="1" ht="16.5" customHeight="1">
      <c r="A369" s="13"/>
      <c r="B369" s="136"/>
      <c r="C369" s="186" t="s">
        <v>382</v>
      </c>
      <c r="D369" s="186" t="s">
        <v>372</v>
      </c>
      <c r="E369" s="187" t="s">
        <v>2664</v>
      </c>
      <c r="F369" s="188" t="s">
        <v>2665</v>
      </c>
      <c r="G369" s="189" t="s">
        <v>353</v>
      </c>
      <c r="H369" s="190">
        <v>39.14</v>
      </c>
      <c r="I369" s="191">
        <v>0</v>
      </c>
      <c r="J369" s="191">
        <f>ROUND(I369*H369,2)</f>
        <v>0</v>
      </c>
      <c r="K369" s="192"/>
      <c r="L369" s="193"/>
      <c r="M369" s="194"/>
      <c r="N369" s="195" t="s">
        <v>44</v>
      </c>
      <c r="O369" s="146">
        <v>0</v>
      </c>
      <c r="P369" s="146">
        <f>O369*H369</f>
        <v>0</v>
      </c>
      <c r="Q369" s="146">
        <v>4.4999999999999998E-2</v>
      </c>
      <c r="R369" s="146">
        <f>Q369*H369</f>
        <v>1.7612999999999999</v>
      </c>
      <c r="S369" s="146">
        <v>0</v>
      </c>
      <c r="T369" s="147">
        <f>S369*H369</f>
        <v>0</v>
      </c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R369" s="148" t="s">
        <v>224</v>
      </c>
      <c r="AT369" s="148" t="s">
        <v>372</v>
      </c>
      <c r="AU369" s="148" t="s">
        <v>82</v>
      </c>
      <c r="AY369" s="2" t="s">
        <v>193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2" t="s">
        <v>80</v>
      </c>
      <c r="BK369" s="149">
        <f>ROUND(I369*H369,2)</f>
        <v>0</v>
      </c>
      <c r="BL369" s="2" t="s">
        <v>199</v>
      </c>
      <c r="BM369" s="148" t="s">
        <v>539</v>
      </c>
    </row>
    <row r="370" spans="1:65" s="162" customFormat="1">
      <c r="B370" s="163"/>
      <c r="D370" s="156" t="s">
        <v>202</v>
      </c>
      <c r="E370" s="164"/>
      <c r="F370" s="165" t="s">
        <v>2666</v>
      </c>
      <c r="H370" s="166">
        <v>39.14</v>
      </c>
      <c r="L370" s="163"/>
      <c r="M370" s="167"/>
      <c r="N370" s="168"/>
      <c r="O370" s="168"/>
      <c r="P370" s="168"/>
      <c r="Q370" s="168"/>
      <c r="R370" s="168"/>
      <c r="S370" s="168"/>
      <c r="T370" s="169"/>
      <c r="AT370" s="164" t="s">
        <v>202</v>
      </c>
      <c r="AU370" s="164" t="s">
        <v>82</v>
      </c>
      <c r="AV370" s="162" t="s">
        <v>82</v>
      </c>
      <c r="AW370" s="162" t="s">
        <v>35</v>
      </c>
      <c r="AX370" s="162" t="s">
        <v>73</v>
      </c>
      <c r="AY370" s="164" t="s">
        <v>193</v>
      </c>
    </row>
    <row r="371" spans="1:65" s="170" customFormat="1">
      <c r="B371" s="171"/>
      <c r="D371" s="156" t="s">
        <v>202</v>
      </c>
      <c r="E371" s="172"/>
      <c r="F371" s="173" t="s">
        <v>206</v>
      </c>
      <c r="H371" s="174">
        <v>39.14</v>
      </c>
      <c r="L371" s="171"/>
      <c r="M371" s="175"/>
      <c r="N371" s="176"/>
      <c r="O371" s="176"/>
      <c r="P371" s="176"/>
      <c r="Q371" s="176"/>
      <c r="R371" s="176"/>
      <c r="S371" s="176"/>
      <c r="T371" s="177"/>
      <c r="AT371" s="172" t="s">
        <v>202</v>
      </c>
      <c r="AU371" s="172" t="s">
        <v>82</v>
      </c>
      <c r="AV371" s="170" t="s">
        <v>199</v>
      </c>
      <c r="AW371" s="170" t="s">
        <v>35</v>
      </c>
      <c r="AX371" s="170" t="s">
        <v>80</v>
      </c>
      <c r="AY371" s="172" t="s">
        <v>193</v>
      </c>
    </row>
    <row r="372" spans="1:65" s="17" customFormat="1" ht="24.15" customHeight="1">
      <c r="A372" s="13"/>
      <c r="B372" s="136"/>
      <c r="C372" s="137" t="s">
        <v>545</v>
      </c>
      <c r="D372" s="137" t="s">
        <v>195</v>
      </c>
      <c r="E372" s="138" t="s">
        <v>2667</v>
      </c>
      <c r="F372" s="139" t="s">
        <v>2668</v>
      </c>
      <c r="G372" s="140" t="s">
        <v>563</v>
      </c>
      <c r="H372" s="141">
        <v>1</v>
      </c>
      <c r="I372" s="142">
        <v>0</v>
      </c>
      <c r="J372" s="142">
        <f>ROUND(I372*H372,2)</f>
        <v>0</v>
      </c>
      <c r="K372" s="143"/>
      <c r="L372" s="14"/>
      <c r="M372" s="144"/>
      <c r="N372" s="145" t="s">
        <v>44</v>
      </c>
      <c r="O372" s="146">
        <v>0</v>
      </c>
      <c r="P372" s="146">
        <f>O372*H372</f>
        <v>0</v>
      </c>
      <c r="Q372" s="146">
        <v>0</v>
      </c>
      <c r="R372" s="146">
        <f>Q372*H372</f>
        <v>0</v>
      </c>
      <c r="S372" s="146">
        <v>0</v>
      </c>
      <c r="T372" s="147">
        <f>S372*H372</f>
        <v>0</v>
      </c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R372" s="148" t="s">
        <v>199</v>
      </c>
      <c r="AT372" s="148" t="s">
        <v>195</v>
      </c>
      <c r="AU372" s="148" t="s">
        <v>82</v>
      </c>
      <c r="AY372" s="2" t="s">
        <v>193</v>
      </c>
      <c r="BE372" s="149">
        <f>IF(N372="základní",J372,0)</f>
        <v>0</v>
      </c>
      <c r="BF372" s="149">
        <f>IF(N372="snížená",J372,0)</f>
        <v>0</v>
      </c>
      <c r="BG372" s="149">
        <f>IF(N372="zákl. přenesená",J372,0)</f>
        <v>0</v>
      </c>
      <c r="BH372" s="149">
        <f>IF(N372="sníž. přenesená",J372,0)</f>
        <v>0</v>
      </c>
      <c r="BI372" s="149">
        <f>IF(N372="nulová",J372,0)</f>
        <v>0</v>
      </c>
      <c r="BJ372" s="2" t="s">
        <v>80</v>
      </c>
      <c r="BK372" s="149">
        <f>ROUND(I372*H372,2)</f>
        <v>0</v>
      </c>
      <c r="BL372" s="2" t="s">
        <v>199</v>
      </c>
      <c r="BM372" s="148" t="s">
        <v>548</v>
      </c>
    </row>
    <row r="373" spans="1:65" s="154" customFormat="1">
      <c r="B373" s="155"/>
      <c r="D373" s="156" t="s">
        <v>202</v>
      </c>
      <c r="E373" s="157"/>
      <c r="F373" s="158" t="s">
        <v>2495</v>
      </c>
      <c r="H373" s="157"/>
      <c r="L373" s="155"/>
      <c r="M373" s="159"/>
      <c r="N373" s="160"/>
      <c r="O373" s="160"/>
      <c r="P373" s="160"/>
      <c r="Q373" s="160"/>
      <c r="R373" s="160"/>
      <c r="S373" s="160"/>
      <c r="T373" s="161"/>
      <c r="AT373" s="157" t="s">
        <v>202</v>
      </c>
      <c r="AU373" s="157" t="s">
        <v>82</v>
      </c>
      <c r="AV373" s="154" t="s">
        <v>80</v>
      </c>
      <c r="AW373" s="154" t="s">
        <v>35</v>
      </c>
      <c r="AX373" s="154" t="s">
        <v>73</v>
      </c>
      <c r="AY373" s="157" t="s">
        <v>193</v>
      </c>
    </row>
    <row r="374" spans="1:65" s="154" customFormat="1">
      <c r="B374" s="155"/>
      <c r="D374" s="156" t="s">
        <v>202</v>
      </c>
      <c r="E374" s="157"/>
      <c r="F374" s="158" t="s">
        <v>2560</v>
      </c>
      <c r="H374" s="157"/>
      <c r="L374" s="155"/>
      <c r="M374" s="159"/>
      <c r="N374" s="160"/>
      <c r="O374" s="160"/>
      <c r="P374" s="160"/>
      <c r="Q374" s="160"/>
      <c r="R374" s="160"/>
      <c r="S374" s="160"/>
      <c r="T374" s="161"/>
      <c r="AT374" s="157" t="s">
        <v>202</v>
      </c>
      <c r="AU374" s="157" t="s">
        <v>82</v>
      </c>
      <c r="AV374" s="154" t="s">
        <v>80</v>
      </c>
      <c r="AW374" s="154" t="s">
        <v>35</v>
      </c>
      <c r="AX374" s="154" t="s">
        <v>73</v>
      </c>
      <c r="AY374" s="157" t="s">
        <v>193</v>
      </c>
    </row>
    <row r="375" spans="1:65" s="162" customFormat="1">
      <c r="B375" s="163"/>
      <c r="D375" s="156" t="s">
        <v>202</v>
      </c>
      <c r="E375" s="164"/>
      <c r="F375" s="165" t="s">
        <v>80</v>
      </c>
      <c r="H375" s="166">
        <v>1</v>
      </c>
      <c r="L375" s="163"/>
      <c r="M375" s="167"/>
      <c r="N375" s="168"/>
      <c r="O375" s="168"/>
      <c r="P375" s="168"/>
      <c r="Q375" s="168"/>
      <c r="R375" s="168"/>
      <c r="S375" s="168"/>
      <c r="T375" s="169"/>
      <c r="AT375" s="164" t="s">
        <v>202</v>
      </c>
      <c r="AU375" s="164" t="s">
        <v>82</v>
      </c>
      <c r="AV375" s="162" t="s">
        <v>82</v>
      </c>
      <c r="AW375" s="162" t="s">
        <v>35</v>
      </c>
      <c r="AX375" s="162" t="s">
        <v>73</v>
      </c>
      <c r="AY375" s="164" t="s">
        <v>193</v>
      </c>
    </row>
    <row r="376" spans="1:65" s="170" customFormat="1">
      <c r="B376" s="171"/>
      <c r="D376" s="156" t="s">
        <v>202</v>
      </c>
      <c r="E376" s="172"/>
      <c r="F376" s="173" t="s">
        <v>206</v>
      </c>
      <c r="H376" s="174">
        <v>1</v>
      </c>
      <c r="L376" s="171"/>
      <c r="M376" s="175"/>
      <c r="N376" s="176"/>
      <c r="O376" s="176"/>
      <c r="P376" s="176"/>
      <c r="Q376" s="176"/>
      <c r="R376" s="176"/>
      <c r="S376" s="176"/>
      <c r="T376" s="177"/>
      <c r="AT376" s="172" t="s">
        <v>202</v>
      </c>
      <c r="AU376" s="172" t="s">
        <v>82</v>
      </c>
      <c r="AV376" s="170" t="s">
        <v>199</v>
      </c>
      <c r="AW376" s="170" t="s">
        <v>35</v>
      </c>
      <c r="AX376" s="170" t="s">
        <v>80</v>
      </c>
      <c r="AY376" s="172" t="s">
        <v>193</v>
      </c>
    </row>
    <row r="377" spans="1:65" s="17" customFormat="1" ht="24.15" customHeight="1">
      <c r="A377" s="13"/>
      <c r="B377" s="136"/>
      <c r="C377" s="137" t="s">
        <v>386</v>
      </c>
      <c r="D377" s="137" t="s">
        <v>195</v>
      </c>
      <c r="E377" s="138" t="s">
        <v>2669</v>
      </c>
      <c r="F377" s="139" t="s">
        <v>2670</v>
      </c>
      <c r="G377" s="140" t="s">
        <v>563</v>
      </c>
      <c r="H377" s="141">
        <v>1</v>
      </c>
      <c r="I377" s="142">
        <v>0</v>
      </c>
      <c r="J377" s="142">
        <f>ROUND(I377*H377,2)</f>
        <v>0</v>
      </c>
      <c r="K377" s="143"/>
      <c r="L377" s="14"/>
      <c r="M377" s="144"/>
      <c r="N377" s="145" t="s">
        <v>44</v>
      </c>
      <c r="O377" s="146">
        <v>0</v>
      </c>
      <c r="P377" s="146">
        <f>O377*H377</f>
        <v>0</v>
      </c>
      <c r="Q377" s="146">
        <v>0</v>
      </c>
      <c r="R377" s="146">
        <f>Q377*H377</f>
        <v>0</v>
      </c>
      <c r="S377" s="146">
        <v>0</v>
      </c>
      <c r="T377" s="147">
        <f>S377*H377</f>
        <v>0</v>
      </c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R377" s="148" t="s">
        <v>199</v>
      </c>
      <c r="AT377" s="148" t="s">
        <v>195</v>
      </c>
      <c r="AU377" s="148" t="s">
        <v>82</v>
      </c>
      <c r="AY377" s="2" t="s">
        <v>193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2" t="s">
        <v>80</v>
      </c>
      <c r="BK377" s="149">
        <f>ROUND(I377*H377,2)</f>
        <v>0</v>
      </c>
      <c r="BL377" s="2" t="s">
        <v>199</v>
      </c>
      <c r="BM377" s="148" t="s">
        <v>555</v>
      </c>
    </row>
    <row r="378" spans="1:65" s="154" customFormat="1">
      <c r="B378" s="155"/>
      <c r="D378" s="156" t="s">
        <v>202</v>
      </c>
      <c r="E378" s="157"/>
      <c r="F378" s="158" t="s">
        <v>2495</v>
      </c>
      <c r="H378" s="157"/>
      <c r="L378" s="155"/>
      <c r="M378" s="159"/>
      <c r="N378" s="160"/>
      <c r="O378" s="160"/>
      <c r="P378" s="160"/>
      <c r="Q378" s="160"/>
      <c r="R378" s="160"/>
      <c r="S378" s="160"/>
      <c r="T378" s="161"/>
      <c r="AT378" s="157" t="s">
        <v>202</v>
      </c>
      <c r="AU378" s="157" t="s">
        <v>82</v>
      </c>
      <c r="AV378" s="154" t="s">
        <v>80</v>
      </c>
      <c r="AW378" s="154" t="s">
        <v>35</v>
      </c>
      <c r="AX378" s="154" t="s">
        <v>73</v>
      </c>
      <c r="AY378" s="157" t="s">
        <v>193</v>
      </c>
    </row>
    <row r="379" spans="1:65" s="154" customFormat="1">
      <c r="B379" s="155"/>
      <c r="D379" s="156" t="s">
        <v>202</v>
      </c>
      <c r="E379" s="157"/>
      <c r="F379" s="158" t="s">
        <v>2561</v>
      </c>
      <c r="H379" s="157"/>
      <c r="L379" s="155"/>
      <c r="M379" s="159"/>
      <c r="N379" s="160"/>
      <c r="O379" s="160"/>
      <c r="P379" s="160"/>
      <c r="Q379" s="160"/>
      <c r="R379" s="160"/>
      <c r="S379" s="160"/>
      <c r="T379" s="161"/>
      <c r="AT379" s="157" t="s">
        <v>202</v>
      </c>
      <c r="AU379" s="157" t="s">
        <v>82</v>
      </c>
      <c r="AV379" s="154" t="s">
        <v>80</v>
      </c>
      <c r="AW379" s="154" t="s">
        <v>35</v>
      </c>
      <c r="AX379" s="154" t="s">
        <v>73</v>
      </c>
      <c r="AY379" s="157" t="s">
        <v>193</v>
      </c>
    </row>
    <row r="380" spans="1:65" s="162" customFormat="1">
      <c r="B380" s="163"/>
      <c r="D380" s="156" t="s">
        <v>202</v>
      </c>
      <c r="E380" s="164"/>
      <c r="F380" s="165" t="s">
        <v>80</v>
      </c>
      <c r="H380" s="166">
        <v>1</v>
      </c>
      <c r="L380" s="163"/>
      <c r="M380" s="167"/>
      <c r="N380" s="168"/>
      <c r="O380" s="168"/>
      <c r="P380" s="168"/>
      <c r="Q380" s="168"/>
      <c r="R380" s="168"/>
      <c r="S380" s="168"/>
      <c r="T380" s="169"/>
      <c r="AT380" s="164" t="s">
        <v>202</v>
      </c>
      <c r="AU380" s="164" t="s">
        <v>82</v>
      </c>
      <c r="AV380" s="162" t="s">
        <v>82</v>
      </c>
      <c r="AW380" s="162" t="s">
        <v>35</v>
      </c>
      <c r="AX380" s="162" t="s">
        <v>73</v>
      </c>
      <c r="AY380" s="164" t="s">
        <v>193</v>
      </c>
    </row>
    <row r="381" spans="1:65" s="170" customFormat="1">
      <c r="B381" s="171"/>
      <c r="D381" s="156" t="s">
        <v>202</v>
      </c>
      <c r="E381" s="172"/>
      <c r="F381" s="173" t="s">
        <v>206</v>
      </c>
      <c r="H381" s="174">
        <v>1</v>
      </c>
      <c r="L381" s="171"/>
      <c r="M381" s="175"/>
      <c r="N381" s="176"/>
      <c r="O381" s="176"/>
      <c r="P381" s="176"/>
      <c r="Q381" s="176"/>
      <c r="R381" s="176"/>
      <c r="S381" s="176"/>
      <c r="T381" s="177"/>
      <c r="AT381" s="172" t="s">
        <v>202</v>
      </c>
      <c r="AU381" s="172" t="s">
        <v>82</v>
      </c>
      <c r="AV381" s="170" t="s">
        <v>199</v>
      </c>
      <c r="AW381" s="170" t="s">
        <v>35</v>
      </c>
      <c r="AX381" s="170" t="s">
        <v>80</v>
      </c>
      <c r="AY381" s="172" t="s">
        <v>193</v>
      </c>
    </row>
    <row r="382" spans="1:65" s="17" customFormat="1" ht="24.15" customHeight="1">
      <c r="A382" s="13"/>
      <c r="B382" s="136"/>
      <c r="C382" s="137" t="s">
        <v>560</v>
      </c>
      <c r="D382" s="137" t="s">
        <v>195</v>
      </c>
      <c r="E382" s="138" t="s">
        <v>2671</v>
      </c>
      <c r="F382" s="139" t="s">
        <v>2672</v>
      </c>
      <c r="G382" s="140" t="s">
        <v>563</v>
      </c>
      <c r="H382" s="141">
        <v>1</v>
      </c>
      <c r="I382" s="142">
        <v>0</v>
      </c>
      <c r="J382" s="142">
        <f>ROUND(I382*H382,2)</f>
        <v>0</v>
      </c>
      <c r="K382" s="143"/>
      <c r="L382" s="14"/>
      <c r="M382" s="144"/>
      <c r="N382" s="145" t="s">
        <v>44</v>
      </c>
      <c r="O382" s="146">
        <v>0</v>
      </c>
      <c r="P382" s="146">
        <f>O382*H382</f>
        <v>0</v>
      </c>
      <c r="Q382" s="146">
        <v>0</v>
      </c>
      <c r="R382" s="146">
        <f>Q382*H382</f>
        <v>0</v>
      </c>
      <c r="S382" s="146">
        <v>0</v>
      </c>
      <c r="T382" s="147">
        <f>S382*H382</f>
        <v>0</v>
      </c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R382" s="148" t="s">
        <v>199</v>
      </c>
      <c r="AT382" s="148" t="s">
        <v>195</v>
      </c>
      <c r="AU382" s="148" t="s">
        <v>82</v>
      </c>
      <c r="AY382" s="2" t="s">
        <v>193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2" t="s">
        <v>80</v>
      </c>
      <c r="BK382" s="149">
        <f>ROUND(I382*H382,2)</f>
        <v>0</v>
      </c>
      <c r="BL382" s="2" t="s">
        <v>199</v>
      </c>
      <c r="BM382" s="148" t="s">
        <v>564</v>
      </c>
    </row>
    <row r="383" spans="1:65" s="154" customFormat="1">
      <c r="B383" s="155"/>
      <c r="D383" s="156" t="s">
        <v>202</v>
      </c>
      <c r="E383" s="157"/>
      <c r="F383" s="158" t="s">
        <v>2495</v>
      </c>
      <c r="H383" s="157"/>
      <c r="L383" s="155"/>
      <c r="M383" s="159"/>
      <c r="N383" s="160"/>
      <c r="O383" s="160"/>
      <c r="P383" s="160"/>
      <c r="Q383" s="160"/>
      <c r="R383" s="160"/>
      <c r="S383" s="160"/>
      <c r="T383" s="161"/>
      <c r="AT383" s="157" t="s">
        <v>202</v>
      </c>
      <c r="AU383" s="157" t="s">
        <v>82</v>
      </c>
      <c r="AV383" s="154" t="s">
        <v>80</v>
      </c>
      <c r="AW383" s="154" t="s">
        <v>35</v>
      </c>
      <c r="AX383" s="154" t="s">
        <v>73</v>
      </c>
      <c r="AY383" s="157" t="s">
        <v>193</v>
      </c>
    </row>
    <row r="384" spans="1:65" s="154" customFormat="1">
      <c r="B384" s="155"/>
      <c r="D384" s="156" t="s">
        <v>202</v>
      </c>
      <c r="E384" s="157"/>
      <c r="F384" s="158" t="s">
        <v>2673</v>
      </c>
      <c r="H384" s="157"/>
      <c r="L384" s="155"/>
      <c r="M384" s="159"/>
      <c r="N384" s="160"/>
      <c r="O384" s="160"/>
      <c r="P384" s="160"/>
      <c r="Q384" s="160"/>
      <c r="R384" s="160"/>
      <c r="S384" s="160"/>
      <c r="T384" s="161"/>
      <c r="AT384" s="157" t="s">
        <v>202</v>
      </c>
      <c r="AU384" s="157" t="s">
        <v>82</v>
      </c>
      <c r="AV384" s="154" t="s">
        <v>80</v>
      </c>
      <c r="AW384" s="154" t="s">
        <v>35</v>
      </c>
      <c r="AX384" s="154" t="s">
        <v>73</v>
      </c>
      <c r="AY384" s="157" t="s">
        <v>193</v>
      </c>
    </row>
    <row r="385" spans="1:65" s="162" customFormat="1">
      <c r="B385" s="163"/>
      <c r="D385" s="156" t="s">
        <v>202</v>
      </c>
      <c r="E385" s="164"/>
      <c r="F385" s="165" t="s">
        <v>80</v>
      </c>
      <c r="H385" s="166">
        <v>1</v>
      </c>
      <c r="L385" s="163"/>
      <c r="M385" s="167"/>
      <c r="N385" s="168"/>
      <c r="O385" s="168"/>
      <c r="P385" s="168"/>
      <c r="Q385" s="168"/>
      <c r="R385" s="168"/>
      <c r="S385" s="168"/>
      <c r="T385" s="169"/>
      <c r="AT385" s="164" t="s">
        <v>202</v>
      </c>
      <c r="AU385" s="164" t="s">
        <v>82</v>
      </c>
      <c r="AV385" s="162" t="s">
        <v>82</v>
      </c>
      <c r="AW385" s="162" t="s">
        <v>35</v>
      </c>
      <c r="AX385" s="162" t="s">
        <v>73</v>
      </c>
      <c r="AY385" s="164" t="s">
        <v>193</v>
      </c>
    </row>
    <row r="386" spans="1:65" s="170" customFormat="1">
      <c r="B386" s="171"/>
      <c r="D386" s="156" t="s">
        <v>202</v>
      </c>
      <c r="E386" s="172"/>
      <c r="F386" s="173" t="s">
        <v>206</v>
      </c>
      <c r="H386" s="174">
        <v>1</v>
      </c>
      <c r="L386" s="171"/>
      <c r="M386" s="175"/>
      <c r="N386" s="176"/>
      <c r="O386" s="176"/>
      <c r="P386" s="176"/>
      <c r="Q386" s="176"/>
      <c r="R386" s="176"/>
      <c r="S386" s="176"/>
      <c r="T386" s="177"/>
      <c r="AT386" s="172" t="s">
        <v>202</v>
      </c>
      <c r="AU386" s="172" t="s">
        <v>82</v>
      </c>
      <c r="AV386" s="170" t="s">
        <v>199</v>
      </c>
      <c r="AW386" s="170" t="s">
        <v>35</v>
      </c>
      <c r="AX386" s="170" t="s">
        <v>80</v>
      </c>
      <c r="AY386" s="172" t="s">
        <v>193</v>
      </c>
    </row>
    <row r="387" spans="1:65" s="17" customFormat="1" ht="44.25" customHeight="1">
      <c r="A387" s="13"/>
      <c r="B387" s="136"/>
      <c r="C387" s="137" t="s">
        <v>392</v>
      </c>
      <c r="D387" s="137" t="s">
        <v>195</v>
      </c>
      <c r="E387" s="138" t="s">
        <v>2674</v>
      </c>
      <c r="F387" s="139" t="s">
        <v>2675</v>
      </c>
      <c r="G387" s="140" t="s">
        <v>563</v>
      </c>
      <c r="H387" s="141">
        <v>1</v>
      </c>
      <c r="I387" s="142">
        <v>0</v>
      </c>
      <c r="J387" s="142">
        <f>ROUND(I387*H387,2)</f>
        <v>0</v>
      </c>
      <c r="K387" s="143"/>
      <c r="L387" s="14"/>
      <c r="M387" s="144"/>
      <c r="N387" s="145" t="s">
        <v>44</v>
      </c>
      <c r="O387" s="146">
        <v>0</v>
      </c>
      <c r="P387" s="146">
        <f>O387*H387</f>
        <v>0</v>
      </c>
      <c r="Q387" s="146">
        <v>0</v>
      </c>
      <c r="R387" s="146">
        <f>Q387*H387</f>
        <v>0</v>
      </c>
      <c r="S387" s="146">
        <v>0</v>
      </c>
      <c r="T387" s="147">
        <f>S387*H387</f>
        <v>0</v>
      </c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R387" s="148" t="s">
        <v>199</v>
      </c>
      <c r="AT387" s="148" t="s">
        <v>195</v>
      </c>
      <c r="AU387" s="148" t="s">
        <v>82</v>
      </c>
      <c r="AY387" s="2" t="s">
        <v>193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2" t="s">
        <v>80</v>
      </c>
      <c r="BK387" s="149">
        <f>ROUND(I387*H387,2)</f>
        <v>0</v>
      </c>
      <c r="BL387" s="2" t="s">
        <v>199</v>
      </c>
      <c r="BM387" s="148" t="s">
        <v>576</v>
      </c>
    </row>
    <row r="388" spans="1:65" s="154" customFormat="1">
      <c r="B388" s="155"/>
      <c r="D388" s="156" t="s">
        <v>202</v>
      </c>
      <c r="E388" s="157"/>
      <c r="F388" s="158" t="s">
        <v>2515</v>
      </c>
      <c r="H388" s="157"/>
      <c r="L388" s="155"/>
      <c r="M388" s="159"/>
      <c r="N388" s="160"/>
      <c r="O388" s="160"/>
      <c r="P388" s="160"/>
      <c r="Q388" s="160"/>
      <c r="R388" s="160"/>
      <c r="S388" s="160"/>
      <c r="T388" s="161"/>
      <c r="AT388" s="157" t="s">
        <v>202</v>
      </c>
      <c r="AU388" s="157" t="s">
        <v>82</v>
      </c>
      <c r="AV388" s="154" t="s">
        <v>80</v>
      </c>
      <c r="AW388" s="154" t="s">
        <v>35</v>
      </c>
      <c r="AX388" s="154" t="s">
        <v>73</v>
      </c>
      <c r="AY388" s="157" t="s">
        <v>193</v>
      </c>
    </row>
    <row r="389" spans="1:65" s="154" customFormat="1">
      <c r="B389" s="155"/>
      <c r="D389" s="156" t="s">
        <v>202</v>
      </c>
      <c r="E389" s="157"/>
      <c r="F389" s="158" t="s">
        <v>2676</v>
      </c>
      <c r="H389" s="157"/>
      <c r="L389" s="155"/>
      <c r="M389" s="159"/>
      <c r="N389" s="160"/>
      <c r="O389" s="160"/>
      <c r="P389" s="160"/>
      <c r="Q389" s="160"/>
      <c r="R389" s="160"/>
      <c r="S389" s="160"/>
      <c r="T389" s="161"/>
      <c r="AT389" s="157" t="s">
        <v>202</v>
      </c>
      <c r="AU389" s="157" t="s">
        <v>82</v>
      </c>
      <c r="AV389" s="154" t="s">
        <v>80</v>
      </c>
      <c r="AW389" s="154" t="s">
        <v>35</v>
      </c>
      <c r="AX389" s="154" t="s">
        <v>73</v>
      </c>
      <c r="AY389" s="157" t="s">
        <v>193</v>
      </c>
    </row>
    <row r="390" spans="1:65" s="162" customFormat="1">
      <c r="B390" s="163"/>
      <c r="D390" s="156" t="s">
        <v>202</v>
      </c>
      <c r="E390" s="164"/>
      <c r="F390" s="165" t="s">
        <v>80</v>
      </c>
      <c r="H390" s="166">
        <v>1</v>
      </c>
      <c r="L390" s="163"/>
      <c r="M390" s="167"/>
      <c r="N390" s="168"/>
      <c r="O390" s="168"/>
      <c r="P390" s="168"/>
      <c r="Q390" s="168"/>
      <c r="R390" s="168"/>
      <c r="S390" s="168"/>
      <c r="T390" s="169"/>
      <c r="AT390" s="164" t="s">
        <v>202</v>
      </c>
      <c r="AU390" s="164" t="s">
        <v>82</v>
      </c>
      <c r="AV390" s="162" t="s">
        <v>82</v>
      </c>
      <c r="AW390" s="162" t="s">
        <v>35</v>
      </c>
      <c r="AX390" s="162" t="s">
        <v>73</v>
      </c>
      <c r="AY390" s="164" t="s">
        <v>193</v>
      </c>
    </row>
    <row r="391" spans="1:65" s="170" customFormat="1">
      <c r="B391" s="171"/>
      <c r="D391" s="156" t="s">
        <v>202</v>
      </c>
      <c r="E391" s="172"/>
      <c r="F391" s="173" t="s">
        <v>206</v>
      </c>
      <c r="H391" s="174">
        <v>1</v>
      </c>
      <c r="L391" s="171"/>
      <c r="M391" s="175"/>
      <c r="N391" s="176"/>
      <c r="O391" s="176"/>
      <c r="P391" s="176"/>
      <c r="Q391" s="176"/>
      <c r="R391" s="176"/>
      <c r="S391" s="176"/>
      <c r="T391" s="177"/>
      <c r="AT391" s="172" t="s">
        <v>202</v>
      </c>
      <c r="AU391" s="172" t="s">
        <v>82</v>
      </c>
      <c r="AV391" s="170" t="s">
        <v>199</v>
      </c>
      <c r="AW391" s="170" t="s">
        <v>35</v>
      </c>
      <c r="AX391" s="170" t="s">
        <v>80</v>
      </c>
      <c r="AY391" s="172" t="s">
        <v>193</v>
      </c>
    </row>
    <row r="392" spans="1:65" s="17" customFormat="1" ht="16.5" customHeight="1">
      <c r="A392" s="13"/>
      <c r="B392" s="136"/>
      <c r="C392" s="137" t="s">
        <v>581</v>
      </c>
      <c r="D392" s="137" t="s">
        <v>195</v>
      </c>
      <c r="E392" s="138" t="s">
        <v>1096</v>
      </c>
      <c r="F392" s="139" t="s">
        <v>1097</v>
      </c>
      <c r="G392" s="140" t="s">
        <v>223</v>
      </c>
      <c r="H392" s="141">
        <v>11.337</v>
      </c>
      <c r="I392" s="142">
        <v>0</v>
      </c>
      <c r="J392" s="142">
        <f>ROUND(I392*H392,2)</f>
        <v>0</v>
      </c>
      <c r="K392" s="143"/>
      <c r="L392" s="14"/>
      <c r="M392" s="144"/>
      <c r="N392" s="145" t="s">
        <v>44</v>
      </c>
      <c r="O392" s="146">
        <v>6.4359999999999999</v>
      </c>
      <c r="P392" s="146">
        <f>O392*H392</f>
        <v>72.964932000000005</v>
      </c>
      <c r="Q392" s="146">
        <v>0</v>
      </c>
      <c r="R392" s="146">
        <f>Q392*H392</f>
        <v>0</v>
      </c>
      <c r="S392" s="146">
        <v>2</v>
      </c>
      <c r="T392" s="147">
        <f>S392*H392</f>
        <v>22.673999999999999</v>
      </c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R392" s="148" t="s">
        <v>199</v>
      </c>
      <c r="AT392" s="148" t="s">
        <v>195</v>
      </c>
      <c r="AU392" s="148" t="s">
        <v>82</v>
      </c>
      <c r="AY392" s="2" t="s">
        <v>193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2" t="s">
        <v>80</v>
      </c>
      <c r="BK392" s="149">
        <f>ROUND(I392*H392,2)</f>
        <v>0</v>
      </c>
      <c r="BL392" s="2" t="s">
        <v>199</v>
      </c>
      <c r="BM392" s="148" t="s">
        <v>584</v>
      </c>
    </row>
    <row r="393" spans="1:65" s="17" customFormat="1">
      <c r="A393" s="13"/>
      <c r="B393" s="14"/>
      <c r="C393" s="13"/>
      <c r="D393" s="150" t="s">
        <v>200</v>
      </c>
      <c r="E393" s="13"/>
      <c r="F393" s="151" t="s">
        <v>1099</v>
      </c>
      <c r="G393" s="13"/>
      <c r="H393" s="13"/>
      <c r="I393" s="13"/>
      <c r="J393" s="13"/>
      <c r="K393" s="13"/>
      <c r="L393" s="14"/>
      <c r="M393" s="152"/>
      <c r="N393" s="153"/>
      <c r="O393" s="36"/>
      <c r="P393" s="36"/>
      <c r="Q393" s="36"/>
      <c r="R393" s="36"/>
      <c r="S393" s="36"/>
      <c r="T393" s="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" t="s">
        <v>200</v>
      </c>
      <c r="AU393" s="2" t="s">
        <v>82</v>
      </c>
    </row>
    <row r="394" spans="1:65" s="154" customFormat="1">
      <c r="B394" s="155"/>
      <c r="D394" s="156" t="s">
        <v>202</v>
      </c>
      <c r="E394" s="157"/>
      <c r="F394" s="158" t="s">
        <v>2495</v>
      </c>
      <c r="H394" s="157"/>
      <c r="L394" s="155"/>
      <c r="M394" s="159"/>
      <c r="N394" s="160"/>
      <c r="O394" s="160"/>
      <c r="P394" s="160"/>
      <c r="Q394" s="160"/>
      <c r="R394" s="160"/>
      <c r="S394" s="160"/>
      <c r="T394" s="161"/>
      <c r="AT394" s="157" t="s">
        <v>202</v>
      </c>
      <c r="AU394" s="157" t="s">
        <v>82</v>
      </c>
      <c r="AV394" s="154" t="s">
        <v>80</v>
      </c>
      <c r="AW394" s="154" t="s">
        <v>35</v>
      </c>
      <c r="AX394" s="154" t="s">
        <v>73</v>
      </c>
      <c r="AY394" s="157" t="s">
        <v>193</v>
      </c>
    </row>
    <row r="395" spans="1:65" s="154" customFormat="1">
      <c r="B395" s="155"/>
      <c r="D395" s="156" t="s">
        <v>202</v>
      </c>
      <c r="E395" s="157"/>
      <c r="F395" s="158" t="s">
        <v>2560</v>
      </c>
      <c r="H395" s="157"/>
      <c r="L395" s="155"/>
      <c r="M395" s="159"/>
      <c r="N395" s="160"/>
      <c r="O395" s="160"/>
      <c r="P395" s="160"/>
      <c r="Q395" s="160"/>
      <c r="R395" s="160"/>
      <c r="S395" s="160"/>
      <c r="T395" s="161"/>
      <c r="AT395" s="157" t="s">
        <v>202</v>
      </c>
      <c r="AU395" s="157" t="s">
        <v>82</v>
      </c>
      <c r="AV395" s="154" t="s">
        <v>80</v>
      </c>
      <c r="AW395" s="154" t="s">
        <v>35</v>
      </c>
      <c r="AX395" s="154" t="s">
        <v>73</v>
      </c>
      <c r="AY395" s="157" t="s">
        <v>193</v>
      </c>
    </row>
    <row r="396" spans="1:65" s="154" customFormat="1">
      <c r="B396" s="155"/>
      <c r="D396" s="156" t="s">
        <v>202</v>
      </c>
      <c r="E396" s="157"/>
      <c r="F396" s="158" t="s">
        <v>2561</v>
      </c>
      <c r="H396" s="157"/>
      <c r="L396" s="155"/>
      <c r="M396" s="159"/>
      <c r="N396" s="160"/>
      <c r="O396" s="160"/>
      <c r="P396" s="160"/>
      <c r="Q396" s="160"/>
      <c r="R396" s="160"/>
      <c r="S396" s="160"/>
      <c r="T396" s="161"/>
      <c r="AT396" s="157" t="s">
        <v>202</v>
      </c>
      <c r="AU396" s="157" t="s">
        <v>82</v>
      </c>
      <c r="AV396" s="154" t="s">
        <v>80</v>
      </c>
      <c r="AW396" s="154" t="s">
        <v>35</v>
      </c>
      <c r="AX396" s="154" t="s">
        <v>73</v>
      </c>
      <c r="AY396" s="157" t="s">
        <v>193</v>
      </c>
    </row>
    <row r="397" spans="1:65" s="162" customFormat="1">
      <c r="B397" s="163"/>
      <c r="D397" s="156" t="s">
        <v>202</v>
      </c>
      <c r="E397" s="164"/>
      <c r="F397" s="165" t="s">
        <v>2677</v>
      </c>
      <c r="H397" s="166">
        <v>3</v>
      </c>
      <c r="L397" s="163"/>
      <c r="M397" s="167"/>
      <c r="N397" s="168"/>
      <c r="O397" s="168"/>
      <c r="P397" s="168"/>
      <c r="Q397" s="168"/>
      <c r="R397" s="168"/>
      <c r="S397" s="168"/>
      <c r="T397" s="169"/>
      <c r="AT397" s="164" t="s">
        <v>202</v>
      </c>
      <c r="AU397" s="164" t="s">
        <v>82</v>
      </c>
      <c r="AV397" s="162" t="s">
        <v>82</v>
      </c>
      <c r="AW397" s="162" t="s">
        <v>35</v>
      </c>
      <c r="AX397" s="162" t="s">
        <v>73</v>
      </c>
      <c r="AY397" s="164" t="s">
        <v>193</v>
      </c>
    </row>
    <row r="398" spans="1:65" s="154" customFormat="1">
      <c r="B398" s="155"/>
      <c r="D398" s="156" t="s">
        <v>202</v>
      </c>
      <c r="E398" s="157"/>
      <c r="F398" s="158" t="s">
        <v>2515</v>
      </c>
      <c r="H398" s="157"/>
      <c r="L398" s="155"/>
      <c r="M398" s="159"/>
      <c r="N398" s="160"/>
      <c r="O398" s="160"/>
      <c r="P398" s="160"/>
      <c r="Q398" s="160"/>
      <c r="R398" s="160"/>
      <c r="S398" s="160"/>
      <c r="T398" s="161"/>
      <c r="AT398" s="157" t="s">
        <v>202</v>
      </c>
      <c r="AU398" s="157" t="s">
        <v>82</v>
      </c>
      <c r="AV398" s="154" t="s">
        <v>80</v>
      </c>
      <c r="AW398" s="154" t="s">
        <v>35</v>
      </c>
      <c r="AX398" s="154" t="s">
        <v>73</v>
      </c>
      <c r="AY398" s="157" t="s">
        <v>193</v>
      </c>
    </row>
    <row r="399" spans="1:65" s="154" customFormat="1">
      <c r="B399" s="155"/>
      <c r="D399" s="156" t="s">
        <v>202</v>
      </c>
      <c r="E399" s="157"/>
      <c r="F399" s="158" t="s">
        <v>2563</v>
      </c>
      <c r="H399" s="157"/>
      <c r="L399" s="155"/>
      <c r="M399" s="159"/>
      <c r="N399" s="160"/>
      <c r="O399" s="160"/>
      <c r="P399" s="160"/>
      <c r="Q399" s="160"/>
      <c r="R399" s="160"/>
      <c r="S399" s="160"/>
      <c r="T399" s="161"/>
      <c r="AT399" s="157" t="s">
        <v>202</v>
      </c>
      <c r="AU399" s="157" t="s">
        <v>82</v>
      </c>
      <c r="AV399" s="154" t="s">
        <v>80</v>
      </c>
      <c r="AW399" s="154" t="s">
        <v>35</v>
      </c>
      <c r="AX399" s="154" t="s">
        <v>73</v>
      </c>
      <c r="AY399" s="157" t="s">
        <v>193</v>
      </c>
    </row>
    <row r="400" spans="1:65" s="162" customFormat="1">
      <c r="B400" s="163"/>
      <c r="D400" s="156" t="s">
        <v>202</v>
      </c>
      <c r="E400" s="164"/>
      <c r="F400" s="165" t="s">
        <v>2678</v>
      </c>
      <c r="H400" s="166">
        <v>1.399</v>
      </c>
      <c r="L400" s="163"/>
      <c r="M400" s="167"/>
      <c r="N400" s="168"/>
      <c r="O400" s="168"/>
      <c r="P400" s="168"/>
      <c r="Q400" s="168"/>
      <c r="R400" s="168"/>
      <c r="S400" s="168"/>
      <c r="T400" s="169"/>
      <c r="AT400" s="164" t="s">
        <v>202</v>
      </c>
      <c r="AU400" s="164" t="s">
        <v>82</v>
      </c>
      <c r="AV400" s="162" t="s">
        <v>82</v>
      </c>
      <c r="AW400" s="162" t="s">
        <v>35</v>
      </c>
      <c r="AX400" s="162" t="s">
        <v>73</v>
      </c>
      <c r="AY400" s="164" t="s">
        <v>193</v>
      </c>
    </row>
    <row r="401" spans="1:65" s="154" customFormat="1">
      <c r="B401" s="155"/>
      <c r="D401" s="156" t="s">
        <v>202</v>
      </c>
      <c r="E401" s="157"/>
      <c r="F401" s="158" t="s">
        <v>2565</v>
      </c>
      <c r="H401" s="157"/>
      <c r="L401" s="155"/>
      <c r="M401" s="159"/>
      <c r="N401" s="160"/>
      <c r="O401" s="160"/>
      <c r="P401" s="160"/>
      <c r="Q401" s="160"/>
      <c r="R401" s="160"/>
      <c r="S401" s="160"/>
      <c r="T401" s="161"/>
      <c r="AT401" s="157" t="s">
        <v>202</v>
      </c>
      <c r="AU401" s="157" t="s">
        <v>82</v>
      </c>
      <c r="AV401" s="154" t="s">
        <v>80</v>
      </c>
      <c r="AW401" s="154" t="s">
        <v>35</v>
      </c>
      <c r="AX401" s="154" t="s">
        <v>73</v>
      </c>
      <c r="AY401" s="157" t="s">
        <v>193</v>
      </c>
    </row>
    <row r="402" spans="1:65" s="162" customFormat="1">
      <c r="B402" s="163"/>
      <c r="D402" s="156" t="s">
        <v>202</v>
      </c>
      <c r="E402" s="164"/>
      <c r="F402" s="165" t="s">
        <v>2614</v>
      </c>
      <c r="H402" s="166">
        <v>6.9379999999999997</v>
      </c>
      <c r="L402" s="163"/>
      <c r="M402" s="167"/>
      <c r="N402" s="168"/>
      <c r="O402" s="168"/>
      <c r="P402" s="168"/>
      <c r="Q402" s="168"/>
      <c r="R402" s="168"/>
      <c r="S402" s="168"/>
      <c r="T402" s="169"/>
      <c r="AT402" s="164" t="s">
        <v>202</v>
      </c>
      <c r="AU402" s="164" t="s">
        <v>82</v>
      </c>
      <c r="AV402" s="162" t="s">
        <v>82</v>
      </c>
      <c r="AW402" s="162" t="s">
        <v>35</v>
      </c>
      <c r="AX402" s="162" t="s">
        <v>73</v>
      </c>
      <c r="AY402" s="164" t="s">
        <v>193</v>
      </c>
    </row>
    <row r="403" spans="1:65" s="170" customFormat="1">
      <c r="B403" s="171"/>
      <c r="D403" s="156" t="s">
        <v>202</v>
      </c>
      <c r="E403" s="172"/>
      <c r="F403" s="173" t="s">
        <v>206</v>
      </c>
      <c r="H403" s="174">
        <v>11.337</v>
      </c>
      <c r="L403" s="171"/>
      <c r="M403" s="175"/>
      <c r="N403" s="176"/>
      <c r="O403" s="176"/>
      <c r="P403" s="176"/>
      <c r="Q403" s="176"/>
      <c r="R403" s="176"/>
      <c r="S403" s="176"/>
      <c r="T403" s="177"/>
      <c r="AT403" s="172" t="s">
        <v>202</v>
      </c>
      <c r="AU403" s="172" t="s">
        <v>82</v>
      </c>
      <c r="AV403" s="170" t="s">
        <v>199</v>
      </c>
      <c r="AW403" s="170" t="s">
        <v>35</v>
      </c>
      <c r="AX403" s="170" t="s">
        <v>80</v>
      </c>
      <c r="AY403" s="172" t="s">
        <v>193</v>
      </c>
    </row>
    <row r="404" spans="1:65" s="17" customFormat="1" ht="24.15" customHeight="1">
      <c r="A404" s="13"/>
      <c r="B404" s="136"/>
      <c r="C404" s="137" t="s">
        <v>399</v>
      </c>
      <c r="D404" s="137" t="s">
        <v>195</v>
      </c>
      <c r="E404" s="138" t="s">
        <v>2679</v>
      </c>
      <c r="F404" s="139" t="s">
        <v>2680</v>
      </c>
      <c r="G404" s="140" t="s">
        <v>223</v>
      </c>
      <c r="H404" s="141">
        <v>9.18</v>
      </c>
      <c r="I404" s="142">
        <v>0</v>
      </c>
      <c r="J404" s="142">
        <f>ROUND(I404*H404,2)</f>
        <v>0</v>
      </c>
      <c r="K404" s="143"/>
      <c r="L404" s="14"/>
      <c r="M404" s="144"/>
      <c r="N404" s="145" t="s">
        <v>44</v>
      </c>
      <c r="O404" s="146">
        <v>8.5</v>
      </c>
      <c r="P404" s="146">
        <f>O404*H404</f>
        <v>78.03</v>
      </c>
      <c r="Q404" s="146">
        <v>0</v>
      </c>
      <c r="R404" s="146">
        <f>Q404*H404</f>
        <v>0</v>
      </c>
      <c r="S404" s="146">
        <v>2.4</v>
      </c>
      <c r="T404" s="147">
        <f>S404*H404</f>
        <v>22.032</v>
      </c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R404" s="148" t="s">
        <v>199</v>
      </c>
      <c r="AT404" s="148" t="s">
        <v>195</v>
      </c>
      <c r="AU404" s="148" t="s">
        <v>82</v>
      </c>
      <c r="AY404" s="2" t="s">
        <v>193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2" t="s">
        <v>80</v>
      </c>
      <c r="BK404" s="149">
        <f>ROUND(I404*H404,2)</f>
        <v>0</v>
      </c>
      <c r="BL404" s="2" t="s">
        <v>199</v>
      </c>
      <c r="BM404" s="148" t="s">
        <v>594</v>
      </c>
    </row>
    <row r="405" spans="1:65" s="17" customFormat="1">
      <c r="A405" s="13"/>
      <c r="B405" s="14"/>
      <c r="C405" s="13"/>
      <c r="D405" s="150" t="s">
        <v>200</v>
      </c>
      <c r="E405" s="13"/>
      <c r="F405" s="151" t="s">
        <v>2681</v>
      </c>
      <c r="G405" s="13"/>
      <c r="H405" s="13"/>
      <c r="I405" s="13"/>
      <c r="J405" s="13"/>
      <c r="K405" s="13"/>
      <c r="L405" s="14"/>
      <c r="M405" s="152"/>
      <c r="N405" s="153"/>
      <c r="O405" s="36"/>
      <c r="P405" s="36"/>
      <c r="Q405" s="36"/>
      <c r="R405" s="36"/>
      <c r="S405" s="36"/>
      <c r="T405" s="3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" t="s">
        <v>200</v>
      </c>
      <c r="AU405" s="2" t="s">
        <v>82</v>
      </c>
    </row>
    <row r="406" spans="1:65" s="154" customFormat="1">
      <c r="B406" s="155"/>
      <c r="D406" s="156" t="s">
        <v>202</v>
      </c>
      <c r="E406" s="157"/>
      <c r="F406" s="158" t="s">
        <v>2495</v>
      </c>
      <c r="H406" s="157"/>
      <c r="L406" s="155"/>
      <c r="M406" s="159"/>
      <c r="N406" s="160"/>
      <c r="O406" s="160"/>
      <c r="P406" s="160"/>
      <c r="Q406" s="160"/>
      <c r="R406" s="160"/>
      <c r="S406" s="160"/>
      <c r="T406" s="161"/>
      <c r="AT406" s="157" t="s">
        <v>202</v>
      </c>
      <c r="AU406" s="157" t="s">
        <v>82</v>
      </c>
      <c r="AV406" s="154" t="s">
        <v>80</v>
      </c>
      <c r="AW406" s="154" t="s">
        <v>35</v>
      </c>
      <c r="AX406" s="154" t="s">
        <v>73</v>
      </c>
      <c r="AY406" s="157" t="s">
        <v>193</v>
      </c>
    </row>
    <row r="407" spans="1:65" s="154" customFormat="1">
      <c r="B407" s="155"/>
      <c r="D407" s="156" t="s">
        <v>202</v>
      </c>
      <c r="E407" s="157"/>
      <c r="F407" s="158" t="s">
        <v>2578</v>
      </c>
      <c r="H407" s="157"/>
      <c r="L407" s="155"/>
      <c r="M407" s="159"/>
      <c r="N407" s="160"/>
      <c r="O407" s="160"/>
      <c r="P407" s="160"/>
      <c r="Q407" s="160"/>
      <c r="R407" s="160"/>
      <c r="S407" s="160"/>
      <c r="T407" s="161"/>
      <c r="AT407" s="157" t="s">
        <v>202</v>
      </c>
      <c r="AU407" s="157" t="s">
        <v>82</v>
      </c>
      <c r="AV407" s="154" t="s">
        <v>80</v>
      </c>
      <c r="AW407" s="154" t="s">
        <v>35</v>
      </c>
      <c r="AX407" s="154" t="s">
        <v>73</v>
      </c>
      <c r="AY407" s="157" t="s">
        <v>193</v>
      </c>
    </row>
    <row r="408" spans="1:65" s="162" customFormat="1">
      <c r="B408" s="163"/>
      <c r="D408" s="156" t="s">
        <v>202</v>
      </c>
      <c r="E408" s="164"/>
      <c r="F408" s="165" t="s">
        <v>2682</v>
      </c>
      <c r="H408" s="166">
        <v>5.28</v>
      </c>
      <c r="L408" s="163"/>
      <c r="M408" s="167"/>
      <c r="N408" s="168"/>
      <c r="O408" s="168"/>
      <c r="P408" s="168"/>
      <c r="Q408" s="168"/>
      <c r="R408" s="168"/>
      <c r="S408" s="168"/>
      <c r="T408" s="169"/>
      <c r="AT408" s="164" t="s">
        <v>202</v>
      </c>
      <c r="AU408" s="164" t="s">
        <v>82</v>
      </c>
      <c r="AV408" s="162" t="s">
        <v>82</v>
      </c>
      <c r="AW408" s="162" t="s">
        <v>35</v>
      </c>
      <c r="AX408" s="162" t="s">
        <v>73</v>
      </c>
      <c r="AY408" s="164" t="s">
        <v>193</v>
      </c>
    </row>
    <row r="409" spans="1:65" s="154" customFormat="1">
      <c r="B409" s="155"/>
      <c r="D409" s="156" t="s">
        <v>202</v>
      </c>
      <c r="E409" s="157"/>
      <c r="F409" s="158" t="s">
        <v>2580</v>
      </c>
      <c r="H409" s="157"/>
      <c r="L409" s="155"/>
      <c r="M409" s="159"/>
      <c r="N409" s="160"/>
      <c r="O409" s="160"/>
      <c r="P409" s="160"/>
      <c r="Q409" s="160"/>
      <c r="R409" s="160"/>
      <c r="S409" s="160"/>
      <c r="T409" s="161"/>
      <c r="AT409" s="157" t="s">
        <v>202</v>
      </c>
      <c r="AU409" s="157" t="s">
        <v>82</v>
      </c>
      <c r="AV409" s="154" t="s">
        <v>80</v>
      </c>
      <c r="AW409" s="154" t="s">
        <v>35</v>
      </c>
      <c r="AX409" s="154" t="s">
        <v>73</v>
      </c>
      <c r="AY409" s="157" t="s">
        <v>193</v>
      </c>
    </row>
    <row r="410" spans="1:65" s="162" customFormat="1">
      <c r="B410" s="163"/>
      <c r="D410" s="156" t="s">
        <v>202</v>
      </c>
      <c r="E410" s="164"/>
      <c r="F410" s="165" t="s">
        <v>2683</v>
      </c>
      <c r="H410" s="166">
        <v>3.9</v>
      </c>
      <c r="L410" s="163"/>
      <c r="M410" s="167"/>
      <c r="N410" s="168"/>
      <c r="O410" s="168"/>
      <c r="P410" s="168"/>
      <c r="Q410" s="168"/>
      <c r="R410" s="168"/>
      <c r="S410" s="168"/>
      <c r="T410" s="169"/>
      <c r="AT410" s="164" t="s">
        <v>202</v>
      </c>
      <c r="AU410" s="164" t="s">
        <v>82</v>
      </c>
      <c r="AV410" s="162" t="s">
        <v>82</v>
      </c>
      <c r="AW410" s="162" t="s">
        <v>35</v>
      </c>
      <c r="AX410" s="162" t="s">
        <v>73</v>
      </c>
      <c r="AY410" s="164" t="s">
        <v>193</v>
      </c>
    </row>
    <row r="411" spans="1:65" s="170" customFormat="1">
      <c r="B411" s="171"/>
      <c r="D411" s="156" t="s">
        <v>202</v>
      </c>
      <c r="E411" s="172"/>
      <c r="F411" s="173" t="s">
        <v>206</v>
      </c>
      <c r="H411" s="174">
        <v>9.18</v>
      </c>
      <c r="L411" s="171"/>
      <c r="M411" s="175"/>
      <c r="N411" s="176"/>
      <c r="O411" s="176"/>
      <c r="P411" s="176"/>
      <c r="Q411" s="176"/>
      <c r="R411" s="176"/>
      <c r="S411" s="176"/>
      <c r="T411" s="177"/>
      <c r="AT411" s="172" t="s">
        <v>202</v>
      </c>
      <c r="AU411" s="172" t="s">
        <v>82</v>
      </c>
      <c r="AV411" s="170" t="s">
        <v>199</v>
      </c>
      <c r="AW411" s="170" t="s">
        <v>35</v>
      </c>
      <c r="AX411" s="170" t="s">
        <v>80</v>
      </c>
      <c r="AY411" s="172" t="s">
        <v>193</v>
      </c>
    </row>
    <row r="412" spans="1:65" s="17" customFormat="1" ht="33" customHeight="1">
      <c r="A412" s="13"/>
      <c r="B412" s="136"/>
      <c r="C412" s="137" t="s">
        <v>598</v>
      </c>
      <c r="D412" s="137" t="s">
        <v>195</v>
      </c>
      <c r="E412" s="138" t="s">
        <v>2684</v>
      </c>
      <c r="F412" s="139" t="s">
        <v>2685</v>
      </c>
      <c r="G412" s="140" t="s">
        <v>605</v>
      </c>
      <c r="H412" s="141">
        <v>51</v>
      </c>
      <c r="I412" s="142">
        <v>0</v>
      </c>
      <c r="J412" s="142">
        <f>ROUND(I412*H412,2)</f>
        <v>0</v>
      </c>
      <c r="K412" s="143"/>
      <c r="L412" s="14"/>
      <c r="M412" s="144"/>
      <c r="N412" s="145" t="s">
        <v>44</v>
      </c>
      <c r="O412" s="146">
        <v>0.32</v>
      </c>
      <c r="P412" s="146">
        <f>O412*H412</f>
        <v>16.32</v>
      </c>
      <c r="Q412" s="146">
        <v>0</v>
      </c>
      <c r="R412" s="146">
        <f>Q412*H412</f>
        <v>0</v>
      </c>
      <c r="S412" s="146">
        <v>8.0000000000000002E-3</v>
      </c>
      <c r="T412" s="147">
        <f>S412*H412</f>
        <v>0.40800000000000003</v>
      </c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R412" s="148" t="s">
        <v>199</v>
      </c>
      <c r="AT412" s="148" t="s">
        <v>195</v>
      </c>
      <c r="AU412" s="148" t="s">
        <v>82</v>
      </c>
      <c r="AY412" s="2" t="s">
        <v>193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2" t="s">
        <v>80</v>
      </c>
      <c r="BK412" s="149">
        <f>ROUND(I412*H412,2)</f>
        <v>0</v>
      </c>
      <c r="BL412" s="2" t="s">
        <v>199</v>
      </c>
      <c r="BM412" s="148" t="s">
        <v>601</v>
      </c>
    </row>
    <row r="413" spans="1:65" s="17" customFormat="1">
      <c r="A413" s="13"/>
      <c r="B413" s="14"/>
      <c r="C413" s="13"/>
      <c r="D413" s="150" t="s">
        <v>200</v>
      </c>
      <c r="E413" s="13"/>
      <c r="F413" s="151" t="s">
        <v>2686</v>
      </c>
      <c r="G413" s="13"/>
      <c r="H413" s="13"/>
      <c r="I413" s="13"/>
      <c r="J413" s="13"/>
      <c r="K413" s="13"/>
      <c r="L413" s="14"/>
      <c r="M413" s="152"/>
      <c r="N413" s="153"/>
      <c r="O413" s="36"/>
      <c r="P413" s="36"/>
      <c r="Q413" s="36"/>
      <c r="R413" s="36"/>
      <c r="S413" s="36"/>
      <c r="T413" s="3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" t="s">
        <v>200</v>
      </c>
      <c r="AU413" s="2" t="s">
        <v>82</v>
      </c>
    </row>
    <row r="414" spans="1:65" s="154" customFormat="1">
      <c r="B414" s="155"/>
      <c r="D414" s="156" t="s">
        <v>202</v>
      </c>
      <c r="E414" s="157"/>
      <c r="F414" s="158" t="s">
        <v>2515</v>
      </c>
      <c r="H414" s="157"/>
      <c r="L414" s="155"/>
      <c r="M414" s="159"/>
      <c r="N414" s="160"/>
      <c r="O414" s="160"/>
      <c r="P414" s="160"/>
      <c r="Q414" s="160"/>
      <c r="R414" s="160"/>
      <c r="S414" s="160"/>
      <c r="T414" s="161"/>
      <c r="AT414" s="157" t="s">
        <v>202</v>
      </c>
      <c r="AU414" s="157" t="s">
        <v>82</v>
      </c>
      <c r="AV414" s="154" t="s">
        <v>80</v>
      </c>
      <c r="AW414" s="154" t="s">
        <v>35</v>
      </c>
      <c r="AX414" s="154" t="s">
        <v>73</v>
      </c>
      <c r="AY414" s="157" t="s">
        <v>193</v>
      </c>
    </row>
    <row r="415" spans="1:65" s="154" customFormat="1">
      <c r="B415" s="155"/>
      <c r="D415" s="156" t="s">
        <v>202</v>
      </c>
      <c r="E415" s="157"/>
      <c r="F415" s="158" t="s">
        <v>2563</v>
      </c>
      <c r="H415" s="157"/>
      <c r="L415" s="155"/>
      <c r="M415" s="159"/>
      <c r="N415" s="160"/>
      <c r="O415" s="160"/>
      <c r="P415" s="160"/>
      <c r="Q415" s="160"/>
      <c r="R415" s="160"/>
      <c r="S415" s="160"/>
      <c r="T415" s="161"/>
      <c r="AT415" s="157" t="s">
        <v>202</v>
      </c>
      <c r="AU415" s="157" t="s">
        <v>82</v>
      </c>
      <c r="AV415" s="154" t="s">
        <v>80</v>
      </c>
      <c r="AW415" s="154" t="s">
        <v>35</v>
      </c>
      <c r="AX415" s="154" t="s">
        <v>73</v>
      </c>
      <c r="AY415" s="157" t="s">
        <v>193</v>
      </c>
    </row>
    <row r="416" spans="1:65" s="162" customFormat="1">
      <c r="B416" s="163"/>
      <c r="D416" s="156" t="s">
        <v>202</v>
      </c>
      <c r="E416" s="164"/>
      <c r="F416" s="165" t="s">
        <v>286</v>
      </c>
      <c r="H416" s="166">
        <v>9</v>
      </c>
      <c r="L416" s="163"/>
      <c r="M416" s="167"/>
      <c r="N416" s="168"/>
      <c r="O416" s="168"/>
      <c r="P416" s="168"/>
      <c r="Q416" s="168"/>
      <c r="R416" s="168"/>
      <c r="S416" s="168"/>
      <c r="T416" s="169"/>
      <c r="AT416" s="164" t="s">
        <v>202</v>
      </c>
      <c r="AU416" s="164" t="s">
        <v>82</v>
      </c>
      <c r="AV416" s="162" t="s">
        <v>82</v>
      </c>
      <c r="AW416" s="162" t="s">
        <v>35</v>
      </c>
      <c r="AX416" s="162" t="s">
        <v>73</v>
      </c>
      <c r="AY416" s="164" t="s">
        <v>193</v>
      </c>
    </row>
    <row r="417" spans="1:65" s="154" customFormat="1">
      <c r="B417" s="155"/>
      <c r="D417" s="156" t="s">
        <v>202</v>
      </c>
      <c r="E417" s="157"/>
      <c r="F417" s="158" t="s">
        <v>2565</v>
      </c>
      <c r="H417" s="157"/>
      <c r="L417" s="155"/>
      <c r="M417" s="159"/>
      <c r="N417" s="160"/>
      <c r="O417" s="160"/>
      <c r="P417" s="160"/>
      <c r="Q417" s="160"/>
      <c r="R417" s="160"/>
      <c r="S417" s="160"/>
      <c r="T417" s="161"/>
      <c r="AT417" s="157" t="s">
        <v>202</v>
      </c>
      <c r="AU417" s="157" t="s">
        <v>82</v>
      </c>
      <c r="AV417" s="154" t="s">
        <v>80</v>
      </c>
      <c r="AW417" s="154" t="s">
        <v>35</v>
      </c>
      <c r="AX417" s="154" t="s">
        <v>73</v>
      </c>
      <c r="AY417" s="157" t="s">
        <v>193</v>
      </c>
    </row>
    <row r="418" spans="1:65" s="162" customFormat="1">
      <c r="B418" s="163"/>
      <c r="D418" s="156" t="s">
        <v>202</v>
      </c>
      <c r="E418" s="164"/>
      <c r="F418" s="165" t="s">
        <v>2687</v>
      </c>
      <c r="H418" s="166">
        <v>42</v>
      </c>
      <c r="L418" s="163"/>
      <c r="M418" s="167"/>
      <c r="N418" s="168"/>
      <c r="O418" s="168"/>
      <c r="P418" s="168"/>
      <c r="Q418" s="168"/>
      <c r="R418" s="168"/>
      <c r="S418" s="168"/>
      <c r="T418" s="169"/>
      <c r="AT418" s="164" t="s">
        <v>202</v>
      </c>
      <c r="AU418" s="164" t="s">
        <v>82</v>
      </c>
      <c r="AV418" s="162" t="s">
        <v>82</v>
      </c>
      <c r="AW418" s="162" t="s">
        <v>35</v>
      </c>
      <c r="AX418" s="162" t="s">
        <v>73</v>
      </c>
      <c r="AY418" s="164" t="s">
        <v>193</v>
      </c>
    </row>
    <row r="419" spans="1:65" s="170" customFormat="1">
      <c r="B419" s="171"/>
      <c r="D419" s="156" t="s">
        <v>202</v>
      </c>
      <c r="E419" s="172"/>
      <c r="F419" s="173" t="s">
        <v>206</v>
      </c>
      <c r="H419" s="174">
        <v>51</v>
      </c>
      <c r="L419" s="171"/>
      <c r="M419" s="175"/>
      <c r="N419" s="176"/>
      <c r="O419" s="176"/>
      <c r="P419" s="176"/>
      <c r="Q419" s="176"/>
      <c r="R419" s="176"/>
      <c r="S419" s="176"/>
      <c r="T419" s="177"/>
      <c r="AT419" s="172" t="s">
        <v>202</v>
      </c>
      <c r="AU419" s="172" t="s">
        <v>82</v>
      </c>
      <c r="AV419" s="170" t="s">
        <v>199</v>
      </c>
      <c r="AW419" s="170" t="s">
        <v>35</v>
      </c>
      <c r="AX419" s="170" t="s">
        <v>80</v>
      </c>
      <c r="AY419" s="172" t="s">
        <v>193</v>
      </c>
    </row>
    <row r="420" spans="1:65" s="17" customFormat="1" ht="24.15" customHeight="1">
      <c r="A420" s="13"/>
      <c r="B420" s="136"/>
      <c r="C420" s="137" t="s">
        <v>406</v>
      </c>
      <c r="D420" s="137" t="s">
        <v>195</v>
      </c>
      <c r="E420" s="138" t="s">
        <v>2688</v>
      </c>
      <c r="F420" s="139" t="s">
        <v>2689</v>
      </c>
      <c r="G420" s="140" t="s">
        <v>353</v>
      </c>
      <c r="H420" s="141">
        <v>50.674999999999997</v>
      </c>
      <c r="I420" s="142">
        <v>0</v>
      </c>
      <c r="J420" s="142">
        <f>ROUND(I420*H420,2)</f>
        <v>0</v>
      </c>
      <c r="K420" s="143"/>
      <c r="L420" s="14"/>
      <c r="M420" s="144"/>
      <c r="N420" s="145" t="s">
        <v>44</v>
      </c>
      <c r="O420" s="146">
        <v>0.28699999999999998</v>
      </c>
      <c r="P420" s="146">
        <f>O420*H420</f>
        <v>14.543724999999998</v>
      </c>
      <c r="Q420" s="146">
        <v>0</v>
      </c>
      <c r="R420" s="146">
        <f>Q420*H420</f>
        <v>0</v>
      </c>
      <c r="S420" s="146">
        <v>9.2499999999999995E-3</v>
      </c>
      <c r="T420" s="147">
        <f>S420*H420</f>
        <v>0.46874374999999996</v>
      </c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R420" s="148" t="s">
        <v>199</v>
      </c>
      <c r="AT420" s="148" t="s">
        <v>195</v>
      </c>
      <c r="AU420" s="148" t="s">
        <v>82</v>
      </c>
      <c r="AY420" s="2" t="s">
        <v>193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2" t="s">
        <v>80</v>
      </c>
      <c r="BK420" s="149">
        <f>ROUND(I420*H420,2)</f>
        <v>0</v>
      </c>
      <c r="BL420" s="2" t="s">
        <v>199</v>
      </c>
      <c r="BM420" s="148" t="s">
        <v>606</v>
      </c>
    </row>
    <row r="421" spans="1:65" s="17" customFormat="1">
      <c r="A421" s="13"/>
      <c r="B421" s="14"/>
      <c r="C421" s="13"/>
      <c r="D421" s="150" t="s">
        <v>200</v>
      </c>
      <c r="E421" s="13"/>
      <c r="F421" s="151" t="s">
        <v>2690</v>
      </c>
      <c r="G421" s="13"/>
      <c r="H421" s="13"/>
      <c r="I421" s="13"/>
      <c r="J421" s="13"/>
      <c r="K421" s="13"/>
      <c r="L421" s="14"/>
      <c r="M421" s="152"/>
      <c r="N421" s="153"/>
      <c r="O421" s="36"/>
      <c r="P421" s="36"/>
      <c r="Q421" s="36"/>
      <c r="R421" s="36"/>
      <c r="S421" s="36"/>
      <c r="T421" s="3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" t="s">
        <v>200</v>
      </c>
      <c r="AU421" s="2" t="s">
        <v>82</v>
      </c>
    </row>
    <row r="422" spans="1:65" s="154" customFormat="1">
      <c r="B422" s="155"/>
      <c r="D422" s="156" t="s">
        <v>202</v>
      </c>
      <c r="E422" s="157"/>
      <c r="F422" s="158" t="s">
        <v>2515</v>
      </c>
      <c r="H422" s="157"/>
      <c r="L422" s="155"/>
      <c r="M422" s="159"/>
      <c r="N422" s="160"/>
      <c r="O422" s="160"/>
      <c r="P422" s="160"/>
      <c r="Q422" s="160"/>
      <c r="R422" s="160"/>
      <c r="S422" s="160"/>
      <c r="T422" s="161"/>
      <c r="AT422" s="157" t="s">
        <v>202</v>
      </c>
      <c r="AU422" s="157" t="s">
        <v>82</v>
      </c>
      <c r="AV422" s="154" t="s">
        <v>80</v>
      </c>
      <c r="AW422" s="154" t="s">
        <v>35</v>
      </c>
      <c r="AX422" s="154" t="s">
        <v>73</v>
      </c>
      <c r="AY422" s="157" t="s">
        <v>193</v>
      </c>
    </row>
    <row r="423" spans="1:65" s="154" customFormat="1">
      <c r="B423" s="155"/>
      <c r="D423" s="156" t="s">
        <v>202</v>
      </c>
      <c r="E423" s="157"/>
      <c r="F423" s="158" t="s">
        <v>2563</v>
      </c>
      <c r="H423" s="157"/>
      <c r="L423" s="155"/>
      <c r="M423" s="159"/>
      <c r="N423" s="160"/>
      <c r="O423" s="160"/>
      <c r="P423" s="160"/>
      <c r="Q423" s="160"/>
      <c r="R423" s="160"/>
      <c r="S423" s="160"/>
      <c r="T423" s="161"/>
      <c r="AT423" s="157" t="s">
        <v>202</v>
      </c>
      <c r="AU423" s="157" t="s">
        <v>82</v>
      </c>
      <c r="AV423" s="154" t="s">
        <v>80</v>
      </c>
      <c r="AW423" s="154" t="s">
        <v>35</v>
      </c>
      <c r="AX423" s="154" t="s">
        <v>73</v>
      </c>
      <c r="AY423" s="157" t="s">
        <v>193</v>
      </c>
    </row>
    <row r="424" spans="1:65" s="162" customFormat="1">
      <c r="B424" s="163"/>
      <c r="D424" s="156" t="s">
        <v>202</v>
      </c>
      <c r="E424" s="164"/>
      <c r="F424" s="165" t="s">
        <v>2691</v>
      </c>
      <c r="H424" s="166">
        <v>4.4249999999999998</v>
      </c>
      <c r="L424" s="163"/>
      <c r="M424" s="167"/>
      <c r="N424" s="168"/>
      <c r="O424" s="168"/>
      <c r="P424" s="168"/>
      <c r="Q424" s="168"/>
      <c r="R424" s="168"/>
      <c r="S424" s="168"/>
      <c r="T424" s="169"/>
      <c r="AT424" s="164" t="s">
        <v>202</v>
      </c>
      <c r="AU424" s="164" t="s">
        <v>82</v>
      </c>
      <c r="AV424" s="162" t="s">
        <v>82</v>
      </c>
      <c r="AW424" s="162" t="s">
        <v>35</v>
      </c>
      <c r="AX424" s="162" t="s">
        <v>73</v>
      </c>
      <c r="AY424" s="164" t="s">
        <v>193</v>
      </c>
    </row>
    <row r="425" spans="1:65" s="154" customFormat="1">
      <c r="B425" s="155"/>
      <c r="D425" s="156" t="s">
        <v>202</v>
      </c>
      <c r="E425" s="157"/>
      <c r="F425" s="158" t="s">
        <v>2565</v>
      </c>
      <c r="H425" s="157"/>
      <c r="L425" s="155"/>
      <c r="M425" s="159"/>
      <c r="N425" s="160"/>
      <c r="O425" s="160"/>
      <c r="P425" s="160"/>
      <c r="Q425" s="160"/>
      <c r="R425" s="160"/>
      <c r="S425" s="160"/>
      <c r="T425" s="161"/>
      <c r="AT425" s="157" t="s">
        <v>202</v>
      </c>
      <c r="AU425" s="157" t="s">
        <v>82</v>
      </c>
      <c r="AV425" s="154" t="s">
        <v>80</v>
      </c>
      <c r="AW425" s="154" t="s">
        <v>35</v>
      </c>
      <c r="AX425" s="154" t="s">
        <v>73</v>
      </c>
      <c r="AY425" s="157" t="s">
        <v>193</v>
      </c>
    </row>
    <row r="426" spans="1:65" s="162" customFormat="1">
      <c r="B426" s="163"/>
      <c r="D426" s="156" t="s">
        <v>202</v>
      </c>
      <c r="E426" s="164"/>
      <c r="F426" s="165" t="s">
        <v>2692</v>
      </c>
      <c r="H426" s="166">
        <v>46.25</v>
      </c>
      <c r="L426" s="163"/>
      <c r="M426" s="167"/>
      <c r="N426" s="168"/>
      <c r="O426" s="168"/>
      <c r="P426" s="168"/>
      <c r="Q426" s="168"/>
      <c r="R426" s="168"/>
      <c r="S426" s="168"/>
      <c r="T426" s="169"/>
      <c r="AT426" s="164" t="s">
        <v>202</v>
      </c>
      <c r="AU426" s="164" t="s">
        <v>82</v>
      </c>
      <c r="AV426" s="162" t="s">
        <v>82</v>
      </c>
      <c r="AW426" s="162" t="s">
        <v>35</v>
      </c>
      <c r="AX426" s="162" t="s">
        <v>73</v>
      </c>
      <c r="AY426" s="164" t="s">
        <v>193</v>
      </c>
    </row>
    <row r="427" spans="1:65" s="170" customFormat="1">
      <c r="B427" s="171"/>
      <c r="D427" s="156" t="s">
        <v>202</v>
      </c>
      <c r="E427" s="172"/>
      <c r="F427" s="173" t="s">
        <v>206</v>
      </c>
      <c r="H427" s="174">
        <v>50.674999999999997</v>
      </c>
      <c r="L427" s="171"/>
      <c r="M427" s="175"/>
      <c r="N427" s="176"/>
      <c r="O427" s="176"/>
      <c r="P427" s="176"/>
      <c r="Q427" s="176"/>
      <c r="R427" s="176"/>
      <c r="S427" s="176"/>
      <c r="T427" s="177"/>
      <c r="AT427" s="172" t="s">
        <v>202</v>
      </c>
      <c r="AU427" s="172" t="s">
        <v>82</v>
      </c>
      <c r="AV427" s="170" t="s">
        <v>199</v>
      </c>
      <c r="AW427" s="170" t="s">
        <v>35</v>
      </c>
      <c r="AX427" s="170" t="s">
        <v>80</v>
      </c>
      <c r="AY427" s="172" t="s">
        <v>193</v>
      </c>
    </row>
    <row r="428" spans="1:65" s="17" customFormat="1" ht="24.15" customHeight="1">
      <c r="A428" s="13"/>
      <c r="B428" s="136"/>
      <c r="C428" s="137" t="s">
        <v>610</v>
      </c>
      <c r="D428" s="137" t="s">
        <v>195</v>
      </c>
      <c r="E428" s="138" t="s">
        <v>2693</v>
      </c>
      <c r="F428" s="139" t="s">
        <v>2694</v>
      </c>
      <c r="G428" s="140" t="s">
        <v>605</v>
      </c>
      <c r="H428" s="141">
        <v>1</v>
      </c>
      <c r="I428" s="142">
        <v>0</v>
      </c>
      <c r="J428" s="142">
        <f>ROUND(I428*H428,2)</f>
        <v>0</v>
      </c>
      <c r="K428" s="143"/>
      <c r="L428" s="14"/>
      <c r="M428" s="144"/>
      <c r="N428" s="145" t="s">
        <v>44</v>
      </c>
      <c r="O428" s="146">
        <v>0.60199999999999998</v>
      </c>
      <c r="P428" s="146">
        <f>O428*H428</f>
        <v>0.60199999999999998</v>
      </c>
      <c r="Q428" s="146">
        <v>0</v>
      </c>
      <c r="R428" s="146">
        <f>Q428*H428</f>
        <v>0</v>
      </c>
      <c r="S428" s="146">
        <v>0.192</v>
      </c>
      <c r="T428" s="147">
        <f>S428*H428</f>
        <v>0.192</v>
      </c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R428" s="148" t="s">
        <v>199</v>
      </c>
      <c r="AT428" s="148" t="s">
        <v>195</v>
      </c>
      <c r="AU428" s="148" t="s">
        <v>82</v>
      </c>
      <c r="AY428" s="2" t="s">
        <v>193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2" t="s">
        <v>80</v>
      </c>
      <c r="BK428" s="149">
        <f>ROUND(I428*H428,2)</f>
        <v>0</v>
      </c>
      <c r="BL428" s="2" t="s">
        <v>199</v>
      </c>
      <c r="BM428" s="148" t="s">
        <v>613</v>
      </c>
    </row>
    <row r="429" spans="1:65" s="17" customFormat="1">
      <c r="A429" s="13"/>
      <c r="B429" s="14"/>
      <c r="C429" s="13"/>
      <c r="D429" s="150" t="s">
        <v>200</v>
      </c>
      <c r="E429" s="13"/>
      <c r="F429" s="151" t="s">
        <v>2695</v>
      </c>
      <c r="G429" s="13"/>
      <c r="H429" s="13"/>
      <c r="I429" s="13"/>
      <c r="J429" s="13"/>
      <c r="K429" s="13"/>
      <c r="L429" s="14"/>
      <c r="M429" s="152"/>
      <c r="N429" s="153"/>
      <c r="O429" s="36"/>
      <c r="P429" s="36"/>
      <c r="Q429" s="36"/>
      <c r="R429" s="36"/>
      <c r="S429" s="36"/>
      <c r="T429" s="3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" t="s">
        <v>200</v>
      </c>
      <c r="AU429" s="2" t="s">
        <v>82</v>
      </c>
    </row>
    <row r="430" spans="1:65" s="154" customFormat="1">
      <c r="B430" s="155"/>
      <c r="D430" s="156" t="s">
        <v>202</v>
      </c>
      <c r="E430" s="157"/>
      <c r="F430" s="158" t="s">
        <v>2515</v>
      </c>
      <c r="H430" s="157"/>
      <c r="L430" s="155"/>
      <c r="M430" s="159"/>
      <c r="N430" s="160"/>
      <c r="O430" s="160"/>
      <c r="P430" s="160"/>
      <c r="Q430" s="160"/>
      <c r="R430" s="160"/>
      <c r="S430" s="160"/>
      <c r="T430" s="161"/>
      <c r="AT430" s="157" t="s">
        <v>202</v>
      </c>
      <c r="AU430" s="157" t="s">
        <v>82</v>
      </c>
      <c r="AV430" s="154" t="s">
        <v>80</v>
      </c>
      <c r="AW430" s="154" t="s">
        <v>35</v>
      </c>
      <c r="AX430" s="154" t="s">
        <v>73</v>
      </c>
      <c r="AY430" s="157" t="s">
        <v>193</v>
      </c>
    </row>
    <row r="431" spans="1:65" s="154" customFormat="1">
      <c r="B431" s="155"/>
      <c r="D431" s="156" t="s">
        <v>202</v>
      </c>
      <c r="E431" s="157"/>
      <c r="F431" s="158" t="s">
        <v>2563</v>
      </c>
      <c r="H431" s="157"/>
      <c r="L431" s="155"/>
      <c r="M431" s="159"/>
      <c r="N431" s="160"/>
      <c r="O431" s="160"/>
      <c r="P431" s="160"/>
      <c r="Q431" s="160"/>
      <c r="R431" s="160"/>
      <c r="S431" s="160"/>
      <c r="T431" s="161"/>
      <c r="AT431" s="157" t="s">
        <v>202</v>
      </c>
      <c r="AU431" s="157" t="s">
        <v>82</v>
      </c>
      <c r="AV431" s="154" t="s">
        <v>80</v>
      </c>
      <c r="AW431" s="154" t="s">
        <v>35</v>
      </c>
      <c r="AX431" s="154" t="s">
        <v>73</v>
      </c>
      <c r="AY431" s="157" t="s">
        <v>193</v>
      </c>
    </row>
    <row r="432" spans="1:65" s="162" customFormat="1">
      <c r="B432" s="163"/>
      <c r="D432" s="156" t="s">
        <v>202</v>
      </c>
      <c r="E432" s="164"/>
      <c r="F432" s="165" t="s">
        <v>80</v>
      </c>
      <c r="H432" s="166">
        <v>1</v>
      </c>
      <c r="L432" s="163"/>
      <c r="M432" s="167"/>
      <c r="N432" s="168"/>
      <c r="O432" s="168"/>
      <c r="P432" s="168"/>
      <c r="Q432" s="168"/>
      <c r="R432" s="168"/>
      <c r="S432" s="168"/>
      <c r="T432" s="169"/>
      <c r="AT432" s="164" t="s">
        <v>202</v>
      </c>
      <c r="AU432" s="164" t="s">
        <v>82</v>
      </c>
      <c r="AV432" s="162" t="s">
        <v>82</v>
      </c>
      <c r="AW432" s="162" t="s">
        <v>35</v>
      </c>
      <c r="AX432" s="162" t="s">
        <v>73</v>
      </c>
      <c r="AY432" s="164" t="s">
        <v>193</v>
      </c>
    </row>
    <row r="433" spans="1:65" s="170" customFormat="1">
      <c r="B433" s="171"/>
      <c r="D433" s="156" t="s">
        <v>202</v>
      </c>
      <c r="E433" s="172"/>
      <c r="F433" s="173" t="s">
        <v>206</v>
      </c>
      <c r="H433" s="174">
        <v>1</v>
      </c>
      <c r="L433" s="171"/>
      <c r="M433" s="175"/>
      <c r="N433" s="176"/>
      <c r="O433" s="176"/>
      <c r="P433" s="176"/>
      <c r="Q433" s="176"/>
      <c r="R433" s="176"/>
      <c r="S433" s="176"/>
      <c r="T433" s="177"/>
      <c r="AT433" s="172" t="s">
        <v>202</v>
      </c>
      <c r="AU433" s="172" t="s">
        <v>82</v>
      </c>
      <c r="AV433" s="170" t="s">
        <v>199</v>
      </c>
      <c r="AW433" s="170" t="s">
        <v>35</v>
      </c>
      <c r="AX433" s="170" t="s">
        <v>80</v>
      </c>
      <c r="AY433" s="172" t="s">
        <v>193</v>
      </c>
    </row>
    <row r="434" spans="1:65" s="17" customFormat="1" ht="24.15" customHeight="1">
      <c r="A434" s="13"/>
      <c r="B434" s="136"/>
      <c r="C434" s="137" t="s">
        <v>419</v>
      </c>
      <c r="D434" s="137" t="s">
        <v>195</v>
      </c>
      <c r="E434" s="138" t="s">
        <v>2696</v>
      </c>
      <c r="F434" s="139" t="s">
        <v>2697</v>
      </c>
      <c r="G434" s="140" t="s">
        <v>605</v>
      </c>
      <c r="H434" s="141">
        <v>1</v>
      </c>
      <c r="I434" s="142">
        <v>0</v>
      </c>
      <c r="J434" s="142">
        <f>ROUND(I434*H434,2)</f>
        <v>0</v>
      </c>
      <c r="K434" s="143"/>
      <c r="L434" s="14"/>
      <c r="M434" s="144"/>
      <c r="N434" s="145" t="s">
        <v>44</v>
      </c>
      <c r="O434" s="146">
        <v>0.71399999999999997</v>
      </c>
      <c r="P434" s="146">
        <f>O434*H434</f>
        <v>0.71399999999999997</v>
      </c>
      <c r="Q434" s="146">
        <v>0</v>
      </c>
      <c r="R434" s="146">
        <f>Q434*H434</f>
        <v>0</v>
      </c>
      <c r="S434" s="146">
        <v>0.21</v>
      </c>
      <c r="T434" s="147">
        <f>S434*H434</f>
        <v>0.21</v>
      </c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R434" s="148" t="s">
        <v>199</v>
      </c>
      <c r="AT434" s="148" t="s">
        <v>195</v>
      </c>
      <c r="AU434" s="148" t="s">
        <v>82</v>
      </c>
      <c r="AY434" s="2" t="s">
        <v>193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2" t="s">
        <v>80</v>
      </c>
      <c r="BK434" s="149">
        <f>ROUND(I434*H434,2)</f>
        <v>0</v>
      </c>
      <c r="BL434" s="2" t="s">
        <v>199</v>
      </c>
      <c r="BM434" s="148" t="s">
        <v>618</v>
      </c>
    </row>
    <row r="435" spans="1:65" s="17" customFormat="1">
      <c r="A435" s="13"/>
      <c r="B435" s="14"/>
      <c r="C435" s="13"/>
      <c r="D435" s="150" t="s">
        <v>200</v>
      </c>
      <c r="E435" s="13"/>
      <c r="F435" s="151" t="s">
        <v>2698</v>
      </c>
      <c r="G435" s="13"/>
      <c r="H435" s="13"/>
      <c r="I435" s="13"/>
      <c r="J435" s="13"/>
      <c r="K435" s="13"/>
      <c r="L435" s="14"/>
      <c r="M435" s="152"/>
      <c r="N435" s="153"/>
      <c r="O435" s="36"/>
      <c r="P435" s="36"/>
      <c r="Q435" s="36"/>
      <c r="R435" s="36"/>
      <c r="S435" s="36"/>
      <c r="T435" s="3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" t="s">
        <v>200</v>
      </c>
      <c r="AU435" s="2" t="s">
        <v>82</v>
      </c>
    </row>
    <row r="436" spans="1:65" s="154" customFormat="1">
      <c r="B436" s="155"/>
      <c r="D436" s="156" t="s">
        <v>202</v>
      </c>
      <c r="E436" s="157"/>
      <c r="F436" s="158" t="s">
        <v>2515</v>
      </c>
      <c r="H436" s="157"/>
      <c r="L436" s="155"/>
      <c r="M436" s="159"/>
      <c r="N436" s="160"/>
      <c r="O436" s="160"/>
      <c r="P436" s="160"/>
      <c r="Q436" s="160"/>
      <c r="R436" s="160"/>
      <c r="S436" s="160"/>
      <c r="T436" s="161"/>
      <c r="AT436" s="157" t="s">
        <v>202</v>
      </c>
      <c r="AU436" s="157" t="s">
        <v>82</v>
      </c>
      <c r="AV436" s="154" t="s">
        <v>80</v>
      </c>
      <c r="AW436" s="154" t="s">
        <v>35</v>
      </c>
      <c r="AX436" s="154" t="s">
        <v>73</v>
      </c>
      <c r="AY436" s="157" t="s">
        <v>193</v>
      </c>
    </row>
    <row r="437" spans="1:65" s="154" customFormat="1">
      <c r="B437" s="155"/>
      <c r="D437" s="156" t="s">
        <v>202</v>
      </c>
      <c r="E437" s="157"/>
      <c r="F437" s="158" t="s">
        <v>2563</v>
      </c>
      <c r="H437" s="157"/>
      <c r="L437" s="155"/>
      <c r="M437" s="159"/>
      <c r="N437" s="160"/>
      <c r="O437" s="160"/>
      <c r="P437" s="160"/>
      <c r="Q437" s="160"/>
      <c r="R437" s="160"/>
      <c r="S437" s="160"/>
      <c r="T437" s="161"/>
      <c r="AT437" s="157" t="s">
        <v>202</v>
      </c>
      <c r="AU437" s="157" t="s">
        <v>82</v>
      </c>
      <c r="AV437" s="154" t="s">
        <v>80</v>
      </c>
      <c r="AW437" s="154" t="s">
        <v>35</v>
      </c>
      <c r="AX437" s="154" t="s">
        <v>73</v>
      </c>
      <c r="AY437" s="157" t="s">
        <v>193</v>
      </c>
    </row>
    <row r="438" spans="1:65" s="162" customFormat="1">
      <c r="B438" s="163"/>
      <c r="D438" s="156" t="s">
        <v>202</v>
      </c>
      <c r="E438" s="164"/>
      <c r="F438" s="165" t="s">
        <v>80</v>
      </c>
      <c r="H438" s="166">
        <v>1</v>
      </c>
      <c r="L438" s="163"/>
      <c r="M438" s="167"/>
      <c r="N438" s="168"/>
      <c r="O438" s="168"/>
      <c r="P438" s="168"/>
      <c r="Q438" s="168"/>
      <c r="R438" s="168"/>
      <c r="S438" s="168"/>
      <c r="T438" s="169"/>
      <c r="AT438" s="164" t="s">
        <v>202</v>
      </c>
      <c r="AU438" s="164" t="s">
        <v>82</v>
      </c>
      <c r="AV438" s="162" t="s">
        <v>82</v>
      </c>
      <c r="AW438" s="162" t="s">
        <v>35</v>
      </c>
      <c r="AX438" s="162" t="s">
        <v>73</v>
      </c>
      <c r="AY438" s="164" t="s">
        <v>193</v>
      </c>
    </row>
    <row r="439" spans="1:65" s="170" customFormat="1">
      <c r="B439" s="171"/>
      <c r="D439" s="156" t="s">
        <v>202</v>
      </c>
      <c r="E439" s="172"/>
      <c r="F439" s="173" t="s">
        <v>206</v>
      </c>
      <c r="H439" s="174">
        <v>1</v>
      </c>
      <c r="L439" s="171"/>
      <c r="M439" s="175"/>
      <c r="N439" s="176"/>
      <c r="O439" s="176"/>
      <c r="P439" s="176"/>
      <c r="Q439" s="176"/>
      <c r="R439" s="176"/>
      <c r="S439" s="176"/>
      <c r="T439" s="177"/>
      <c r="AT439" s="172" t="s">
        <v>202</v>
      </c>
      <c r="AU439" s="172" t="s">
        <v>82</v>
      </c>
      <c r="AV439" s="170" t="s">
        <v>199</v>
      </c>
      <c r="AW439" s="170" t="s">
        <v>35</v>
      </c>
      <c r="AX439" s="170" t="s">
        <v>80</v>
      </c>
      <c r="AY439" s="172" t="s">
        <v>193</v>
      </c>
    </row>
    <row r="440" spans="1:65" s="17" customFormat="1" ht="66.75" customHeight="1">
      <c r="A440" s="13"/>
      <c r="B440" s="136"/>
      <c r="C440" s="137" t="s">
        <v>621</v>
      </c>
      <c r="D440" s="137" t="s">
        <v>195</v>
      </c>
      <c r="E440" s="138" t="s">
        <v>2699</v>
      </c>
      <c r="F440" s="139" t="s">
        <v>2700</v>
      </c>
      <c r="G440" s="140" t="s">
        <v>353</v>
      </c>
      <c r="H440" s="141">
        <v>69.5</v>
      </c>
      <c r="I440" s="142">
        <v>0</v>
      </c>
      <c r="J440" s="142">
        <f>ROUND(I440*H440,2)</f>
        <v>0</v>
      </c>
      <c r="K440" s="143"/>
      <c r="L440" s="14"/>
      <c r="M440" s="144"/>
      <c r="N440" s="145" t="s">
        <v>44</v>
      </c>
      <c r="O440" s="146">
        <v>0.105</v>
      </c>
      <c r="P440" s="146">
        <f>O440*H440</f>
        <v>7.2974999999999994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R440" s="148" t="s">
        <v>199</v>
      </c>
      <c r="AT440" s="148" t="s">
        <v>195</v>
      </c>
      <c r="AU440" s="148" t="s">
        <v>82</v>
      </c>
      <c r="AY440" s="2" t="s">
        <v>193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2" t="s">
        <v>80</v>
      </c>
      <c r="BK440" s="149">
        <f>ROUND(I440*H440,2)</f>
        <v>0</v>
      </c>
      <c r="BL440" s="2" t="s">
        <v>199</v>
      </c>
      <c r="BM440" s="148" t="s">
        <v>624</v>
      </c>
    </row>
    <row r="441" spans="1:65" s="17" customFormat="1">
      <c r="A441" s="13"/>
      <c r="B441" s="14"/>
      <c r="C441" s="13"/>
      <c r="D441" s="150" t="s">
        <v>200</v>
      </c>
      <c r="E441" s="13"/>
      <c r="F441" s="151" t="s">
        <v>2701</v>
      </c>
      <c r="G441" s="13"/>
      <c r="H441" s="13"/>
      <c r="I441" s="13"/>
      <c r="J441" s="13"/>
      <c r="K441" s="13"/>
      <c r="L441" s="14"/>
      <c r="M441" s="152"/>
      <c r="N441" s="153"/>
      <c r="O441" s="36"/>
      <c r="P441" s="36"/>
      <c r="Q441" s="36"/>
      <c r="R441" s="36"/>
      <c r="S441" s="36"/>
      <c r="T441" s="3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" t="s">
        <v>200</v>
      </c>
      <c r="AU441" s="2" t="s">
        <v>82</v>
      </c>
    </row>
    <row r="442" spans="1:65" s="154" customFormat="1">
      <c r="B442" s="155"/>
      <c r="D442" s="156" t="s">
        <v>202</v>
      </c>
      <c r="E442" s="157"/>
      <c r="F442" s="158" t="s">
        <v>2515</v>
      </c>
      <c r="H442" s="157"/>
      <c r="L442" s="155"/>
      <c r="M442" s="159"/>
      <c r="N442" s="160"/>
      <c r="O442" s="160"/>
      <c r="P442" s="160"/>
      <c r="Q442" s="160"/>
      <c r="R442" s="160"/>
      <c r="S442" s="160"/>
      <c r="T442" s="161"/>
      <c r="AT442" s="157" t="s">
        <v>202</v>
      </c>
      <c r="AU442" s="157" t="s">
        <v>82</v>
      </c>
      <c r="AV442" s="154" t="s">
        <v>80</v>
      </c>
      <c r="AW442" s="154" t="s">
        <v>35</v>
      </c>
      <c r="AX442" s="154" t="s">
        <v>73</v>
      </c>
      <c r="AY442" s="157" t="s">
        <v>193</v>
      </c>
    </row>
    <row r="443" spans="1:65" s="154" customFormat="1" ht="20.399999999999999">
      <c r="B443" s="155"/>
      <c r="D443" s="156" t="s">
        <v>202</v>
      </c>
      <c r="E443" s="157"/>
      <c r="F443" s="158" t="s">
        <v>2702</v>
      </c>
      <c r="H443" s="157"/>
      <c r="L443" s="155"/>
      <c r="M443" s="159"/>
      <c r="N443" s="160"/>
      <c r="O443" s="160"/>
      <c r="P443" s="160"/>
      <c r="Q443" s="160"/>
      <c r="R443" s="160"/>
      <c r="S443" s="160"/>
      <c r="T443" s="161"/>
      <c r="AT443" s="157" t="s">
        <v>202</v>
      </c>
      <c r="AU443" s="157" t="s">
        <v>82</v>
      </c>
      <c r="AV443" s="154" t="s">
        <v>80</v>
      </c>
      <c r="AW443" s="154" t="s">
        <v>35</v>
      </c>
      <c r="AX443" s="154" t="s">
        <v>73</v>
      </c>
      <c r="AY443" s="157" t="s">
        <v>193</v>
      </c>
    </row>
    <row r="444" spans="1:65" s="162" customFormat="1">
      <c r="B444" s="163"/>
      <c r="D444" s="156" t="s">
        <v>202</v>
      </c>
      <c r="E444" s="164"/>
      <c r="F444" s="165" t="s">
        <v>2544</v>
      </c>
      <c r="H444" s="166">
        <v>69.5</v>
      </c>
      <c r="L444" s="163"/>
      <c r="M444" s="167"/>
      <c r="N444" s="168"/>
      <c r="O444" s="168"/>
      <c r="P444" s="168"/>
      <c r="Q444" s="168"/>
      <c r="R444" s="168"/>
      <c r="S444" s="168"/>
      <c r="T444" s="169"/>
      <c r="AT444" s="164" t="s">
        <v>202</v>
      </c>
      <c r="AU444" s="164" t="s">
        <v>82</v>
      </c>
      <c r="AV444" s="162" t="s">
        <v>82</v>
      </c>
      <c r="AW444" s="162" t="s">
        <v>35</v>
      </c>
      <c r="AX444" s="162" t="s">
        <v>73</v>
      </c>
      <c r="AY444" s="164" t="s">
        <v>193</v>
      </c>
    </row>
    <row r="445" spans="1:65" s="170" customFormat="1">
      <c r="B445" s="171"/>
      <c r="D445" s="156" t="s">
        <v>202</v>
      </c>
      <c r="E445" s="172"/>
      <c r="F445" s="173" t="s">
        <v>206</v>
      </c>
      <c r="H445" s="174">
        <v>69.5</v>
      </c>
      <c r="L445" s="171"/>
      <c r="M445" s="175"/>
      <c r="N445" s="176"/>
      <c r="O445" s="176"/>
      <c r="P445" s="176"/>
      <c r="Q445" s="176"/>
      <c r="R445" s="176"/>
      <c r="S445" s="176"/>
      <c r="T445" s="177"/>
      <c r="AT445" s="172" t="s">
        <v>202</v>
      </c>
      <c r="AU445" s="172" t="s">
        <v>82</v>
      </c>
      <c r="AV445" s="170" t="s">
        <v>199</v>
      </c>
      <c r="AW445" s="170" t="s">
        <v>35</v>
      </c>
      <c r="AX445" s="170" t="s">
        <v>80</v>
      </c>
      <c r="AY445" s="172" t="s">
        <v>193</v>
      </c>
    </row>
    <row r="446" spans="1:65" s="17" customFormat="1" ht="55.5" customHeight="1">
      <c r="A446" s="13"/>
      <c r="B446" s="136"/>
      <c r="C446" s="137" t="s">
        <v>427</v>
      </c>
      <c r="D446" s="137" t="s">
        <v>195</v>
      </c>
      <c r="E446" s="138" t="s">
        <v>2703</v>
      </c>
      <c r="F446" s="139" t="s">
        <v>2704</v>
      </c>
      <c r="G446" s="140" t="s">
        <v>198</v>
      </c>
      <c r="H446" s="141">
        <v>102.8</v>
      </c>
      <c r="I446" s="142">
        <v>0</v>
      </c>
      <c r="J446" s="142">
        <f>ROUND(I446*H446,2)</f>
        <v>0</v>
      </c>
      <c r="K446" s="143"/>
      <c r="L446" s="14"/>
      <c r="M446" s="144"/>
      <c r="N446" s="145" t="s">
        <v>44</v>
      </c>
      <c r="O446" s="146">
        <v>0.22</v>
      </c>
      <c r="P446" s="146">
        <f>O446*H446</f>
        <v>22.616</v>
      </c>
      <c r="Q446" s="146">
        <v>0</v>
      </c>
      <c r="R446" s="146">
        <f>Q446*H446</f>
        <v>0</v>
      </c>
      <c r="S446" s="146">
        <v>0</v>
      </c>
      <c r="T446" s="147">
        <f>S446*H446</f>
        <v>0</v>
      </c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R446" s="148" t="s">
        <v>199</v>
      </c>
      <c r="AT446" s="148" t="s">
        <v>195</v>
      </c>
      <c r="AU446" s="148" t="s">
        <v>82</v>
      </c>
      <c r="AY446" s="2" t="s">
        <v>193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2" t="s">
        <v>80</v>
      </c>
      <c r="BK446" s="149">
        <f>ROUND(I446*H446,2)</f>
        <v>0</v>
      </c>
      <c r="BL446" s="2" t="s">
        <v>199</v>
      </c>
      <c r="BM446" s="148" t="s">
        <v>629</v>
      </c>
    </row>
    <row r="447" spans="1:65" s="17" customFormat="1">
      <c r="A447" s="13"/>
      <c r="B447" s="14"/>
      <c r="C447" s="13"/>
      <c r="D447" s="150" t="s">
        <v>200</v>
      </c>
      <c r="E447" s="13"/>
      <c r="F447" s="151" t="s">
        <v>2705</v>
      </c>
      <c r="G447" s="13"/>
      <c r="H447" s="13"/>
      <c r="I447" s="13"/>
      <c r="J447" s="13"/>
      <c r="K447" s="13"/>
      <c r="L447" s="14"/>
      <c r="M447" s="152"/>
      <c r="N447" s="153"/>
      <c r="O447" s="36"/>
      <c r="P447" s="36"/>
      <c r="Q447" s="36"/>
      <c r="R447" s="36"/>
      <c r="S447" s="36"/>
      <c r="T447" s="3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" t="s">
        <v>200</v>
      </c>
      <c r="AU447" s="2" t="s">
        <v>82</v>
      </c>
    </row>
    <row r="448" spans="1:65" s="154" customFormat="1">
      <c r="B448" s="155"/>
      <c r="D448" s="156" t="s">
        <v>202</v>
      </c>
      <c r="E448" s="157"/>
      <c r="F448" s="158" t="s">
        <v>2515</v>
      </c>
      <c r="H448" s="157"/>
      <c r="L448" s="155"/>
      <c r="M448" s="159"/>
      <c r="N448" s="160"/>
      <c r="O448" s="160"/>
      <c r="P448" s="160"/>
      <c r="Q448" s="160"/>
      <c r="R448" s="160"/>
      <c r="S448" s="160"/>
      <c r="T448" s="161"/>
      <c r="AT448" s="157" t="s">
        <v>202</v>
      </c>
      <c r="AU448" s="157" t="s">
        <v>82</v>
      </c>
      <c r="AV448" s="154" t="s">
        <v>80</v>
      </c>
      <c r="AW448" s="154" t="s">
        <v>35</v>
      </c>
      <c r="AX448" s="154" t="s">
        <v>73</v>
      </c>
      <c r="AY448" s="157" t="s">
        <v>193</v>
      </c>
    </row>
    <row r="449" spans="1:65" s="154" customFormat="1">
      <c r="B449" s="155"/>
      <c r="D449" s="156" t="s">
        <v>202</v>
      </c>
      <c r="E449" s="157"/>
      <c r="F449" s="158" t="s">
        <v>2516</v>
      </c>
      <c r="H449" s="157"/>
      <c r="L449" s="155"/>
      <c r="M449" s="159"/>
      <c r="N449" s="160"/>
      <c r="O449" s="160"/>
      <c r="P449" s="160"/>
      <c r="Q449" s="160"/>
      <c r="R449" s="160"/>
      <c r="S449" s="160"/>
      <c r="T449" s="161"/>
      <c r="AT449" s="157" t="s">
        <v>202</v>
      </c>
      <c r="AU449" s="157" t="s">
        <v>82</v>
      </c>
      <c r="AV449" s="154" t="s">
        <v>80</v>
      </c>
      <c r="AW449" s="154" t="s">
        <v>35</v>
      </c>
      <c r="AX449" s="154" t="s">
        <v>73</v>
      </c>
      <c r="AY449" s="157" t="s">
        <v>193</v>
      </c>
    </row>
    <row r="450" spans="1:65" s="162" customFormat="1">
      <c r="B450" s="163"/>
      <c r="D450" s="156" t="s">
        <v>202</v>
      </c>
      <c r="E450" s="164"/>
      <c r="F450" s="165" t="s">
        <v>2517</v>
      </c>
      <c r="H450" s="166">
        <v>102.8</v>
      </c>
      <c r="L450" s="163"/>
      <c r="M450" s="167"/>
      <c r="N450" s="168"/>
      <c r="O450" s="168"/>
      <c r="P450" s="168"/>
      <c r="Q450" s="168"/>
      <c r="R450" s="168"/>
      <c r="S450" s="168"/>
      <c r="T450" s="169"/>
      <c r="AT450" s="164" t="s">
        <v>202</v>
      </c>
      <c r="AU450" s="164" t="s">
        <v>82</v>
      </c>
      <c r="AV450" s="162" t="s">
        <v>82</v>
      </c>
      <c r="AW450" s="162" t="s">
        <v>35</v>
      </c>
      <c r="AX450" s="162" t="s">
        <v>73</v>
      </c>
      <c r="AY450" s="164" t="s">
        <v>193</v>
      </c>
    </row>
    <row r="451" spans="1:65" s="170" customFormat="1">
      <c r="B451" s="171"/>
      <c r="D451" s="156" t="s">
        <v>202</v>
      </c>
      <c r="E451" s="172"/>
      <c r="F451" s="173" t="s">
        <v>206</v>
      </c>
      <c r="H451" s="174">
        <v>102.8</v>
      </c>
      <c r="L451" s="171"/>
      <c r="M451" s="175"/>
      <c r="N451" s="176"/>
      <c r="O451" s="176"/>
      <c r="P451" s="176"/>
      <c r="Q451" s="176"/>
      <c r="R451" s="176"/>
      <c r="S451" s="176"/>
      <c r="T451" s="177"/>
      <c r="AT451" s="172" t="s">
        <v>202</v>
      </c>
      <c r="AU451" s="172" t="s">
        <v>82</v>
      </c>
      <c r="AV451" s="170" t="s">
        <v>199</v>
      </c>
      <c r="AW451" s="170" t="s">
        <v>35</v>
      </c>
      <c r="AX451" s="170" t="s">
        <v>80</v>
      </c>
      <c r="AY451" s="172" t="s">
        <v>193</v>
      </c>
    </row>
    <row r="452" spans="1:65" s="123" customFormat="1" ht="22.8" customHeight="1">
      <c r="B452" s="124"/>
      <c r="D452" s="125" t="s">
        <v>72</v>
      </c>
      <c r="E452" s="134" t="s">
        <v>1221</v>
      </c>
      <c r="F452" s="134" t="s">
        <v>1222</v>
      </c>
      <c r="J452" s="135">
        <f>BK452</f>
        <v>0</v>
      </c>
      <c r="L452" s="124"/>
      <c r="M452" s="128"/>
      <c r="N452" s="129"/>
      <c r="O452" s="129"/>
      <c r="P452" s="130">
        <f>SUM(P453:P478)</f>
        <v>116.393235</v>
      </c>
      <c r="Q452" s="129"/>
      <c r="R452" s="130">
        <f>SUM(R453:R478)</f>
        <v>0</v>
      </c>
      <c r="S452" s="129"/>
      <c r="T452" s="131">
        <f>SUM(T453:T478)</f>
        <v>0</v>
      </c>
      <c r="AR452" s="125" t="s">
        <v>80</v>
      </c>
      <c r="AT452" s="132" t="s">
        <v>72</v>
      </c>
      <c r="AU452" s="132" t="s">
        <v>80</v>
      </c>
      <c r="AY452" s="125" t="s">
        <v>193</v>
      </c>
      <c r="BK452" s="133">
        <f>SUM(BK453:BK478)</f>
        <v>0</v>
      </c>
    </row>
    <row r="453" spans="1:65" s="17" customFormat="1" ht="37.799999999999997" customHeight="1">
      <c r="A453" s="13"/>
      <c r="B453" s="136"/>
      <c r="C453" s="137" t="s">
        <v>631</v>
      </c>
      <c r="D453" s="137" t="s">
        <v>195</v>
      </c>
      <c r="E453" s="138" t="s">
        <v>2706</v>
      </c>
      <c r="F453" s="139" t="s">
        <v>2707</v>
      </c>
      <c r="G453" s="140" t="s">
        <v>326</v>
      </c>
      <c r="H453" s="141">
        <v>124.41500000000001</v>
      </c>
      <c r="I453" s="142">
        <v>0</v>
      </c>
      <c r="J453" s="142">
        <f>ROUND(I453*H453,2)</f>
        <v>0</v>
      </c>
      <c r="K453" s="143"/>
      <c r="L453" s="14"/>
      <c r="M453" s="144"/>
      <c r="N453" s="145" t="s">
        <v>44</v>
      </c>
      <c r="O453" s="146">
        <v>0.03</v>
      </c>
      <c r="P453" s="146">
        <f>O453*H453</f>
        <v>3.73245</v>
      </c>
      <c r="Q453" s="146">
        <v>0</v>
      </c>
      <c r="R453" s="146">
        <f>Q453*H453</f>
        <v>0</v>
      </c>
      <c r="S453" s="146">
        <v>0</v>
      </c>
      <c r="T453" s="147">
        <f>S453*H453</f>
        <v>0</v>
      </c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R453" s="148" t="s">
        <v>199</v>
      </c>
      <c r="AT453" s="148" t="s">
        <v>195</v>
      </c>
      <c r="AU453" s="148" t="s">
        <v>82</v>
      </c>
      <c r="AY453" s="2" t="s">
        <v>193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2" t="s">
        <v>80</v>
      </c>
      <c r="BK453" s="149">
        <f>ROUND(I453*H453,2)</f>
        <v>0</v>
      </c>
      <c r="BL453" s="2" t="s">
        <v>199</v>
      </c>
      <c r="BM453" s="148" t="s">
        <v>634</v>
      </c>
    </row>
    <row r="454" spans="1:65" s="17" customFormat="1">
      <c r="A454" s="13"/>
      <c r="B454" s="14"/>
      <c r="C454" s="13"/>
      <c r="D454" s="150" t="s">
        <v>200</v>
      </c>
      <c r="E454" s="13"/>
      <c r="F454" s="151" t="s">
        <v>2708</v>
      </c>
      <c r="G454" s="13"/>
      <c r="H454" s="13"/>
      <c r="I454" s="13"/>
      <c r="J454" s="13"/>
      <c r="K454" s="13"/>
      <c r="L454" s="14"/>
      <c r="M454" s="152"/>
      <c r="N454" s="153"/>
      <c r="O454" s="36"/>
      <c r="P454" s="36"/>
      <c r="Q454" s="36"/>
      <c r="R454" s="36"/>
      <c r="S454" s="36"/>
      <c r="T454" s="3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" t="s">
        <v>200</v>
      </c>
      <c r="AU454" s="2" t="s">
        <v>82</v>
      </c>
    </row>
    <row r="455" spans="1:65" s="17" customFormat="1" ht="37.799999999999997" customHeight="1">
      <c r="A455" s="13"/>
      <c r="B455" s="136"/>
      <c r="C455" s="137" t="s">
        <v>432</v>
      </c>
      <c r="D455" s="137" t="s">
        <v>195</v>
      </c>
      <c r="E455" s="138" t="s">
        <v>2709</v>
      </c>
      <c r="F455" s="139" t="s">
        <v>2710</v>
      </c>
      <c r="G455" s="140" t="s">
        <v>326</v>
      </c>
      <c r="H455" s="141">
        <v>2985.96</v>
      </c>
      <c r="I455" s="142">
        <v>0</v>
      </c>
      <c r="J455" s="142">
        <f>ROUND(I455*H455,2)</f>
        <v>0</v>
      </c>
      <c r="K455" s="143"/>
      <c r="L455" s="14"/>
      <c r="M455" s="144"/>
      <c r="N455" s="145" t="s">
        <v>44</v>
      </c>
      <c r="O455" s="146">
        <v>2E-3</v>
      </c>
      <c r="P455" s="146">
        <f>O455*H455</f>
        <v>5.9719199999999999</v>
      </c>
      <c r="Q455" s="146">
        <v>0</v>
      </c>
      <c r="R455" s="146">
        <f>Q455*H455</f>
        <v>0</v>
      </c>
      <c r="S455" s="146">
        <v>0</v>
      </c>
      <c r="T455" s="147">
        <f>S455*H455</f>
        <v>0</v>
      </c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R455" s="148" t="s">
        <v>199</v>
      </c>
      <c r="AT455" s="148" t="s">
        <v>195</v>
      </c>
      <c r="AU455" s="148" t="s">
        <v>82</v>
      </c>
      <c r="AY455" s="2" t="s">
        <v>193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2" t="s">
        <v>80</v>
      </c>
      <c r="BK455" s="149">
        <f>ROUND(I455*H455,2)</f>
        <v>0</v>
      </c>
      <c r="BL455" s="2" t="s">
        <v>199</v>
      </c>
      <c r="BM455" s="148" t="s">
        <v>639</v>
      </c>
    </row>
    <row r="456" spans="1:65" s="17" customFormat="1">
      <c r="A456" s="13"/>
      <c r="B456" s="14"/>
      <c r="C456" s="13"/>
      <c r="D456" s="150" t="s">
        <v>200</v>
      </c>
      <c r="E456" s="13"/>
      <c r="F456" s="151" t="s">
        <v>2711</v>
      </c>
      <c r="G456" s="13"/>
      <c r="H456" s="13"/>
      <c r="I456" s="13"/>
      <c r="J456" s="13"/>
      <c r="K456" s="13"/>
      <c r="L456" s="14"/>
      <c r="M456" s="152"/>
      <c r="N456" s="153"/>
      <c r="O456" s="36"/>
      <c r="P456" s="36"/>
      <c r="Q456" s="36"/>
      <c r="R456" s="36"/>
      <c r="S456" s="36"/>
      <c r="T456" s="3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" t="s">
        <v>200</v>
      </c>
      <c r="AU456" s="2" t="s">
        <v>82</v>
      </c>
    </row>
    <row r="457" spans="1:65" s="162" customFormat="1">
      <c r="B457" s="163"/>
      <c r="D457" s="156" t="s">
        <v>202</v>
      </c>
      <c r="E457" s="164"/>
      <c r="F457" s="165" t="s">
        <v>2712</v>
      </c>
      <c r="H457" s="166">
        <v>2985.96</v>
      </c>
      <c r="L457" s="163"/>
      <c r="M457" s="167"/>
      <c r="N457" s="168"/>
      <c r="O457" s="168"/>
      <c r="P457" s="168"/>
      <c r="Q457" s="168"/>
      <c r="R457" s="168"/>
      <c r="S457" s="168"/>
      <c r="T457" s="169"/>
      <c r="AT457" s="164" t="s">
        <v>202</v>
      </c>
      <c r="AU457" s="164" t="s">
        <v>82</v>
      </c>
      <c r="AV457" s="162" t="s">
        <v>82</v>
      </c>
      <c r="AW457" s="162" t="s">
        <v>35</v>
      </c>
      <c r="AX457" s="162" t="s">
        <v>73</v>
      </c>
      <c r="AY457" s="164" t="s">
        <v>193</v>
      </c>
    </row>
    <row r="458" spans="1:65" s="170" customFormat="1">
      <c r="B458" s="171"/>
      <c r="D458" s="156" t="s">
        <v>202</v>
      </c>
      <c r="E458" s="172"/>
      <c r="F458" s="173" t="s">
        <v>206</v>
      </c>
      <c r="H458" s="174">
        <v>2985.96</v>
      </c>
      <c r="L458" s="171"/>
      <c r="M458" s="175"/>
      <c r="N458" s="176"/>
      <c r="O458" s="176"/>
      <c r="P458" s="176"/>
      <c r="Q458" s="176"/>
      <c r="R458" s="176"/>
      <c r="S458" s="176"/>
      <c r="T458" s="177"/>
      <c r="AT458" s="172" t="s">
        <v>202</v>
      </c>
      <c r="AU458" s="172" t="s">
        <v>82</v>
      </c>
      <c r="AV458" s="170" t="s">
        <v>199</v>
      </c>
      <c r="AW458" s="170" t="s">
        <v>35</v>
      </c>
      <c r="AX458" s="170" t="s">
        <v>80</v>
      </c>
      <c r="AY458" s="172" t="s">
        <v>193</v>
      </c>
    </row>
    <row r="459" spans="1:65" s="17" customFormat="1" ht="37.799999999999997" customHeight="1">
      <c r="A459" s="13"/>
      <c r="B459" s="136"/>
      <c r="C459" s="137" t="s">
        <v>641</v>
      </c>
      <c r="D459" s="137" t="s">
        <v>195</v>
      </c>
      <c r="E459" s="138" t="s">
        <v>2713</v>
      </c>
      <c r="F459" s="139" t="s">
        <v>2714</v>
      </c>
      <c r="G459" s="140" t="s">
        <v>326</v>
      </c>
      <c r="H459" s="141">
        <v>181.05600000000001</v>
      </c>
      <c r="I459" s="142">
        <v>0</v>
      </c>
      <c r="J459" s="142">
        <f>ROUND(I459*H459,2)</f>
        <v>0</v>
      </c>
      <c r="K459" s="143"/>
      <c r="L459" s="14"/>
      <c r="M459" s="144"/>
      <c r="N459" s="145" t="s">
        <v>44</v>
      </c>
      <c r="O459" s="146">
        <v>3.2000000000000001E-2</v>
      </c>
      <c r="P459" s="146">
        <f>O459*H459</f>
        <v>5.7937920000000007</v>
      </c>
      <c r="Q459" s="146">
        <v>0</v>
      </c>
      <c r="R459" s="146">
        <f>Q459*H459</f>
        <v>0</v>
      </c>
      <c r="S459" s="146">
        <v>0</v>
      </c>
      <c r="T459" s="147">
        <f>S459*H459</f>
        <v>0</v>
      </c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R459" s="148" t="s">
        <v>199</v>
      </c>
      <c r="AT459" s="148" t="s">
        <v>195</v>
      </c>
      <c r="AU459" s="148" t="s">
        <v>82</v>
      </c>
      <c r="AY459" s="2" t="s">
        <v>193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2" t="s">
        <v>80</v>
      </c>
      <c r="BK459" s="149">
        <f>ROUND(I459*H459,2)</f>
        <v>0</v>
      </c>
      <c r="BL459" s="2" t="s">
        <v>199</v>
      </c>
      <c r="BM459" s="148" t="s">
        <v>644</v>
      </c>
    </row>
    <row r="460" spans="1:65" s="17" customFormat="1">
      <c r="A460" s="13"/>
      <c r="B460" s="14"/>
      <c r="C460" s="13"/>
      <c r="D460" s="150" t="s">
        <v>200</v>
      </c>
      <c r="E460" s="13"/>
      <c r="F460" s="151" t="s">
        <v>2715</v>
      </c>
      <c r="G460" s="13"/>
      <c r="H460" s="13"/>
      <c r="I460" s="13"/>
      <c r="J460" s="13"/>
      <c r="K460" s="13"/>
      <c r="L460" s="14"/>
      <c r="M460" s="152"/>
      <c r="N460" s="153"/>
      <c r="O460" s="36"/>
      <c r="P460" s="36"/>
      <c r="Q460" s="36"/>
      <c r="R460" s="36"/>
      <c r="S460" s="36"/>
      <c r="T460" s="3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" t="s">
        <v>200</v>
      </c>
      <c r="AU460" s="2" t="s">
        <v>82</v>
      </c>
    </row>
    <row r="461" spans="1:65" s="17" customFormat="1" ht="37.799999999999997" customHeight="1">
      <c r="A461" s="13"/>
      <c r="B461" s="136"/>
      <c r="C461" s="137" t="s">
        <v>439</v>
      </c>
      <c r="D461" s="137" t="s">
        <v>195</v>
      </c>
      <c r="E461" s="138" t="s">
        <v>2716</v>
      </c>
      <c r="F461" s="139" t="s">
        <v>2710</v>
      </c>
      <c r="G461" s="140" t="s">
        <v>326</v>
      </c>
      <c r="H461" s="141">
        <v>4345.3440000000001</v>
      </c>
      <c r="I461" s="142">
        <v>0</v>
      </c>
      <c r="J461" s="142">
        <f>ROUND(I461*H461,2)</f>
        <v>0</v>
      </c>
      <c r="K461" s="143"/>
      <c r="L461" s="14"/>
      <c r="M461" s="144"/>
      <c r="N461" s="145" t="s">
        <v>44</v>
      </c>
      <c r="O461" s="146">
        <v>3.0000000000000001E-3</v>
      </c>
      <c r="P461" s="146">
        <f>O461*H461</f>
        <v>13.036032000000001</v>
      </c>
      <c r="Q461" s="146">
        <v>0</v>
      </c>
      <c r="R461" s="146">
        <f>Q461*H461</f>
        <v>0</v>
      </c>
      <c r="S461" s="146">
        <v>0</v>
      </c>
      <c r="T461" s="147">
        <f>S461*H461</f>
        <v>0</v>
      </c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R461" s="148" t="s">
        <v>199</v>
      </c>
      <c r="AT461" s="148" t="s">
        <v>195</v>
      </c>
      <c r="AU461" s="148" t="s">
        <v>82</v>
      </c>
      <c r="AY461" s="2" t="s">
        <v>193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2" t="s">
        <v>80</v>
      </c>
      <c r="BK461" s="149">
        <f>ROUND(I461*H461,2)</f>
        <v>0</v>
      </c>
      <c r="BL461" s="2" t="s">
        <v>199</v>
      </c>
      <c r="BM461" s="148" t="s">
        <v>650</v>
      </c>
    </row>
    <row r="462" spans="1:65" s="17" customFormat="1">
      <c r="A462" s="13"/>
      <c r="B462" s="14"/>
      <c r="C462" s="13"/>
      <c r="D462" s="150" t="s">
        <v>200</v>
      </c>
      <c r="E462" s="13"/>
      <c r="F462" s="151" t="s">
        <v>2717</v>
      </c>
      <c r="G462" s="13"/>
      <c r="H462" s="13"/>
      <c r="I462" s="13"/>
      <c r="J462" s="13"/>
      <c r="K462" s="13"/>
      <c r="L462" s="14"/>
      <c r="M462" s="152"/>
      <c r="N462" s="153"/>
      <c r="O462" s="36"/>
      <c r="P462" s="36"/>
      <c r="Q462" s="36"/>
      <c r="R462" s="36"/>
      <c r="S462" s="36"/>
      <c r="T462" s="3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" t="s">
        <v>200</v>
      </c>
      <c r="AU462" s="2" t="s">
        <v>82</v>
      </c>
    </row>
    <row r="463" spans="1:65" s="162" customFormat="1">
      <c r="B463" s="163"/>
      <c r="D463" s="156" t="s">
        <v>202</v>
      </c>
      <c r="E463" s="164"/>
      <c r="F463" s="165" t="s">
        <v>2718</v>
      </c>
      <c r="H463" s="166">
        <v>4345.3440000000001</v>
      </c>
      <c r="L463" s="163"/>
      <c r="M463" s="167"/>
      <c r="N463" s="168"/>
      <c r="O463" s="168"/>
      <c r="P463" s="168"/>
      <c r="Q463" s="168"/>
      <c r="R463" s="168"/>
      <c r="S463" s="168"/>
      <c r="T463" s="169"/>
      <c r="AT463" s="164" t="s">
        <v>202</v>
      </c>
      <c r="AU463" s="164" t="s">
        <v>82</v>
      </c>
      <c r="AV463" s="162" t="s">
        <v>82</v>
      </c>
      <c r="AW463" s="162" t="s">
        <v>35</v>
      </c>
      <c r="AX463" s="162" t="s">
        <v>73</v>
      </c>
      <c r="AY463" s="164" t="s">
        <v>193</v>
      </c>
    </row>
    <row r="464" spans="1:65" s="170" customFormat="1">
      <c r="B464" s="171"/>
      <c r="D464" s="156" t="s">
        <v>202</v>
      </c>
      <c r="E464" s="172"/>
      <c r="F464" s="173" t="s">
        <v>206</v>
      </c>
      <c r="H464" s="174">
        <v>4345.3440000000001</v>
      </c>
      <c r="L464" s="171"/>
      <c r="M464" s="175"/>
      <c r="N464" s="176"/>
      <c r="O464" s="176"/>
      <c r="P464" s="176"/>
      <c r="Q464" s="176"/>
      <c r="R464" s="176"/>
      <c r="S464" s="176"/>
      <c r="T464" s="177"/>
      <c r="AT464" s="172" t="s">
        <v>202</v>
      </c>
      <c r="AU464" s="172" t="s">
        <v>82</v>
      </c>
      <c r="AV464" s="170" t="s">
        <v>199</v>
      </c>
      <c r="AW464" s="170" t="s">
        <v>35</v>
      </c>
      <c r="AX464" s="170" t="s">
        <v>80</v>
      </c>
      <c r="AY464" s="172" t="s">
        <v>193</v>
      </c>
    </row>
    <row r="465" spans="1:65" s="17" customFormat="1" ht="24.15" customHeight="1">
      <c r="A465" s="13"/>
      <c r="B465" s="136"/>
      <c r="C465" s="137" t="s">
        <v>656</v>
      </c>
      <c r="D465" s="137" t="s">
        <v>195</v>
      </c>
      <c r="E465" s="138" t="s">
        <v>2719</v>
      </c>
      <c r="F465" s="139" t="s">
        <v>2720</v>
      </c>
      <c r="G465" s="140" t="s">
        <v>326</v>
      </c>
      <c r="H465" s="141">
        <v>124.41500000000001</v>
      </c>
      <c r="I465" s="142">
        <v>0</v>
      </c>
      <c r="J465" s="142">
        <f>ROUND(I465*H465,2)</f>
        <v>0</v>
      </c>
      <c r="K465" s="143"/>
      <c r="L465" s="14"/>
      <c r="M465" s="144"/>
      <c r="N465" s="145" t="s">
        <v>44</v>
      </c>
      <c r="O465" s="146">
        <v>0.159</v>
      </c>
      <c r="P465" s="146">
        <f>O465*H465</f>
        <v>19.781985000000002</v>
      </c>
      <c r="Q465" s="146">
        <v>0</v>
      </c>
      <c r="R465" s="146">
        <f>Q465*H465</f>
        <v>0</v>
      </c>
      <c r="S465" s="146">
        <v>0</v>
      </c>
      <c r="T465" s="147">
        <f>S465*H465</f>
        <v>0</v>
      </c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R465" s="148" t="s">
        <v>199</v>
      </c>
      <c r="AT465" s="148" t="s">
        <v>195</v>
      </c>
      <c r="AU465" s="148" t="s">
        <v>82</v>
      </c>
      <c r="AY465" s="2" t="s">
        <v>193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2" t="s">
        <v>80</v>
      </c>
      <c r="BK465" s="149">
        <f>ROUND(I465*H465,2)</f>
        <v>0</v>
      </c>
      <c r="BL465" s="2" t="s">
        <v>199</v>
      </c>
      <c r="BM465" s="148" t="s">
        <v>659</v>
      </c>
    </row>
    <row r="466" spans="1:65" s="17" customFormat="1">
      <c r="A466" s="13"/>
      <c r="B466" s="14"/>
      <c r="C466" s="13"/>
      <c r="D466" s="150" t="s">
        <v>200</v>
      </c>
      <c r="E466" s="13"/>
      <c r="F466" s="151" t="s">
        <v>2721</v>
      </c>
      <c r="G466" s="13"/>
      <c r="H466" s="13"/>
      <c r="I466" s="13"/>
      <c r="J466" s="13"/>
      <c r="K466" s="13"/>
      <c r="L466" s="14"/>
      <c r="M466" s="152"/>
      <c r="N466" s="153"/>
      <c r="O466" s="36"/>
      <c r="P466" s="36"/>
      <c r="Q466" s="36"/>
      <c r="R466" s="36"/>
      <c r="S466" s="36"/>
      <c r="T466" s="3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" t="s">
        <v>200</v>
      </c>
      <c r="AU466" s="2" t="s">
        <v>82</v>
      </c>
    </row>
    <row r="467" spans="1:65" s="17" customFormat="1" ht="24.15" customHeight="1">
      <c r="A467" s="13"/>
      <c r="B467" s="136"/>
      <c r="C467" s="137" t="s">
        <v>445</v>
      </c>
      <c r="D467" s="137" t="s">
        <v>195</v>
      </c>
      <c r="E467" s="138" t="s">
        <v>2722</v>
      </c>
      <c r="F467" s="139" t="s">
        <v>2723</v>
      </c>
      <c r="G467" s="140" t="s">
        <v>326</v>
      </c>
      <c r="H467" s="141">
        <v>181.05600000000001</v>
      </c>
      <c r="I467" s="142">
        <v>0</v>
      </c>
      <c r="J467" s="142">
        <f>ROUND(I467*H467,2)</f>
        <v>0</v>
      </c>
      <c r="K467" s="143"/>
      <c r="L467" s="14"/>
      <c r="M467" s="144"/>
      <c r="N467" s="145" t="s">
        <v>44</v>
      </c>
      <c r="O467" s="146">
        <v>0.376</v>
      </c>
      <c r="P467" s="146">
        <f>O467*H467</f>
        <v>68.077055999999999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R467" s="148" t="s">
        <v>199</v>
      </c>
      <c r="AT467" s="148" t="s">
        <v>195</v>
      </c>
      <c r="AU467" s="148" t="s">
        <v>82</v>
      </c>
      <c r="AY467" s="2" t="s">
        <v>193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2" t="s">
        <v>80</v>
      </c>
      <c r="BK467" s="149">
        <f>ROUND(I467*H467,2)</f>
        <v>0</v>
      </c>
      <c r="BL467" s="2" t="s">
        <v>199</v>
      </c>
      <c r="BM467" s="148" t="s">
        <v>663</v>
      </c>
    </row>
    <row r="468" spans="1:65" s="17" customFormat="1">
      <c r="A468" s="13"/>
      <c r="B468" s="14"/>
      <c r="C468" s="13"/>
      <c r="D468" s="150" t="s">
        <v>200</v>
      </c>
      <c r="E468" s="13"/>
      <c r="F468" s="151" t="s">
        <v>2724</v>
      </c>
      <c r="G468" s="13"/>
      <c r="H468" s="13"/>
      <c r="I468" s="13"/>
      <c r="J468" s="13"/>
      <c r="K468" s="13"/>
      <c r="L468" s="14"/>
      <c r="M468" s="152"/>
      <c r="N468" s="153"/>
      <c r="O468" s="36"/>
      <c r="P468" s="36"/>
      <c r="Q468" s="36"/>
      <c r="R468" s="36"/>
      <c r="S468" s="36"/>
      <c r="T468" s="3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" t="s">
        <v>200</v>
      </c>
      <c r="AU468" s="2" t="s">
        <v>82</v>
      </c>
    </row>
    <row r="469" spans="1:65" s="162" customFormat="1">
      <c r="B469" s="163"/>
      <c r="D469" s="156" t="s">
        <v>202</v>
      </c>
      <c r="E469" s="164"/>
      <c r="F469" s="165" t="s">
        <v>2725</v>
      </c>
      <c r="H469" s="166">
        <v>181.05600000000001</v>
      </c>
      <c r="L469" s="163"/>
      <c r="M469" s="167"/>
      <c r="N469" s="168"/>
      <c r="O469" s="168"/>
      <c r="P469" s="168"/>
      <c r="Q469" s="168"/>
      <c r="R469" s="168"/>
      <c r="S469" s="168"/>
      <c r="T469" s="169"/>
      <c r="AT469" s="164" t="s">
        <v>202</v>
      </c>
      <c r="AU469" s="164" t="s">
        <v>82</v>
      </c>
      <c r="AV469" s="162" t="s">
        <v>82</v>
      </c>
      <c r="AW469" s="162" t="s">
        <v>35</v>
      </c>
      <c r="AX469" s="162" t="s">
        <v>73</v>
      </c>
      <c r="AY469" s="164" t="s">
        <v>193</v>
      </c>
    </row>
    <row r="470" spans="1:65" s="170" customFormat="1">
      <c r="B470" s="171"/>
      <c r="D470" s="156" t="s">
        <v>202</v>
      </c>
      <c r="E470" s="172"/>
      <c r="F470" s="173" t="s">
        <v>206</v>
      </c>
      <c r="H470" s="174">
        <v>181.05600000000001</v>
      </c>
      <c r="L470" s="171"/>
      <c r="M470" s="175"/>
      <c r="N470" s="176"/>
      <c r="O470" s="176"/>
      <c r="P470" s="176"/>
      <c r="Q470" s="176"/>
      <c r="R470" s="176"/>
      <c r="S470" s="176"/>
      <c r="T470" s="177"/>
      <c r="AT470" s="172" t="s">
        <v>202</v>
      </c>
      <c r="AU470" s="172" t="s">
        <v>82</v>
      </c>
      <c r="AV470" s="170" t="s">
        <v>199</v>
      </c>
      <c r="AW470" s="170" t="s">
        <v>35</v>
      </c>
      <c r="AX470" s="170" t="s">
        <v>80</v>
      </c>
      <c r="AY470" s="172" t="s">
        <v>193</v>
      </c>
    </row>
    <row r="471" spans="1:65" s="17" customFormat="1" ht="44.25" customHeight="1">
      <c r="A471" s="13"/>
      <c r="B471" s="136"/>
      <c r="C471" s="137" t="s">
        <v>667</v>
      </c>
      <c r="D471" s="137" t="s">
        <v>195</v>
      </c>
      <c r="E471" s="138" t="s">
        <v>2726</v>
      </c>
      <c r="F471" s="139" t="s">
        <v>1239</v>
      </c>
      <c r="G471" s="140" t="s">
        <v>326</v>
      </c>
      <c r="H471" s="141">
        <v>157.745</v>
      </c>
      <c r="I471" s="142">
        <v>0</v>
      </c>
      <c r="J471" s="142">
        <f>ROUND(I471*H471,2)</f>
        <v>0</v>
      </c>
      <c r="K471" s="143"/>
      <c r="L471" s="14"/>
      <c r="M471" s="144"/>
      <c r="N471" s="145" t="s">
        <v>44</v>
      </c>
      <c r="O471" s="146">
        <v>0</v>
      </c>
      <c r="P471" s="146">
        <f>O471*H471</f>
        <v>0</v>
      </c>
      <c r="Q471" s="146">
        <v>0</v>
      </c>
      <c r="R471" s="146">
        <f>Q471*H471</f>
        <v>0</v>
      </c>
      <c r="S471" s="146">
        <v>0</v>
      </c>
      <c r="T471" s="147">
        <f>S471*H471</f>
        <v>0</v>
      </c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R471" s="148" t="s">
        <v>199</v>
      </c>
      <c r="AT471" s="148" t="s">
        <v>195</v>
      </c>
      <c r="AU471" s="148" t="s">
        <v>82</v>
      </c>
      <c r="AY471" s="2" t="s">
        <v>193</v>
      </c>
      <c r="BE471" s="149">
        <f>IF(N471="základní",J471,0)</f>
        <v>0</v>
      </c>
      <c r="BF471" s="149">
        <f>IF(N471="snížená",J471,0)</f>
        <v>0</v>
      </c>
      <c r="BG471" s="149">
        <f>IF(N471="zákl. přenesená",J471,0)</f>
        <v>0</v>
      </c>
      <c r="BH471" s="149">
        <f>IF(N471="sníž. přenesená",J471,0)</f>
        <v>0</v>
      </c>
      <c r="BI471" s="149">
        <f>IF(N471="nulová",J471,0)</f>
        <v>0</v>
      </c>
      <c r="BJ471" s="2" t="s">
        <v>80</v>
      </c>
      <c r="BK471" s="149">
        <f>ROUND(I471*H471,2)</f>
        <v>0</v>
      </c>
      <c r="BL471" s="2" t="s">
        <v>199</v>
      </c>
      <c r="BM471" s="148" t="s">
        <v>670</v>
      </c>
    </row>
    <row r="472" spans="1:65" s="17" customFormat="1">
      <c r="A472" s="13"/>
      <c r="B472" s="14"/>
      <c r="C472" s="13"/>
      <c r="D472" s="150" t="s">
        <v>200</v>
      </c>
      <c r="E472" s="13"/>
      <c r="F472" s="151" t="s">
        <v>2727</v>
      </c>
      <c r="G472" s="13"/>
      <c r="H472" s="13"/>
      <c r="I472" s="13"/>
      <c r="J472" s="13"/>
      <c r="K472" s="13"/>
      <c r="L472" s="14"/>
      <c r="M472" s="152"/>
      <c r="N472" s="153"/>
      <c r="O472" s="36"/>
      <c r="P472" s="36"/>
      <c r="Q472" s="36"/>
      <c r="R472" s="36"/>
      <c r="S472" s="36"/>
      <c r="T472" s="3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" t="s">
        <v>200</v>
      </c>
      <c r="AU472" s="2" t="s">
        <v>82</v>
      </c>
    </row>
    <row r="473" spans="1:65" s="17" customFormat="1" ht="44.25" customHeight="1">
      <c r="A473" s="13"/>
      <c r="B473" s="136"/>
      <c r="C473" s="137" t="s">
        <v>449</v>
      </c>
      <c r="D473" s="137" t="s">
        <v>195</v>
      </c>
      <c r="E473" s="138" t="s">
        <v>2728</v>
      </c>
      <c r="F473" s="139" t="s">
        <v>1244</v>
      </c>
      <c r="G473" s="140" t="s">
        <v>326</v>
      </c>
      <c r="H473" s="141">
        <v>22.032</v>
      </c>
      <c r="I473" s="142">
        <v>0</v>
      </c>
      <c r="J473" s="142">
        <f>ROUND(I473*H473,2)</f>
        <v>0</v>
      </c>
      <c r="K473" s="143"/>
      <c r="L473" s="14"/>
      <c r="M473" s="144"/>
      <c r="N473" s="145" t="s">
        <v>44</v>
      </c>
      <c r="O473" s="146">
        <v>0</v>
      </c>
      <c r="P473" s="146">
        <f>O473*H473</f>
        <v>0</v>
      </c>
      <c r="Q473" s="146">
        <v>0</v>
      </c>
      <c r="R473" s="146">
        <f>Q473*H473</f>
        <v>0</v>
      </c>
      <c r="S473" s="146">
        <v>0</v>
      </c>
      <c r="T473" s="147">
        <f>S473*H473</f>
        <v>0</v>
      </c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R473" s="148" t="s">
        <v>199</v>
      </c>
      <c r="AT473" s="148" t="s">
        <v>195</v>
      </c>
      <c r="AU473" s="148" t="s">
        <v>82</v>
      </c>
      <c r="AY473" s="2" t="s">
        <v>193</v>
      </c>
      <c r="BE473" s="149">
        <f>IF(N473="základní",J473,0)</f>
        <v>0</v>
      </c>
      <c r="BF473" s="149">
        <f>IF(N473="snížená",J473,0)</f>
        <v>0</v>
      </c>
      <c r="BG473" s="149">
        <f>IF(N473="zákl. přenesená",J473,0)</f>
        <v>0</v>
      </c>
      <c r="BH473" s="149">
        <f>IF(N473="sníž. přenesená",J473,0)</f>
        <v>0</v>
      </c>
      <c r="BI473" s="149">
        <f>IF(N473="nulová",J473,0)</f>
        <v>0</v>
      </c>
      <c r="BJ473" s="2" t="s">
        <v>80</v>
      </c>
      <c r="BK473" s="149">
        <f>ROUND(I473*H473,2)</f>
        <v>0</v>
      </c>
      <c r="BL473" s="2" t="s">
        <v>199</v>
      </c>
      <c r="BM473" s="148" t="s">
        <v>674</v>
      </c>
    </row>
    <row r="474" spans="1:65" s="17" customFormat="1">
      <c r="A474" s="13"/>
      <c r="B474" s="14"/>
      <c r="C474" s="13"/>
      <c r="D474" s="150" t="s">
        <v>200</v>
      </c>
      <c r="E474" s="13"/>
      <c r="F474" s="151" t="s">
        <v>2729</v>
      </c>
      <c r="G474" s="13"/>
      <c r="H474" s="13"/>
      <c r="I474" s="13"/>
      <c r="J474" s="13"/>
      <c r="K474" s="13"/>
      <c r="L474" s="14"/>
      <c r="M474" s="152"/>
      <c r="N474" s="153"/>
      <c r="O474" s="36"/>
      <c r="P474" s="36"/>
      <c r="Q474" s="36"/>
      <c r="R474" s="36"/>
      <c r="S474" s="36"/>
      <c r="T474" s="3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" t="s">
        <v>200</v>
      </c>
      <c r="AU474" s="2" t="s">
        <v>82</v>
      </c>
    </row>
    <row r="475" spans="1:65" s="17" customFormat="1" ht="44.25" customHeight="1">
      <c r="A475" s="13"/>
      <c r="B475" s="136"/>
      <c r="C475" s="137" t="s">
        <v>680</v>
      </c>
      <c r="D475" s="137" t="s">
        <v>195</v>
      </c>
      <c r="E475" s="138" t="s">
        <v>1247</v>
      </c>
      <c r="F475" s="139" t="s">
        <v>1248</v>
      </c>
      <c r="G475" s="140" t="s">
        <v>326</v>
      </c>
      <c r="H475" s="141">
        <v>1.2789999999999999</v>
      </c>
      <c r="I475" s="142">
        <v>0</v>
      </c>
      <c r="J475" s="142">
        <f>ROUND(I475*H475,2)</f>
        <v>0</v>
      </c>
      <c r="K475" s="143"/>
      <c r="L475" s="14"/>
      <c r="M475" s="144"/>
      <c r="N475" s="145" t="s">
        <v>44</v>
      </c>
      <c r="O475" s="146">
        <v>0</v>
      </c>
      <c r="P475" s="146">
        <f>O475*H475</f>
        <v>0</v>
      </c>
      <c r="Q475" s="146">
        <v>0</v>
      </c>
      <c r="R475" s="146">
        <f>Q475*H475</f>
        <v>0</v>
      </c>
      <c r="S475" s="146">
        <v>0</v>
      </c>
      <c r="T475" s="147">
        <f>S475*H475</f>
        <v>0</v>
      </c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R475" s="148" t="s">
        <v>199</v>
      </c>
      <c r="AT475" s="148" t="s">
        <v>195</v>
      </c>
      <c r="AU475" s="148" t="s">
        <v>82</v>
      </c>
      <c r="AY475" s="2" t="s">
        <v>193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2" t="s">
        <v>80</v>
      </c>
      <c r="BK475" s="149">
        <f>ROUND(I475*H475,2)</f>
        <v>0</v>
      </c>
      <c r="BL475" s="2" t="s">
        <v>199</v>
      </c>
      <c r="BM475" s="148" t="s">
        <v>683</v>
      </c>
    </row>
    <row r="476" spans="1:65" s="17" customFormat="1">
      <c r="A476" s="13"/>
      <c r="B476" s="14"/>
      <c r="C476" s="13"/>
      <c r="D476" s="150" t="s">
        <v>200</v>
      </c>
      <c r="E476" s="13"/>
      <c r="F476" s="151" t="s">
        <v>1250</v>
      </c>
      <c r="G476" s="13"/>
      <c r="H476" s="13"/>
      <c r="I476" s="13"/>
      <c r="J476" s="13"/>
      <c r="K476" s="13"/>
      <c r="L476" s="14"/>
      <c r="M476" s="152"/>
      <c r="N476" s="153"/>
      <c r="O476" s="36"/>
      <c r="P476" s="36"/>
      <c r="Q476" s="36"/>
      <c r="R476" s="36"/>
      <c r="S476" s="36"/>
      <c r="T476" s="3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" t="s">
        <v>200</v>
      </c>
      <c r="AU476" s="2" t="s">
        <v>82</v>
      </c>
    </row>
    <row r="477" spans="1:65" s="17" customFormat="1" ht="44.25" customHeight="1">
      <c r="A477" s="13"/>
      <c r="B477" s="136"/>
      <c r="C477" s="137" t="s">
        <v>456</v>
      </c>
      <c r="D477" s="137" t="s">
        <v>195</v>
      </c>
      <c r="E477" s="138" t="s">
        <v>2730</v>
      </c>
      <c r="F477" s="139" t="s">
        <v>325</v>
      </c>
      <c r="G477" s="140" t="s">
        <v>326</v>
      </c>
      <c r="H477" s="141">
        <v>124.41500000000001</v>
      </c>
      <c r="I477" s="142">
        <v>0</v>
      </c>
      <c r="J477" s="142">
        <f>ROUND(I477*H477,2)</f>
        <v>0</v>
      </c>
      <c r="K477" s="143"/>
      <c r="L477" s="14"/>
      <c r="M477" s="144"/>
      <c r="N477" s="145" t="s">
        <v>44</v>
      </c>
      <c r="O477" s="146">
        <v>0</v>
      </c>
      <c r="P477" s="146">
        <f>O477*H477</f>
        <v>0</v>
      </c>
      <c r="Q477" s="146">
        <v>0</v>
      </c>
      <c r="R477" s="146">
        <f>Q477*H477</f>
        <v>0</v>
      </c>
      <c r="S477" s="146">
        <v>0</v>
      </c>
      <c r="T477" s="147">
        <f>S477*H477</f>
        <v>0</v>
      </c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R477" s="148" t="s">
        <v>199</v>
      </c>
      <c r="AT477" s="148" t="s">
        <v>195</v>
      </c>
      <c r="AU477" s="148" t="s">
        <v>82</v>
      </c>
      <c r="AY477" s="2" t="s">
        <v>193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2" t="s">
        <v>80</v>
      </c>
      <c r="BK477" s="149">
        <f>ROUND(I477*H477,2)</f>
        <v>0</v>
      </c>
      <c r="BL477" s="2" t="s">
        <v>199</v>
      </c>
      <c r="BM477" s="148" t="s">
        <v>689</v>
      </c>
    </row>
    <row r="478" spans="1:65" s="17" customFormat="1">
      <c r="A478" s="13"/>
      <c r="B478" s="14"/>
      <c r="C478" s="13"/>
      <c r="D478" s="150" t="s">
        <v>200</v>
      </c>
      <c r="E478" s="13"/>
      <c r="F478" s="151" t="s">
        <v>2731</v>
      </c>
      <c r="G478" s="13"/>
      <c r="H478" s="13"/>
      <c r="I478" s="13"/>
      <c r="J478" s="13"/>
      <c r="K478" s="13"/>
      <c r="L478" s="14"/>
      <c r="M478" s="152"/>
      <c r="N478" s="153"/>
      <c r="O478" s="36"/>
      <c r="P478" s="36"/>
      <c r="Q478" s="36"/>
      <c r="R478" s="36"/>
      <c r="S478" s="36"/>
      <c r="T478" s="3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" t="s">
        <v>200</v>
      </c>
      <c r="AU478" s="2" t="s">
        <v>82</v>
      </c>
    </row>
    <row r="479" spans="1:65" s="123" customFormat="1" ht="22.8" customHeight="1">
      <c r="B479" s="124"/>
      <c r="D479" s="125" t="s">
        <v>72</v>
      </c>
      <c r="E479" s="134" t="s">
        <v>1255</v>
      </c>
      <c r="F479" s="134" t="s">
        <v>1256</v>
      </c>
      <c r="J479" s="135">
        <f>BK479</f>
        <v>0</v>
      </c>
      <c r="L479" s="124"/>
      <c r="M479" s="128"/>
      <c r="N479" s="129"/>
      <c r="O479" s="129"/>
      <c r="P479" s="130">
        <f>SUM(P480:P481)</f>
        <v>37.697532000000002</v>
      </c>
      <c r="Q479" s="129"/>
      <c r="R479" s="130">
        <f>SUM(R480:R481)</f>
        <v>0</v>
      </c>
      <c r="S479" s="129"/>
      <c r="T479" s="131">
        <f>SUM(T480:T481)</f>
        <v>0</v>
      </c>
      <c r="AR479" s="125" t="s">
        <v>80</v>
      </c>
      <c r="AT479" s="132" t="s">
        <v>72</v>
      </c>
      <c r="AU479" s="132" t="s">
        <v>80</v>
      </c>
      <c r="AY479" s="125" t="s">
        <v>193</v>
      </c>
      <c r="BK479" s="133">
        <f>SUM(BK480:BK481)</f>
        <v>0</v>
      </c>
    </row>
    <row r="480" spans="1:65" s="17" customFormat="1" ht="37.799999999999997" customHeight="1">
      <c r="A480" s="13"/>
      <c r="B480" s="136"/>
      <c r="C480" s="137" t="s">
        <v>701</v>
      </c>
      <c r="D480" s="137" t="s">
        <v>195</v>
      </c>
      <c r="E480" s="138" t="s">
        <v>2732</v>
      </c>
      <c r="F480" s="139" t="s">
        <v>2733</v>
      </c>
      <c r="G480" s="140" t="s">
        <v>326</v>
      </c>
      <c r="H480" s="141">
        <v>94.956000000000003</v>
      </c>
      <c r="I480" s="142">
        <v>0</v>
      </c>
      <c r="J480" s="142">
        <f>ROUND(I480*H480,2)</f>
        <v>0</v>
      </c>
      <c r="K480" s="143"/>
      <c r="L480" s="14"/>
      <c r="M480" s="144"/>
      <c r="N480" s="145" t="s">
        <v>44</v>
      </c>
      <c r="O480" s="146">
        <v>0.39700000000000002</v>
      </c>
      <c r="P480" s="146">
        <f>O480*H480</f>
        <v>37.697532000000002</v>
      </c>
      <c r="Q480" s="146">
        <v>0</v>
      </c>
      <c r="R480" s="146">
        <f>Q480*H480</f>
        <v>0</v>
      </c>
      <c r="S480" s="146">
        <v>0</v>
      </c>
      <c r="T480" s="147">
        <f>S480*H480</f>
        <v>0</v>
      </c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R480" s="148" t="s">
        <v>199</v>
      </c>
      <c r="AT480" s="148" t="s">
        <v>195</v>
      </c>
      <c r="AU480" s="148" t="s">
        <v>82</v>
      </c>
      <c r="AY480" s="2" t="s">
        <v>193</v>
      </c>
      <c r="BE480" s="149">
        <f>IF(N480="základní",J480,0)</f>
        <v>0</v>
      </c>
      <c r="BF480" s="149">
        <f>IF(N480="snížená",J480,0)</f>
        <v>0</v>
      </c>
      <c r="BG480" s="149">
        <f>IF(N480="zákl. přenesená",J480,0)</f>
        <v>0</v>
      </c>
      <c r="BH480" s="149">
        <f>IF(N480="sníž. přenesená",J480,0)</f>
        <v>0</v>
      </c>
      <c r="BI480" s="149">
        <f>IF(N480="nulová",J480,0)</f>
        <v>0</v>
      </c>
      <c r="BJ480" s="2" t="s">
        <v>80</v>
      </c>
      <c r="BK480" s="149">
        <f>ROUND(I480*H480,2)</f>
        <v>0</v>
      </c>
      <c r="BL480" s="2" t="s">
        <v>199</v>
      </c>
      <c r="BM480" s="148" t="s">
        <v>704</v>
      </c>
    </row>
    <row r="481" spans="1:65" s="17" customFormat="1">
      <c r="A481" s="13"/>
      <c r="B481" s="14"/>
      <c r="C481" s="13"/>
      <c r="D481" s="150" t="s">
        <v>200</v>
      </c>
      <c r="E481" s="13"/>
      <c r="F481" s="151" t="s">
        <v>2734</v>
      </c>
      <c r="G481" s="13"/>
      <c r="H481" s="13"/>
      <c r="I481" s="13"/>
      <c r="J481" s="13"/>
      <c r="K481" s="13"/>
      <c r="L481" s="14"/>
      <c r="M481" s="152"/>
      <c r="N481" s="153"/>
      <c r="O481" s="36"/>
      <c r="P481" s="36"/>
      <c r="Q481" s="36"/>
      <c r="R481" s="36"/>
      <c r="S481" s="36"/>
      <c r="T481" s="3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" t="s">
        <v>200</v>
      </c>
      <c r="AU481" s="2" t="s">
        <v>82</v>
      </c>
    </row>
    <row r="482" spans="1:65" s="123" customFormat="1" ht="25.95" customHeight="1">
      <c r="B482" s="124"/>
      <c r="D482" s="125" t="s">
        <v>72</v>
      </c>
      <c r="E482" s="126" t="s">
        <v>1261</v>
      </c>
      <c r="F482" s="126" t="s">
        <v>1262</v>
      </c>
      <c r="J482" s="127">
        <f>BK482</f>
        <v>0</v>
      </c>
      <c r="L482" s="124"/>
      <c r="M482" s="128"/>
      <c r="N482" s="129"/>
      <c r="O482" s="129"/>
      <c r="P482" s="130">
        <f>P483+P503</f>
        <v>143.29077000000001</v>
      </c>
      <c r="Q482" s="129"/>
      <c r="R482" s="130">
        <f>R483+R503</f>
        <v>8.9470258528000002E-2</v>
      </c>
      <c r="S482" s="129"/>
      <c r="T482" s="131">
        <f>T483+T503</f>
        <v>0</v>
      </c>
      <c r="AR482" s="125" t="s">
        <v>82</v>
      </c>
      <c r="AT482" s="132" t="s">
        <v>72</v>
      </c>
      <c r="AU482" s="132" t="s">
        <v>73</v>
      </c>
      <c r="AY482" s="125" t="s">
        <v>193</v>
      </c>
      <c r="BK482" s="133">
        <f>BK483+BK503</f>
        <v>0</v>
      </c>
    </row>
    <row r="483" spans="1:65" s="123" customFormat="1" ht="22.8" customHeight="1">
      <c r="B483" s="124"/>
      <c r="D483" s="125" t="s">
        <v>72</v>
      </c>
      <c r="E483" s="134" t="s">
        <v>1909</v>
      </c>
      <c r="F483" s="134" t="s">
        <v>1910</v>
      </c>
      <c r="J483" s="135">
        <f>BK483</f>
        <v>0</v>
      </c>
      <c r="L483" s="124"/>
      <c r="M483" s="128"/>
      <c r="N483" s="129"/>
      <c r="O483" s="129"/>
      <c r="P483" s="130">
        <f>SUM(P484:P502)</f>
        <v>0</v>
      </c>
      <c r="Q483" s="129"/>
      <c r="R483" s="130">
        <f>SUM(R484:R502)</f>
        <v>0</v>
      </c>
      <c r="S483" s="129"/>
      <c r="T483" s="131">
        <f>SUM(T484:T502)</f>
        <v>0</v>
      </c>
      <c r="AR483" s="125" t="s">
        <v>82</v>
      </c>
      <c r="AT483" s="132" t="s">
        <v>72</v>
      </c>
      <c r="AU483" s="132" t="s">
        <v>80</v>
      </c>
      <c r="AY483" s="125" t="s">
        <v>193</v>
      </c>
      <c r="BK483" s="133">
        <f>SUM(BK484:BK502)</f>
        <v>0</v>
      </c>
    </row>
    <row r="484" spans="1:65" s="17" customFormat="1" ht="37.799999999999997" customHeight="1">
      <c r="A484" s="13"/>
      <c r="B484" s="136"/>
      <c r="C484" s="137" t="s">
        <v>470</v>
      </c>
      <c r="D484" s="137" t="s">
        <v>195</v>
      </c>
      <c r="E484" s="138" t="s">
        <v>1960</v>
      </c>
      <c r="F484" s="139" t="s">
        <v>2735</v>
      </c>
      <c r="G484" s="140" t="s">
        <v>353</v>
      </c>
      <c r="H484" s="141">
        <v>46.25</v>
      </c>
      <c r="I484" s="142">
        <v>0</v>
      </c>
      <c r="J484" s="142">
        <f>ROUND(I484*H484,2)</f>
        <v>0</v>
      </c>
      <c r="K484" s="143"/>
      <c r="L484" s="14"/>
      <c r="M484" s="144"/>
      <c r="N484" s="145" t="s">
        <v>44</v>
      </c>
      <c r="O484" s="146">
        <v>0</v>
      </c>
      <c r="P484" s="146">
        <f>O484*H484</f>
        <v>0</v>
      </c>
      <c r="Q484" s="146">
        <v>0</v>
      </c>
      <c r="R484" s="146">
        <f>Q484*H484</f>
        <v>0</v>
      </c>
      <c r="S484" s="146">
        <v>0</v>
      </c>
      <c r="T484" s="147">
        <f>S484*H484</f>
        <v>0</v>
      </c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R484" s="148" t="s">
        <v>283</v>
      </c>
      <c r="AT484" s="148" t="s">
        <v>195</v>
      </c>
      <c r="AU484" s="148" t="s">
        <v>82</v>
      </c>
      <c r="AY484" s="2" t="s">
        <v>193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2" t="s">
        <v>80</v>
      </c>
      <c r="BK484" s="149">
        <f>ROUND(I484*H484,2)</f>
        <v>0</v>
      </c>
      <c r="BL484" s="2" t="s">
        <v>283</v>
      </c>
      <c r="BM484" s="148" t="s">
        <v>711</v>
      </c>
    </row>
    <row r="485" spans="1:65" s="154" customFormat="1">
      <c r="B485" s="155"/>
      <c r="D485" s="156" t="s">
        <v>202</v>
      </c>
      <c r="E485" s="157"/>
      <c r="F485" s="158" t="s">
        <v>2515</v>
      </c>
      <c r="H485" s="157"/>
      <c r="L485" s="155"/>
      <c r="M485" s="159"/>
      <c r="N485" s="160"/>
      <c r="O485" s="160"/>
      <c r="P485" s="160"/>
      <c r="Q485" s="160"/>
      <c r="R485" s="160"/>
      <c r="S485" s="160"/>
      <c r="T485" s="161"/>
      <c r="AT485" s="157" t="s">
        <v>202</v>
      </c>
      <c r="AU485" s="157" t="s">
        <v>82</v>
      </c>
      <c r="AV485" s="154" t="s">
        <v>80</v>
      </c>
      <c r="AW485" s="154" t="s">
        <v>35</v>
      </c>
      <c r="AX485" s="154" t="s">
        <v>73</v>
      </c>
      <c r="AY485" s="157" t="s">
        <v>193</v>
      </c>
    </row>
    <row r="486" spans="1:65" s="154" customFormat="1">
      <c r="B486" s="155"/>
      <c r="D486" s="156" t="s">
        <v>202</v>
      </c>
      <c r="E486" s="157"/>
      <c r="F486" s="158" t="s">
        <v>2565</v>
      </c>
      <c r="H486" s="157"/>
      <c r="L486" s="155"/>
      <c r="M486" s="159"/>
      <c r="N486" s="160"/>
      <c r="O486" s="160"/>
      <c r="P486" s="160"/>
      <c r="Q486" s="160"/>
      <c r="R486" s="160"/>
      <c r="S486" s="160"/>
      <c r="T486" s="161"/>
      <c r="AT486" s="157" t="s">
        <v>202</v>
      </c>
      <c r="AU486" s="157" t="s">
        <v>82</v>
      </c>
      <c r="AV486" s="154" t="s">
        <v>80</v>
      </c>
      <c r="AW486" s="154" t="s">
        <v>35</v>
      </c>
      <c r="AX486" s="154" t="s">
        <v>73</v>
      </c>
      <c r="AY486" s="157" t="s">
        <v>193</v>
      </c>
    </row>
    <row r="487" spans="1:65" s="162" customFormat="1">
      <c r="B487" s="163"/>
      <c r="D487" s="156" t="s">
        <v>202</v>
      </c>
      <c r="E487" s="164"/>
      <c r="F487" s="165" t="s">
        <v>2692</v>
      </c>
      <c r="H487" s="166">
        <v>46.25</v>
      </c>
      <c r="L487" s="163"/>
      <c r="M487" s="167"/>
      <c r="N487" s="168"/>
      <c r="O487" s="168"/>
      <c r="P487" s="168"/>
      <c r="Q487" s="168"/>
      <c r="R487" s="168"/>
      <c r="S487" s="168"/>
      <c r="T487" s="169"/>
      <c r="AT487" s="164" t="s">
        <v>202</v>
      </c>
      <c r="AU487" s="164" t="s">
        <v>82</v>
      </c>
      <c r="AV487" s="162" t="s">
        <v>82</v>
      </c>
      <c r="AW487" s="162" t="s">
        <v>35</v>
      </c>
      <c r="AX487" s="162" t="s">
        <v>73</v>
      </c>
      <c r="AY487" s="164" t="s">
        <v>193</v>
      </c>
    </row>
    <row r="488" spans="1:65" s="170" customFormat="1">
      <c r="B488" s="171"/>
      <c r="D488" s="156" t="s">
        <v>202</v>
      </c>
      <c r="E488" s="172"/>
      <c r="F488" s="173" t="s">
        <v>206</v>
      </c>
      <c r="H488" s="174">
        <v>46.25</v>
      </c>
      <c r="L488" s="171"/>
      <c r="M488" s="175"/>
      <c r="N488" s="176"/>
      <c r="O488" s="176"/>
      <c r="P488" s="176"/>
      <c r="Q488" s="176"/>
      <c r="R488" s="176"/>
      <c r="S488" s="176"/>
      <c r="T488" s="177"/>
      <c r="AT488" s="172" t="s">
        <v>202</v>
      </c>
      <c r="AU488" s="172" t="s">
        <v>82</v>
      </c>
      <c r="AV488" s="170" t="s">
        <v>199</v>
      </c>
      <c r="AW488" s="170" t="s">
        <v>35</v>
      </c>
      <c r="AX488" s="170" t="s">
        <v>80</v>
      </c>
      <c r="AY488" s="172" t="s">
        <v>193</v>
      </c>
    </row>
    <row r="489" spans="1:65" s="17" customFormat="1" ht="49.05" customHeight="1">
      <c r="A489" s="13"/>
      <c r="B489" s="136"/>
      <c r="C489" s="137" t="s">
        <v>718</v>
      </c>
      <c r="D489" s="137" t="s">
        <v>195</v>
      </c>
      <c r="E489" s="138" t="s">
        <v>2736</v>
      </c>
      <c r="F489" s="139" t="s">
        <v>2737</v>
      </c>
      <c r="G489" s="140" t="s">
        <v>353</v>
      </c>
      <c r="H489" s="141">
        <v>8.3149999999999995</v>
      </c>
      <c r="I489" s="142">
        <v>0</v>
      </c>
      <c r="J489" s="142">
        <f>ROUND(I489*H489,2)</f>
        <v>0</v>
      </c>
      <c r="K489" s="143"/>
      <c r="L489" s="14"/>
      <c r="M489" s="144"/>
      <c r="N489" s="145" t="s">
        <v>44</v>
      </c>
      <c r="O489" s="146">
        <v>0</v>
      </c>
      <c r="P489" s="146">
        <f>O489*H489</f>
        <v>0</v>
      </c>
      <c r="Q489" s="146">
        <v>0</v>
      </c>
      <c r="R489" s="146">
        <f>Q489*H489</f>
        <v>0</v>
      </c>
      <c r="S489" s="146">
        <v>0</v>
      </c>
      <c r="T489" s="147">
        <f>S489*H489</f>
        <v>0</v>
      </c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R489" s="148" t="s">
        <v>283</v>
      </c>
      <c r="AT489" s="148" t="s">
        <v>195</v>
      </c>
      <c r="AU489" s="148" t="s">
        <v>82</v>
      </c>
      <c r="AY489" s="2" t="s">
        <v>193</v>
      </c>
      <c r="BE489" s="149">
        <f>IF(N489="základní",J489,0)</f>
        <v>0</v>
      </c>
      <c r="BF489" s="149">
        <f>IF(N489="snížená",J489,0)</f>
        <v>0</v>
      </c>
      <c r="BG489" s="149">
        <f>IF(N489="zákl. přenesená",J489,0)</f>
        <v>0</v>
      </c>
      <c r="BH489" s="149">
        <f>IF(N489="sníž. přenesená",J489,0)</f>
        <v>0</v>
      </c>
      <c r="BI489" s="149">
        <f>IF(N489="nulová",J489,0)</f>
        <v>0</v>
      </c>
      <c r="BJ489" s="2" t="s">
        <v>80</v>
      </c>
      <c r="BK489" s="149">
        <f>ROUND(I489*H489,2)</f>
        <v>0</v>
      </c>
      <c r="BL489" s="2" t="s">
        <v>283</v>
      </c>
      <c r="BM489" s="148" t="s">
        <v>721</v>
      </c>
    </row>
    <row r="490" spans="1:65" s="154" customFormat="1">
      <c r="B490" s="155"/>
      <c r="D490" s="156" t="s">
        <v>202</v>
      </c>
      <c r="E490" s="157"/>
      <c r="F490" s="158" t="s">
        <v>2515</v>
      </c>
      <c r="H490" s="157"/>
      <c r="L490" s="155"/>
      <c r="M490" s="159"/>
      <c r="N490" s="160"/>
      <c r="O490" s="160"/>
      <c r="P490" s="160"/>
      <c r="Q490" s="160"/>
      <c r="R490" s="160"/>
      <c r="S490" s="160"/>
      <c r="T490" s="161"/>
      <c r="AT490" s="157" t="s">
        <v>202</v>
      </c>
      <c r="AU490" s="157" t="s">
        <v>82</v>
      </c>
      <c r="AV490" s="154" t="s">
        <v>80</v>
      </c>
      <c r="AW490" s="154" t="s">
        <v>35</v>
      </c>
      <c r="AX490" s="154" t="s">
        <v>73</v>
      </c>
      <c r="AY490" s="157" t="s">
        <v>193</v>
      </c>
    </row>
    <row r="491" spans="1:65" s="154" customFormat="1">
      <c r="B491" s="155"/>
      <c r="D491" s="156" t="s">
        <v>202</v>
      </c>
      <c r="E491" s="157"/>
      <c r="F491" s="158" t="s">
        <v>2567</v>
      </c>
      <c r="H491" s="157"/>
      <c r="L491" s="155"/>
      <c r="M491" s="159"/>
      <c r="N491" s="160"/>
      <c r="O491" s="160"/>
      <c r="P491" s="160"/>
      <c r="Q491" s="160"/>
      <c r="R491" s="160"/>
      <c r="S491" s="160"/>
      <c r="T491" s="161"/>
      <c r="AT491" s="157" t="s">
        <v>202</v>
      </c>
      <c r="AU491" s="157" t="s">
        <v>82</v>
      </c>
      <c r="AV491" s="154" t="s">
        <v>80</v>
      </c>
      <c r="AW491" s="154" t="s">
        <v>35</v>
      </c>
      <c r="AX491" s="154" t="s">
        <v>73</v>
      </c>
      <c r="AY491" s="157" t="s">
        <v>193</v>
      </c>
    </row>
    <row r="492" spans="1:65" s="162" customFormat="1">
      <c r="B492" s="163"/>
      <c r="D492" s="156" t="s">
        <v>202</v>
      </c>
      <c r="E492" s="164"/>
      <c r="F492" s="165" t="s">
        <v>2738</v>
      </c>
      <c r="H492" s="166">
        <v>8.3149999999999995</v>
      </c>
      <c r="L492" s="163"/>
      <c r="M492" s="167"/>
      <c r="N492" s="168"/>
      <c r="O492" s="168"/>
      <c r="P492" s="168"/>
      <c r="Q492" s="168"/>
      <c r="R492" s="168"/>
      <c r="S492" s="168"/>
      <c r="T492" s="169"/>
      <c r="AT492" s="164" t="s">
        <v>202</v>
      </c>
      <c r="AU492" s="164" t="s">
        <v>82</v>
      </c>
      <c r="AV492" s="162" t="s">
        <v>82</v>
      </c>
      <c r="AW492" s="162" t="s">
        <v>35</v>
      </c>
      <c r="AX492" s="162" t="s">
        <v>73</v>
      </c>
      <c r="AY492" s="164" t="s">
        <v>193</v>
      </c>
    </row>
    <row r="493" spans="1:65" s="170" customFormat="1">
      <c r="B493" s="171"/>
      <c r="D493" s="156" t="s">
        <v>202</v>
      </c>
      <c r="E493" s="172"/>
      <c r="F493" s="173" t="s">
        <v>206</v>
      </c>
      <c r="H493" s="174">
        <v>8.3149999999999995</v>
      </c>
      <c r="L493" s="171"/>
      <c r="M493" s="175"/>
      <c r="N493" s="176"/>
      <c r="O493" s="176"/>
      <c r="P493" s="176"/>
      <c r="Q493" s="176"/>
      <c r="R493" s="176"/>
      <c r="S493" s="176"/>
      <c r="T493" s="177"/>
      <c r="AT493" s="172" t="s">
        <v>202</v>
      </c>
      <c r="AU493" s="172" t="s">
        <v>82</v>
      </c>
      <c r="AV493" s="170" t="s">
        <v>199</v>
      </c>
      <c r="AW493" s="170" t="s">
        <v>35</v>
      </c>
      <c r="AX493" s="170" t="s">
        <v>80</v>
      </c>
      <c r="AY493" s="172" t="s">
        <v>193</v>
      </c>
    </row>
    <row r="494" spans="1:65" s="17" customFormat="1" ht="24.15" customHeight="1">
      <c r="A494" s="13"/>
      <c r="B494" s="136"/>
      <c r="C494" s="137" t="s">
        <v>481</v>
      </c>
      <c r="D494" s="137" t="s">
        <v>195</v>
      </c>
      <c r="E494" s="138" t="s">
        <v>2739</v>
      </c>
      <c r="F494" s="139" t="s">
        <v>2740</v>
      </c>
      <c r="G494" s="140" t="s">
        <v>605</v>
      </c>
      <c r="H494" s="141">
        <v>56</v>
      </c>
      <c r="I494" s="142">
        <v>0</v>
      </c>
      <c r="J494" s="142">
        <f>ROUND(I494*H494,2)</f>
        <v>0</v>
      </c>
      <c r="K494" s="143"/>
      <c r="L494" s="14"/>
      <c r="M494" s="144"/>
      <c r="N494" s="145" t="s">
        <v>44</v>
      </c>
      <c r="O494" s="146">
        <v>0</v>
      </c>
      <c r="P494" s="146">
        <f>O494*H494</f>
        <v>0</v>
      </c>
      <c r="Q494" s="146">
        <v>0</v>
      </c>
      <c r="R494" s="146">
        <f>Q494*H494</f>
        <v>0</v>
      </c>
      <c r="S494" s="146">
        <v>0</v>
      </c>
      <c r="T494" s="147">
        <f>S494*H494</f>
        <v>0</v>
      </c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R494" s="148" t="s">
        <v>283</v>
      </c>
      <c r="AT494" s="148" t="s">
        <v>195</v>
      </c>
      <c r="AU494" s="148" t="s">
        <v>82</v>
      </c>
      <c r="AY494" s="2" t="s">
        <v>193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2" t="s">
        <v>80</v>
      </c>
      <c r="BK494" s="149">
        <f>ROUND(I494*H494,2)</f>
        <v>0</v>
      </c>
      <c r="BL494" s="2" t="s">
        <v>283</v>
      </c>
      <c r="BM494" s="148" t="s">
        <v>733</v>
      </c>
    </row>
    <row r="495" spans="1:65" s="154" customFormat="1">
      <c r="B495" s="155"/>
      <c r="D495" s="156" t="s">
        <v>202</v>
      </c>
      <c r="E495" s="157"/>
      <c r="F495" s="158" t="s">
        <v>2515</v>
      </c>
      <c r="H495" s="157"/>
      <c r="L495" s="155"/>
      <c r="M495" s="159"/>
      <c r="N495" s="160"/>
      <c r="O495" s="160"/>
      <c r="P495" s="160"/>
      <c r="Q495" s="160"/>
      <c r="R495" s="160"/>
      <c r="S495" s="160"/>
      <c r="T495" s="161"/>
      <c r="AT495" s="157" t="s">
        <v>202</v>
      </c>
      <c r="AU495" s="157" t="s">
        <v>82</v>
      </c>
      <c r="AV495" s="154" t="s">
        <v>80</v>
      </c>
      <c r="AW495" s="154" t="s">
        <v>35</v>
      </c>
      <c r="AX495" s="154" t="s">
        <v>73</v>
      </c>
      <c r="AY495" s="157" t="s">
        <v>193</v>
      </c>
    </row>
    <row r="496" spans="1:65" s="154" customFormat="1">
      <c r="B496" s="155"/>
      <c r="D496" s="156" t="s">
        <v>202</v>
      </c>
      <c r="E496" s="157"/>
      <c r="F496" s="158" t="s">
        <v>2741</v>
      </c>
      <c r="H496" s="157"/>
      <c r="L496" s="155"/>
      <c r="M496" s="159"/>
      <c r="N496" s="160"/>
      <c r="O496" s="160"/>
      <c r="P496" s="160"/>
      <c r="Q496" s="160"/>
      <c r="R496" s="160"/>
      <c r="S496" s="160"/>
      <c r="T496" s="161"/>
      <c r="AT496" s="157" t="s">
        <v>202</v>
      </c>
      <c r="AU496" s="157" t="s">
        <v>82</v>
      </c>
      <c r="AV496" s="154" t="s">
        <v>80</v>
      </c>
      <c r="AW496" s="154" t="s">
        <v>35</v>
      </c>
      <c r="AX496" s="154" t="s">
        <v>73</v>
      </c>
      <c r="AY496" s="157" t="s">
        <v>193</v>
      </c>
    </row>
    <row r="497" spans="1:65" s="162" customFormat="1">
      <c r="B497" s="163"/>
      <c r="D497" s="156" t="s">
        <v>202</v>
      </c>
      <c r="E497" s="164"/>
      <c r="F497" s="165" t="s">
        <v>2687</v>
      </c>
      <c r="H497" s="166">
        <v>42</v>
      </c>
      <c r="L497" s="163"/>
      <c r="M497" s="167"/>
      <c r="N497" s="168"/>
      <c r="O497" s="168"/>
      <c r="P497" s="168"/>
      <c r="Q497" s="168"/>
      <c r="R497" s="168"/>
      <c r="S497" s="168"/>
      <c r="T497" s="169"/>
      <c r="AT497" s="164" t="s">
        <v>202</v>
      </c>
      <c r="AU497" s="164" t="s">
        <v>82</v>
      </c>
      <c r="AV497" s="162" t="s">
        <v>82</v>
      </c>
      <c r="AW497" s="162" t="s">
        <v>35</v>
      </c>
      <c r="AX497" s="162" t="s">
        <v>73</v>
      </c>
      <c r="AY497" s="164" t="s">
        <v>193</v>
      </c>
    </row>
    <row r="498" spans="1:65" s="154" customFormat="1">
      <c r="B498" s="155"/>
      <c r="D498" s="156" t="s">
        <v>202</v>
      </c>
      <c r="E498" s="157"/>
      <c r="F498" s="158" t="s">
        <v>2742</v>
      </c>
      <c r="H498" s="157"/>
      <c r="L498" s="155"/>
      <c r="M498" s="159"/>
      <c r="N498" s="160"/>
      <c r="O498" s="160"/>
      <c r="P498" s="160"/>
      <c r="Q498" s="160"/>
      <c r="R498" s="160"/>
      <c r="S498" s="160"/>
      <c r="T498" s="161"/>
      <c r="AT498" s="157" t="s">
        <v>202</v>
      </c>
      <c r="AU498" s="157" t="s">
        <v>82</v>
      </c>
      <c r="AV498" s="154" t="s">
        <v>80</v>
      </c>
      <c r="AW498" s="154" t="s">
        <v>35</v>
      </c>
      <c r="AX498" s="154" t="s">
        <v>73</v>
      </c>
      <c r="AY498" s="157" t="s">
        <v>193</v>
      </c>
    </row>
    <row r="499" spans="1:65" s="162" customFormat="1">
      <c r="B499" s="163"/>
      <c r="D499" s="156" t="s">
        <v>202</v>
      </c>
      <c r="E499" s="164"/>
      <c r="F499" s="165" t="s">
        <v>279</v>
      </c>
      <c r="H499" s="166">
        <v>14</v>
      </c>
      <c r="L499" s="163"/>
      <c r="M499" s="167"/>
      <c r="N499" s="168"/>
      <c r="O499" s="168"/>
      <c r="P499" s="168"/>
      <c r="Q499" s="168"/>
      <c r="R499" s="168"/>
      <c r="S499" s="168"/>
      <c r="T499" s="169"/>
      <c r="AT499" s="164" t="s">
        <v>202</v>
      </c>
      <c r="AU499" s="164" t="s">
        <v>82</v>
      </c>
      <c r="AV499" s="162" t="s">
        <v>82</v>
      </c>
      <c r="AW499" s="162" t="s">
        <v>35</v>
      </c>
      <c r="AX499" s="162" t="s">
        <v>73</v>
      </c>
      <c r="AY499" s="164" t="s">
        <v>193</v>
      </c>
    </row>
    <row r="500" spans="1:65" s="170" customFormat="1">
      <c r="B500" s="171"/>
      <c r="D500" s="156" t="s">
        <v>202</v>
      </c>
      <c r="E500" s="172"/>
      <c r="F500" s="173" t="s">
        <v>206</v>
      </c>
      <c r="H500" s="174">
        <v>56</v>
      </c>
      <c r="L500" s="171"/>
      <c r="M500" s="175"/>
      <c r="N500" s="176"/>
      <c r="O500" s="176"/>
      <c r="P500" s="176"/>
      <c r="Q500" s="176"/>
      <c r="R500" s="176"/>
      <c r="S500" s="176"/>
      <c r="T500" s="177"/>
      <c r="AT500" s="172" t="s">
        <v>202</v>
      </c>
      <c r="AU500" s="172" t="s">
        <v>82</v>
      </c>
      <c r="AV500" s="170" t="s">
        <v>199</v>
      </c>
      <c r="AW500" s="170" t="s">
        <v>35</v>
      </c>
      <c r="AX500" s="170" t="s">
        <v>80</v>
      </c>
      <c r="AY500" s="172" t="s">
        <v>193</v>
      </c>
    </row>
    <row r="501" spans="1:65" s="17" customFormat="1" ht="44.25" customHeight="1">
      <c r="A501" s="13"/>
      <c r="B501" s="136"/>
      <c r="C501" s="137" t="s">
        <v>735</v>
      </c>
      <c r="D501" s="137" t="s">
        <v>195</v>
      </c>
      <c r="E501" s="138" t="s">
        <v>2743</v>
      </c>
      <c r="F501" s="139" t="s">
        <v>2744</v>
      </c>
      <c r="G501" s="140" t="s">
        <v>1318</v>
      </c>
      <c r="H501" s="141">
        <v>1164.375</v>
      </c>
      <c r="I501" s="142">
        <v>0</v>
      </c>
      <c r="J501" s="142">
        <f>ROUND(I501*H501,2)</f>
        <v>0</v>
      </c>
      <c r="K501" s="143"/>
      <c r="L501" s="14"/>
      <c r="M501" s="144"/>
      <c r="N501" s="145" t="s">
        <v>44</v>
      </c>
      <c r="O501" s="146">
        <v>0</v>
      </c>
      <c r="P501" s="146">
        <f>O501*H501</f>
        <v>0</v>
      </c>
      <c r="Q501" s="146">
        <v>0</v>
      </c>
      <c r="R501" s="146">
        <f>Q501*H501</f>
        <v>0</v>
      </c>
      <c r="S501" s="146">
        <v>0</v>
      </c>
      <c r="T501" s="147">
        <f>S501*H501</f>
        <v>0</v>
      </c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R501" s="148" t="s">
        <v>283</v>
      </c>
      <c r="AT501" s="148" t="s">
        <v>195</v>
      </c>
      <c r="AU501" s="148" t="s">
        <v>82</v>
      </c>
      <c r="AY501" s="2" t="s">
        <v>193</v>
      </c>
      <c r="BE501" s="149">
        <f>IF(N501="základní",J501,0)</f>
        <v>0</v>
      </c>
      <c r="BF501" s="149">
        <f>IF(N501="snížená",J501,0)</f>
        <v>0</v>
      </c>
      <c r="BG501" s="149">
        <f>IF(N501="zákl. přenesená",J501,0)</f>
        <v>0</v>
      </c>
      <c r="BH501" s="149">
        <f>IF(N501="sníž. přenesená",J501,0)</f>
        <v>0</v>
      </c>
      <c r="BI501" s="149">
        <f>IF(N501="nulová",J501,0)</f>
        <v>0</v>
      </c>
      <c r="BJ501" s="2" t="s">
        <v>80</v>
      </c>
      <c r="BK501" s="149">
        <f>ROUND(I501*H501,2)</f>
        <v>0</v>
      </c>
      <c r="BL501" s="2" t="s">
        <v>283</v>
      </c>
      <c r="BM501" s="148" t="s">
        <v>738</v>
      </c>
    </row>
    <row r="502" spans="1:65" s="17" customFormat="1">
      <c r="A502" s="13"/>
      <c r="B502" s="14"/>
      <c r="C502" s="13"/>
      <c r="D502" s="150" t="s">
        <v>200</v>
      </c>
      <c r="E502" s="13"/>
      <c r="F502" s="151" t="s">
        <v>2745</v>
      </c>
      <c r="G502" s="13"/>
      <c r="H502" s="13"/>
      <c r="I502" s="13"/>
      <c r="J502" s="13"/>
      <c r="K502" s="13"/>
      <c r="L502" s="14"/>
      <c r="M502" s="152"/>
      <c r="N502" s="153"/>
      <c r="O502" s="36"/>
      <c r="P502" s="36"/>
      <c r="Q502" s="36"/>
      <c r="R502" s="36"/>
      <c r="S502" s="36"/>
      <c r="T502" s="3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" t="s">
        <v>200</v>
      </c>
      <c r="AU502" s="2" t="s">
        <v>82</v>
      </c>
    </row>
    <row r="503" spans="1:65" s="123" customFormat="1" ht="22.8" customHeight="1">
      <c r="B503" s="124"/>
      <c r="D503" s="125" t="s">
        <v>72</v>
      </c>
      <c r="E503" s="134" t="s">
        <v>2356</v>
      </c>
      <c r="F503" s="134" t="s">
        <v>2357</v>
      </c>
      <c r="J503" s="135">
        <f>BK503</f>
        <v>0</v>
      </c>
      <c r="L503" s="124"/>
      <c r="M503" s="128"/>
      <c r="N503" s="129"/>
      <c r="O503" s="129"/>
      <c r="P503" s="130">
        <f>SUM(P504:P535)</f>
        <v>143.29077000000001</v>
      </c>
      <c r="Q503" s="129"/>
      <c r="R503" s="130">
        <f>SUM(R504:R535)</f>
        <v>8.9470258528000002E-2</v>
      </c>
      <c r="S503" s="129"/>
      <c r="T503" s="131">
        <f>SUM(T504:T535)</f>
        <v>0</v>
      </c>
      <c r="AR503" s="125" t="s">
        <v>82</v>
      </c>
      <c r="AT503" s="132" t="s">
        <v>72</v>
      </c>
      <c r="AU503" s="132" t="s">
        <v>80</v>
      </c>
      <c r="AY503" s="125" t="s">
        <v>193</v>
      </c>
      <c r="BK503" s="133">
        <f>SUM(BK504:BK535)</f>
        <v>0</v>
      </c>
    </row>
    <row r="504" spans="1:65" s="17" customFormat="1" ht="37.799999999999997" customHeight="1">
      <c r="A504" s="13"/>
      <c r="B504" s="136"/>
      <c r="C504" s="137" t="s">
        <v>485</v>
      </c>
      <c r="D504" s="137" t="s">
        <v>195</v>
      </c>
      <c r="E504" s="138" t="s">
        <v>2746</v>
      </c>
      <c r="F504" s="139" t="s">
        <v>2747</v>
      </c>
      <c r="G504" s="140" t="s">
        <v>198</v>
      </c>
      <c r="H504" s="141">
        <v>201.166</v>
      </c>
      <c r="I504" s="142">
        <v>0</v>
      </c>
      <c r="J504" s="142">
        <f>ROUND(I504*H504,2)</f>
        <v>0</v>
      </c>
      <c r="K504" s="143"/>
      <c r="L504" s="14"/>
      <c r="M504" s="144"/>
      <c r="N504" s="145" t="s">
        <v>44</v>
      </c>
      <c r="O504" s="146">
        <v>0.13300000000000001</v>
      </c>
      <c r="P504" s="146">
        <f>O504*H504</f>
        <v>26.755078000000001</v>
      </c>
      <c r="Q504" s="146">
        <v>8.0000000000000007E-5</v>
      </c>
      <c r="R504" s="146">
        <f>Q504*H504</f>
        <v>1.6093280000000001E-2</v>
      </c>
      <c r="S504" s="146">
        <v>0</v>
      </c>
      <c r="T504" s="147">
        <f>S504*H504</f>
        <v>0</v>
      </c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R504" s="148" t="s">
        <v>283</v>
      </c>
      <c r="AT504" s="148" t="s">
        <v>195</v>
      </c>
      <c r="AU504" s="148" t="s">
        <v>82</v>
      </c>
      <c r="AY504" s="2" t="s">
        <v>193</v>
      </c>
      <c r="BE504" s="149">
        <f>IF(N504="základní",J504,0)</f>
        <v>0</v>
      </c>
      <c r="BF504" s="149">
        <f>IF(N504="snížená",J504,0)</f>
        <v>0</v>
      </c>
      <c r="BG504" s="149">
        <f>IF(N504="zákl. přenesená",J504,0)</f>
        <v>0</v>
      </c>
      <c r="BH504" s="149">
        <f>IF(N504="sníž. přenesená",J504,0)</f>
        <v>0</v>
      </c>
      <c r="BI504" s="149">
        <f>IF(N504="nulová",J504,0)</f>
        <v>0</v>
      </c>
      <c r="BJ504" s="2" t="s">
        <v>80</v>
      </c>
      <c r="BK504" s="149">
        <f>ROUND(I504*H504,2)</f>
        <v>0</v>
      </c>
      <c r="BL504" s="2" t="s">
        <v>283</v>
      </c>
      <c r="BM504" s="148" t="s">
        <v>744</v>
      </c>
    </row>
    <row r="505" spans="1:65" s="17" customFormat="1">
      <c r="A505" s="13"/>
      <c r="B505" s="14"/>
      <c r="C505" s="13"/>
      <c r="D505" s="150" t="s">
        <v>200</v>
      </c>
      <c r="E505" s="13"/>
      <c r="F505" s="151" t="s">
        <v>2748</v>
      </c>
      <c r="G505" s="13"/>
      <c r="H505" s="13"/>
      <c r="I505" s="13"/>
      <c r="J505" s="13"/>
      <c r="K505" s="13"/>
      <c r="L505" s="14"/>
      <c r="M505" s="152"/>
      <c r="N505" s="153"/>
      <c r="O505" s="36"/>
      <c r="P505" s="36"/>
      <c r="Q505" s="36"/>
      <c r="R505" s="36"/>
      <c r="S505" s="36"/>
      <c r="T505" s="3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" t="s">
        <v>200</v>
      </c>
      <c r="AU505" s="2" t="s">
        <v>82</v>
      </c>
    </row>
    <row r="506" spans="1:65" s="154" customFormat="1">
      <c r="B506" s="155"/>
      <c r="D506" s="156" t="s">
        <v>202</v>
      </c>
      <c r="E506" s="157"/>
      <c r="F506" s="158" t="s">
        <v>2515</v>
      </c>
      <c r="H506" s="157"/>
      <c r="L506" s="155"/>
      <c r="M506" s="159"/>
      <c r="N506" s="160"/>
      <c r="O506" s="160"/>
      <c r="P506" s="160"/>
      <c r="Q506" s="160"/>
      <c r="R506" s="160"/>
      <c r="S506" s="160"/>
      <c r="T506" s="161"/>
      <c r="AT506" s="157" t="s">
        <v>202</v>
      </c>
      <c r="AU506" s="157" t="s">
        <v>82</v>
      </c>
      <c r="AV506" s="154" t="s">
        <v>80</v>
      </c>
      <c r="AW506" s="154" t="s">
        <v>35</v>
      </c>
      <c r="AX506" s="154" t="s">
        <v>73</v>
      </c>
      <c r="AY506" s="157" t="s">
        <v>193</v>
      </c>
    </row>
    <row r="507" spans="1:65" s="154" customFormat="1">
      <c r="B507" s="155"/>
      <c r="D507" s="156" t="s">
        <v>202</v>
      </c>
      <c r="E507" s="157"/>
      <c r="F507" s="158" t="s">
        <v>2749</v>
      </c>
      <c r="H507" s="157"/>
      <c r="L507" s="155"/>
      <c r="M507" s="159"/>
      <c r="N507" s="160"/>
      <c r="O507" s="160"/>
      <c r="P507" s="160"/>
      <c r="Q507" s="160"/>
      <c r="R507" s="160"/>
      <c r="S507" s="160"/>
      <c r="T507" s="161"/>
      <c r="AT507" s="157" t="s">
        <v>202</v>
      </c>
      <c r="AU507" s="157" t="s">
        <v>82</v>
      </c>
      <c r="AV507" s="154" t="s">
        <v>80</v>
      </c>
      <c r="AW507" s="154" t="s">
        <v>35</v>
      </c>
      <c r="AX507" s="154" t="s">
        <v>73</v>
      </c>
      <c r="AY507" s="157" t="s">
        <v>193</v>
      </c>
    </row>
    <row r="508" spans="1:65" s="162" customFormat="1">
      <c r="B508" s="163"/>
      <c r="D508" s="156" t="s">
        <v>202</v>
      </c>
      <c r="E508" s="164"/>
      <c r="F508" s="165" t="s">
        <v>2750</v>
      </c>
      <c r="H508" s="166">
        <v>48.384</v>
      </c>
      <c r="L508" s="163"/>
      <c r="M508" s="167"/>
      <c r="N508" s="168"/>
      <c r="O508" s="168"/>
      <c r="P508" s="168"/>
      <c r="Q508" s="168"/>
      <c r="R508" s="168"/>
      <c r="S508" s="168"/>
      <c r="T508" s="169"/>
      <c r="AT508" s="164" t="s">
        <v>202</v>
      </c>
      <c r="AU508" s="164" t="s">
        <v>82</v>
      </c>
      <c r="AV508" s="162" t="s">
        <v>82</v>
      </c>
      <c r="AW508" s="162" t="s">
        <v>35</v>
      </c>
      <c r="AX508" s="162" t="s">
        <v>73</v>
      </c>
      <c r="AY508" s="164" t="s">
        <v>193</v>
      </c>
    </row>
    <row r="509" spans="1:65" s="154" customFormat="1">
      <c r="B509" s="155"/>
      <c r="D509" s="156" t="s">
        <v>202</v>
      </c>
      <c r="E509" s="157"/>
      <c r="F509" s="158" t="s">
        <v>2565</v>
      </c>
      <c r="H509" s="157"/>
      <c r="L509" s="155"/>
      <c r="M509" s="159"/>
      <c r="N509" s="160"/>
      <c r="O509" s="160"/>
      <c r="P509" s="160"/>
      <c r="Q509" s="160"/>
      <c r="R509" s="160"/>
      <c r="S509" s="160"/>
      <c r="T509" s="161"/>
      <c r="AT509" s="157" t="s">
        <v>202</v>
      </c>
      <c r="AU509" s="157" t="s">
        <v>82</v>
      </c>
      <c r="AV509" s="154" t="s">
        <v>80</v>
      </c>
      <c r="AW509" s="154" t="s">
        <v>35</v>
      </c>
      <c r="AX509" s="154" t="s">
        <v>73</v>
      </c>
      <c r="AY509" s="157" t="s">
        <v>193</v>
      </c>
    </row>
    <row r="510" spans="1:65" s="162" customFormat="1">
      <c r="B510" s="163"/>
      <c r="D510" s="156" t="s">
        <v>202</v>
      </c>
      <c r="E510" s="164"/>
      <c r="F510" s="165" t="s">
        <v>2751</v>
      </c>
      <c r="H510" s="166">
        <v>129.5</v>
      </c>
      <c r="L510" s="163"/>
      <c r="M510" s="167"/>
      <c r="N510" s="168"/>
      <c r="O510" s="168"/>
      <c r="P510" s="168"/>
      <c r="Q510" s="168"/>
      <c r="R510" s="168"/>
      <c r="S510" s="168"/>
      <c r="T510" s="169"/>
      <c r="AT510" s="164" t="s">
        <v>202</v>
      </c>
      <c r="AU510" s="164" t="s">
        <v>82</v>
      </c>
      <c r="AV510" s="162" t="s">
        <v>82</v>
      </c>
      <c r="AW510" s="162" t="s">
        <v>35</v>
      </c>
      <c r="AX510" s="162" t="s">
        <v>73</v>
      </c>
      <c r="AY510" s="164" t="s">
        <v>193</v>
      </c>
    </row>
    <row r="511" spans="1:65" s="154" customFormat="1">
      <c r="B511" s="155"/>
      <c r="D511" s="156" t="s">
        <v>202</v>
      </c>
      <c r="E511" s="157"/>
      <c r="F511" s="158" t="s">
        <v>2567</v>
      </c>
      <c r="H511" s="157"/>
      <c r="L511" s="155"/>
      <c r="M511" s="159"/>
      <c r="N511" s="160"/>
      <c r="O511" s="160"/>
      <c r="P511" s="160"/>
      <c r="Q511" s="160"/>
      <c r="R511" s="160"/>
      <c r="S511" s="160"/>
      <c r="T511" s="161"/>
      <c r="AT511" s="157" t="s">
        <v>202</v>
      </c>
      <c r="AU511" s="157" t="s">
        <v>82</v>
      </c>
      <c r="AV511" s="154" t="s">
        <v>80</v>
      </c>
      <c r="AW511" s="154" t="s">
        <v>35</v>
      </c>
      <c r="AX511" s="154" t="s">
        <v>73</v>
      </c>
      <c r="AY511" s="157" t="s">
        <v>193</v>
      </c>
    </row>
    <row r="512" spans="1:65" s="162" customFormat="1">
      <c r="B512" s="163"/>
      <c r="D512" s="156" t="s">
        <v>202</v>
      </c>
      <c r="E512" s="164"/>
      <c r="F512" s="165" t="s">
        <v>2752</v>
      </c>
      <c r="H512" s="166">
        <v>23.282</v>
      </c>
      <c r="L512" s="163"/>
      <c r="M512" s="167"/>
      <c r="N512" s="168"/>
      <c r="O512" s="168"/>
      <c r="P512" s="168"/>
      <c r="Q512" s="168"/>
      <c r="R512" s="168"/>
      <c r="S512" s="168"/>
      <c r="T512" s="169"/>
      <c r="AT512" s="164" t="s">
        <v>202</v>
      </c>
      <c r="AU512" s="164" t="s">
        <v>82</v>
      </c>
      <c r="AV512" s="162" t="s">
        <v>82</v>
      </c>
      <c r="AW512" s="162" t="s">
        <v>35</v>
      </c>
      <c r="AX512" s="162" t="s">
        <v>73</v>
      </c>
      <c r="AY512" s="164" t="s">
        <v>193</v>
      </c>
    </row>
    <row r="513" spans="1:65" s="170" customFormat="1">
      <c r="B513" s="171"/>
      <c r="D513" s="156" t="s">
        <v>202</v>
      </c>
      <c r="E513" s="172"/>
      <c r="F513" s="173" t="s">
        <v>206</v>
      </c>
      <c r="H513" s="174">
        <v>201.166</v>
      </c>
      <c r="L513" s="171"/>
      <c r="M513" s="175"/>
      <c r="N513" s="176"/>
      <c r="O513" s="176"/>
      <c r="P513" s="176"/>
      <c r="Q513" s="176"/>
      <c r="R513" s="176"/>
      <c r="S513" s="176"/>
      <c r="T513" s="177"/>
      <c r="AT513" s="172" t="s">
        <v>202</v>
      </c>
      <c r="AU513" s="172" t="s">
        <v>82</v>
      </c>
      <c r="AV513" s="170" t="s">
        <v>199</v>
      </c>
      <c r="AW513" s="170" t="s">
        <v>35</v>
      </c>
      <c r="AX513" s="170" t="s">
        <v>80</v>
      </c>
      <c r="AY513" s="172" t="s">
        <v>193</v>
      </c>
    </row>
    <row r="514" spans="1:65" s="17" customFormat="1" ht="24.15" customHeight="1">
      <c r="A514" s="13"/>
      <c r="B514" s="136"/>
      <c r="C514" s="137" t="s">
        <v>749</v>
      </c>
      <c r="D514" s="137" t="s">
        <v>195</v>
      </c>
      <c r="E514" s="138" t="s">
        <v>2753</v>
      </c>
      <c r="F514" s="139" t="s">
        <v>2754</v>
      </c>
      <c r="G514" s="140" t="s">
        <v>198</v>
      </c>
      <c r="H514" s="141">
        <v>180.404</v>
      </c>
      <c r="I514" s="142">
        <v>0</v>
      </c>
      <c r="J514" s="142">
        <f>ROUND(I514*H514,2)</f>
        <v>0</v>
      </c>
      <c r="K514" s="143"/>
      <c r="L514" s="14"/>
      <c r="M514" s="144"/>
      <c r="N514" s="145" t="s">
        <v>44</v>
      </c>
      <c r="O514" s="146">
        <v>0.249</v>
      </c>
      <c r="P514" s="146">
        <f>O514*H514</f>
        <v>44.920595999999996</v>
      </c>
      <c r="Q514" s="146">
        <v>1.09232E-4</v>
      </c>
      <c r="R514" s="146">
        <f>Q514*H514</f>
        <v>1.9705889728000001E-2</v>
      </c>
      <c r="S514" s="146">
        <v>0</v>
      </c>
      <c r="T514" s="147">
        <f>S514*H514</f>
        <v>0</v>
      </c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R514" s="148" t="s">
        <v>283</v>
      </c>
      <c r="AT514" s="148" t="s">
        <v>195</v>
      </c>
      <c r="AU514" s="148" t="s">
        <v>82</v>
      </c>
      <c r="AY514" s="2" t="s">
        <v>193</v>
      </c>
      <c r="BE514" s="149">
        <f>IF(N514="základní",J514,0)</f>
        <v>0</v>
      </c>
      <c r="BF514" s="149">
        <f>IF(N514="snížená",J514,0)</f>
        <v>0</v>
      </c>
      <c r="BG514" s="149">
        <f>IF(N514="zákl. přenesená",J514,0)</f>
        <v>0</v>
      </c>
      <c r="BH514" s="149">
        <f>IF(N514="sníž. přenesená",J514,0)</f>
        <v>0</v>
      </c>
      <c r="BI514" s="149">
        <f>IF(N514="nulová",J514,0)</f>
        <v>0</v>
      </c>
      <c r="BJ514" s="2" t="s">
        <v>80</v>
      </c>
      <c r="BK514" s="149">
        <f>ROUND(I514*H514,2)</f>
        <v>0</v>
      </c>
      <c r="BL514" s="2" t="s">
        <v>283</v>
      </c>
      <c r="BM514" s="148" t="s">
        <v>752</v>
      </c>
    </row>
    <row r="515" spans="1:65" s="17" customFormat="1">
      <c r="A515" s="13"/>
      <c r="B515" s="14"/>
      <c r="C515" s="13"/>
      <c r="D515" s="150" t="s">
        <v>200</v>
      </c>
      <c r="E515" s="13"/>
      <c r="F515" s="151" t="s">
        <v>2755</v>
      </c>
      <c r="G515" s="13"/>
      <c r="H515" s="13"/>
      <c r="I515" s="13"/>
      <c r="J515" s="13"/>
      <c r="K515" s="13"/>
      <c r="L515" s="14"/>
      <c r="M515" s="152"/>
      <c r="N515" s="153"/>
      <c r="O515" s="36"/>
      <c r="P515" s="36"/>
      <c r="Q515" s="36"/>
      <c r="R515" s="36"/>
      <c r="S515" s="36"/>
      <c r="T515" s="3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" t="s">
        <v>200</v>
      </c>
      <c r="AU515" s="2" t="s">
        <v>82</v>
      </c>
    </row>
    <row r="516" spans="1:65" s="154" customFormat="1">
      <c r="B516" s="155"/>
      <c r="D516" s="156" t="s">
        <v>202</v>
      </c>
      <c r="E516" s="157"/>
      <c r="F516" s="158" t="s">
        <v>2515</v>
      </c>
      <c r="H516" s="157"/>
      <c r="L516" s="155"/>
      <c r="M516" s="159"/>
      <c r="N516" s="160"/>
      <c r="O516" s="160"/>
      <c r="P516" s="160"/>
      <c r="Q516" s="160"/>
      <c r="R516" s="160"/>
      <c r="S516" s="160"/>
      <c r="T516" s="161"/>
      <c r="AT516" s="157" t="s">
        <v>202</v>
      </c>
      <c r="AU516" s="157" t="s">
        <v>82</v>
      </c>
      <c r="AV516" s="154" t="s">
        <v>80</v>
      </c>
      <c r="AW516" s="154" t="s">
        <v>35</v>
      </c>
      <c r="AX516" s="154" t="s">
        <v>73</v>
      </c>
      <c r="AY516" s="157" t="s">
        <v>193</v>
      </c>
    </row>
    <row r="517" spans="1:65" s="154" customFormat="1">
      <c r="B517" s="155"/>
      <c r="D517" s="156" t="s">
        <v>202</v>
      </c>
      <c r="E517" s="157"/>
      <c r="F517" s="158" t="s">
        <v>2749</v>
      </c>
      <c r="H517" s="157"/>
      <c r="L517" s="155"/>
      <c r="M517" s="159"/>
      <c r="N517" s="160"/>
      <c r="O517" s="160"/>
      <c r="P517" s="160"/>
      <c r="Q517" s="160"/>
      <c r="R517" s="160"/>
      <c r="S517" s="160"/>
      <c r="T517" s="161"/>
      <c r="AT517" s="157" t="s">
        <v>202</v>
      </c>
      <c r="AU517" s="157" t="s">
        <v>82</v>
      </c>
      <c r="AV517" s="154" t="s">
        <v>80</v>
      </c>
      <c r="AW517" s="154" t="s">
        <v>35</v>
      </c>
      <c r="AX517" s="154" t="s">
        <v>73</v>
      </c>
      <c r="AY517" s="157" t="s">
        <v>193</v>
      </c>
    </row>
    <row r="518" spans="1:65" s="162" customFormat="1">
      <c r="B518" s="163"/>
      <c r="D518" s="156" t="s">
        <v>202</v>
      </c>
      <c r="E518" s="164"/>
      <c r="F518" s="165" t="s">
        <v>2750</v>
      </c>
      <c r="H518" s="166">
        <v>48.384</v>
      </c>
      <c r="L518" s="163"/>
      <c r="M518" s="167"/>
      <c r="N518" s="168"/>
      <c r="O518" s="168"/>
      <c r="P518" s="168"/>
      <c r="Q518" s="168"/>
      <c r="R518" s="168"/>
      <c r="S518" s="168"/>
      <c r="T518" s="169"/>
      <c r="AT518" s="164" t="s">
        <v>202</v>
      </c>
      <c r="AU518" s="164" t="s">
        <v>82</v>
      </c>
      <c r="AV518" s="162" t="s">
        <v>82</v>
      </c>
      <c r="AW518" s="162" t="s">
        <v>35</v>
      </c>
      <c r="AX518" s="162" t="s">
        <v>73</v>
      </c>
      <c r="AY518" s="164" t="s">
        <v>193</v>
      </c>
    </row>
    <row r="519" spans="1:65" s="154" customFormat="1">
      <c r="B519" s="155"/>
      <c r="D519" s="156" t="s">
        <v>202</v>
      </c>
      <c r="E519" s="157"/>
      <c r="F519" s="158" t="s">
        <v>2565</v>
      </c>
      <c r="H519" s="157"/>
      <c r="L519" s="155"/>
      <c r="M519" s="159"/>
      <c r="N519" s="160"/>
      <c r="O519" s="160"/>
      <c r="P519" s="160"/>
      <c r="Q519" s="160"/>
      <c r="R519" s="160"/>
      <c r="S519" s="160"/>
      <c r="T519" s="161"/>
      <c r="AT519" s="157" t="s">
        <v>202</v>
      </c>
      <c r="AU519" s="157" t="s">
        <v>82</v>
      </c>
      <c r="AV519" s="154" t="s">
        <v>80</v>
      </c>
      <c r="AW519" s="154" t="s">
        <v>35</v>
      </c>
      <c r="AX519" s="154" t="s">
        <v>73</v>
      </c>
      <c r="AY519" s="157" t="s">
        <v>193</v>
      </c>
    </row>
    <row r="520" spans="1:65" s="162" customFormat="1">
      <c r="B520" s="163"/>
      <c r="D520" s="156" t="s">
        <v>202</v>
      </c>
      <c r="E520" s="164"/>
      <c r="F520" s="165" t="s">
        <v>2751</v>
      </c>
      <c r="H520" s="166">
        <v>129.5</v>
      </c>
      <c r="L520" s="163"/>
      <c r="M520" s="167"/>
      <c r="N520" s="168"/>
      <c r="O520" s="168"/>
      <c r="P520" s="168"/>
      <c r="Q520" s="168"/>
      <c r="R520" s="168"/>
      <c r="S520" s="168"/>
      <c r="T520" s="169"/>
      <c r="AT520" s="164" t="s">
        <v>202</v>
      </c>
      <c r="AU520" s="164" t="s">
        <v>82</v>
      </c>
      <c r="AV520" s="162" t="s">
        <v>82</v>
      </c>
      <c r="AW520" s="162" t="s">
        <v>35</v>
      </c>
      <c r="AX520" s="162" t="s">
        <v>73</v>
      </c>
      <c r="AY520" s="164" t="s">
        <v>193</v>
      </c>
    </row>
    <row r="521" spans="1:65" s="154" customFormat="1">
      <c r="B521" s="155"/>
      <c r="D521" s="156" t="s">
        <v>202</v>
      </c>
      <c r="E521" s="157"/>
      <c r="F521" s="158" t="s">
        <v>2756</v>
      </c>
      <c r="H521" s="157"/>
      <c r="L521" s="155"/>
      <c r="M521" s="159"/>
      <c r="N521" s="160"/>
      <c r="O521" s="160"/>
      <c r="P521" s="160"/>
      <c r="Q521" s="160"/>
      <c r="R521" s="160"/>
      <c r="S521" s="160"/>
      <c r="T521" s="161"/>
      <c r="AT521" s="157" t="s">
        <v>202</v>
      </c>
      <c r="AU521" s="157" t="s">
        <v>82</v>
      </c>
      <c r="AV521" s="154" t="s">
        <v>80</v>
      </c>
      <c r="AW521" s="154" t="s">
        <v>35</v>
      </c>
      <c r="AX521" s="154" t="s">
        <v>73</v>
      </c>
      <c r="AY521" s="157" t="s">
        <v>193</v>
      </c>
    </row>
    <row r="522" spans="1:65" s="162" customFormat="1">
      <c r="B522" s="163"/>
      <c r="D522" s="156" t="s">
        <v>202</v>
      </c>
      <c r="E522" s="164"/>
      <c r="F522" s="165" t="s">
        <v>2757</v>
      </c>
      <c r="H522" s="166">
        <v>2.52</v>
      </c>
      <c r="L522" s="163"/>
      <c r="M522" s="167"/>
      <c r="N522" s="168"/>
      <c r="O522" s="168"/>
      <c r="P522" s="168"/>
      <c r="Q522" s="168"/>
      <c r="R522" s="168"/>
      <c r="S522" s="168"/>
      <c r="T522" s="169"/>
      <c r="AT522" s="164" t="s">
        <v>202</v>
      </c>
      <c r="AU522" s="164" t="s">
        <v>82</v>
      </c>
      <c r="AV522" s="162" t="s">
        <v>82</v>
      </c>
      <c r="AW522" s="162" t="s">
        <v>35</v>
      </c>
      <c r="AX522" s="162" t="s">
        <v>73</v>
      </c>
      <c r="AY522" s="164" t="s">
        <v>193</v>
      </c>
    </row>
    <row r="523" spans="1:65" s="170" customFormat="1">
      <c r="B523" s="171"/>
      <c r="D523" s="156" t="s">
        <v>202</v>
      </c>
      <c r="E523" s="172"/>
      <c r="F523" s="173" t="s">
        <v>206</v>
      </c>
      <c r="H523" s="174">
        <v>180.404</v>
      </c>
      <c r="L523" s="171"/>
      <c r="M523" s="175"/>
      <c r="N523" s="176"/>
      <c r="O523" s="176"/>
      <c r="P523" s="176"/>
      <c r="Q523" s="176"/>
      <c r="R523" s="176"/>
      <c r="S523" s="176"/>
      <c r="T523" s="177"/>
      <c r="AT523" s="172" t="s">
        <v>202</v>
      </c>
      <c r="AU523" s="172" t="s">
        <v>82</v>
      </c>
      <c r="AV523" s="170" t="s">
        <v>199</v>
      </c>
      <c r="AW523" s="170" t="s">
        <v>35</v>
      </c>
      <c r="AX523" s="170" t="s">
        <v>80</v>
      </c>
      <c r="AY523" s="172" t="s">
        <v>193</v>
      </c>
    </row>
    <row r="524" spans="1:65" s="17" customFormat="1" ht="24.15" customHeight="1">
      <c r="A524" s="13"/>
      <c r="B524" s="136"/>
      <c r="C524" s="137" t="s">
        <v>491</v>
      </c>
      <c r="D524" s="137" t="s">
        <v>195</v>
      </c>
      <c r="E524" s="138" t="s">
        <v>2758</v>
      </c>
      <c r="F524" s="139" t="s">
        <v>2759</v>
      </c>
      <c r="G524" s="140" t="s">
        <v>198</v>
      </c>
      <c r="H524" s="141">
        <v>201.166</v>
      </c>
      <c r="I524" s="142">
        <v>0</v>
      </c>
      <c r="J524" s="142">
        <f>ROUND(I524*H524,2)</f>
        <v>0</v>
      </c>
      <c r="K524" s="143"/>
      <c r="L524" s="14"/>
      <c r="M524" s="144"/>
      <c r="N524" s="145" t="s">
        <v>44</v>
      </c>
      <c r="O524" s="146">
        <v>0.184</v>
      </c>
      <c r="P524" s="146">
        <f>O524*H524</f>
        <v>37.014544000000001</v>
      </c>
      <c r="Q524" s="146">
        <v>1.4375E-4</v>
      </c>
      <c r="R524" s="146">
        <f>Q524*H524</f>
        <v>2.8917612499999999E-2</v>
      </c>
      <c r="S524" s="146">
        <v>0</v>
      </c>
      <c r="T524" s="147">
        <f>S524*H524</f>
        <v>0</v>
      </c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R524" s="148" t="s">
        <v>283</v>
      </c>
      <c r="AT524" s="148" t="s">
        <v>195</v>
      </c>
      <c r="AU524" s="148" t="s">
        <v>82</v>
      </c>
      <c r="AY524" s="2" t="s">
        <v>193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2" t="s">
        <v>80</v>
      </c>
      <c r="BK524" s="149">
        <f>ROUND(I524*H524,2)</f>
        <v>0</v>
      </c>
      <c r="BL524" s="2" t="s">
        <v>283</v>
      </c>
      <c r="BM524" s="148" t="s">
        <v>756</v>
      </c>
    </row>
    <row r="525" spans="1:65" s="17" customFormat="1">
      <c r="A525" s="13"/>
      <c r="B525" s="14"/>
      <c r="C525" s="13"/>
      <c r="D525" s="150" t="s">
        <v>200</v>
      </c>
      <c r="E525" s="13"/>
      <c r="F525" s="151" t="s">
        <v>2760</v>
      </c>
      <c r="G525" s="13"/>
      <c r="H525" s="13"/>
      <c r="I525" s="13"/>
      <c r="J525" s="13"/>
      <c r="K525" s="13"/>
      <c r="L525" s="14"/>
      <c r="M525" s="152"/>
      <c r="N525" s="153"/>
      <c r="O525" s="36"/>
      <c r="P525" s="36"/>
      <c r="Q525" s="36"/>
      <c r="R525" s="36"/>
      <c r="S525" s="36"/>
      <c r="T525" s="3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" t="s">
        <v>200</v>
      </c>
      <c r="AU525" s="2" t="s">
        <v>82</v>
      </c>
    </row>
    <row r="526" spans="1:65" s="154" customFormat="1">
      <c r="B526" s="155"/>
      <c r="D526" s="156" t="s">
        <v>202</v>
      </c>
      <c r="E526" s="157"/>
      <c r="F526" s="158" t="s">
        <v>2515</v>
      </c>
      <c r="H526" s="157"/>
      <c r="L526" s="155"/>
      <c r="M526" s="159"/>
      <c r="N526" s="160"/>
      <c r="O526" s="160"/>
      <c r="P526" s="160"/>
      <c r="Q526" s="160"/>
      <c r="R526" s="160"/>
      <c r="S526" s="160"/>
      <c r="T526" s="161"/>
      <c r="AT526" s="157" t="s">
        <v>202</v>
      </c>
      <c r="AU526" s="157" t="s">
        <v>82</v>
      </c>
      <c r="AV526" s="154" t="s">
        <v>80</v>
      </c>
      <c r="AW526" s="154" t="s">
        <v>35</v>
      </c>
      <c r="AX526" s="154" t="s">
        <v>73</v>
      </c>
      <c r="AY526" s="157" t="s">
        <v>193</v>
      </c>
    </row>
    <row r="527" spans="1:65" s="154" customFormat="1">
      <c r="B527" s="155"/>
      <c r="D527" s="156" t="s">
        <v>202</v>
      </c>
      <c r="E527" s="157"/>
      <c r="F527" s="158" t="s">
        <v>2761</v>
      </c>
      <c r="H527" s="157"/>
      <c r="L527" s="155"/>
      <c r="M527" s="159"/>
      <c r="N527" s="160"/>
      <c r="O527" s="160"/>
      <c r="P527" s="160"/>
      <c r="Q527" s="160"/>
      <c r="R527" s="160"/>
      <c r="S527" s="160"/>
      <c r="T527" s="161"/>
      <c r="AT527" s="157" t="s">
        <v>202</v>
      </c>
      <c r="AU527" s="157" t="s">
        <v>82</v>
      </c>
      <c r="AV527" s="154" t="s">
        <v>80</v>
      </c>
      <c r="AW527" s="154" t="s">
        <v>35</v>
      </c>
      <c r="AX527" s="154" t="s">
        <v>73</v>
      </c>
      <c r="AY527" s="157" t="s">
        <v>193</v>
      </c>
    </row>
    <row r="528" spans="1:65" s="162" customFormat="1">
      <c r="B528" s="163"/>
      <c r="D528" s="156" t="s">
        <v>202</v>
      </c>
      <c r="E528" s="164"/>
      <c r="F528" s="165" t="s">
        <v>2750</v>
      </c>
      <c r="H528" s="166">
        <v>48.384</v>
      </c>
      <c r="L528" s="163"/>
      <c r="M528" s="167"/>
      <c r="N528" s="168"/>
      <c r="O528" s="168"/>
      <c r="P528" s="168"/>
      <c r="Q528" s="168"/>
      <c r="R528" s="168"/>
      <c r="S528" s="168"/>
      <c r="T528" s="169"/>
      <c r="AT528" s="164" t="s">
        <v>202</v>
      </c>
      <c r="AU528" s="164" t="s">
        <v>82</v>
      </c>
      <c r="AV528" s="162" t="s">
        <v>82</v>
      </c>
      <c r="AW528" s="162" t="s">
        <v>35</v>
      </c>
      <c r="AX528" s="162" t="s">
        <v>73</v>
      </c>
      <c r="AY528" s="164" t="s">
        <v>193</v>
      </c>
    </row>
    <row r="529" spans="1:65" s="154" customFormat="1">
      <c r="B529" s="155"/>
      <c r="D529" s="156" t="s">
        <v>202</v>
      </c>
      <c r="E529" s="157"/>
      <c r="F529" s="158" t="s">
        <v>2762</v>
      </c>
      <c r="H529" s="157"/>
      <c r="L529" s="155"/>
      <c r="M529" s="159"/>
      <c r="N529" s="160"/>
      <c r="O529" s="160"/>
      <c r="P529" s="160"/>
      <c r="Q529" s="160"/>
      <c r="R529" s="160"/>
      <c r="S529" s="160"/>
      <c r="T529" s="161"/>
      <c r="AT529" s="157" t="s">
        <v>202</v>
      </c>
      <c r="AU529" s="157" t="s">
        <v>82</v>
      </c>
      <c r="AV529" s="154" t="s">
        <v>80</v>
      </c>
      <c r="AW529" s="154" t="s">
        <v>35</v>
      </c>
      <c r="AX529" s="154" t="s">
        <v>73</v>
      </c>
      <c r="AY529" s="157" t="s">
        <v>193</v>
      </c>
    </row>
    <row r="530" spans="1:65" s="162" customFormat="1">
      <c r="B530" s="163"/>
      <c r="D530" s="156" t="s">
        <v>202</v>
      </c>
      <c r="E530" s="164"/>
      <c r="F530" s="165" t="s">
        <v>2751</v>
      </c>
      <c r="H530" s="166">
        <v>129.5</v>
      </c>
      <c r="L530" s="163"/>
      <c r="M530" s="167"/>
      <c r="N530" s="168"/>
      <c r="O530" s="168"/>
      <c r="P530" s="168"/>
      <c r="Q530" s="168"/>
      <c r="R530" s="168"/>
      <c r="S530" s="168"/>
      <c r="T530" s="169"/>
      <c r="AT530" s="164" t="s">
        <v>202</v>
      </c>
      <c r="AU530" s="164" t="s">
        <v>82</v>
      </c>
      <c r="AV530" s="162" t="s">
        <v>82</v>
      </c>
      <c r="AW530" s="162" t="s">
        <v>35</v>
      </c>
      <c r="AX530" s="162" t="s">
        <v>73</v>
      </c>
      <c r="AY530" s="164" t="s">
        <v>193</v>
      </c>
    </row>
    <row r="531" spans="1:65" s="154" customFormat="1">
      <c r="B531" s="155"/>
      <c r="D531" s="156" t="s">
        <v>202</v>
      </c>
      <c r="E531" s="157"/>
      <c r="F531" s="158" t="s">
        <v>2763</v>
      </c>
      <c r="H531" s="157"/>
      <c r="L531" s="155"/>
      <c r="M531" s="159"/>
      <c r="N531" s="160"/>
      <c r="O531" s="160"/>
      <c r="P531" s="160"/>
      <c r="Q531" s="160"/>
      <c r="R531" s="160"/>
      <c r="S531" s="160"/>
      <c r="T531" s="161"/>
      <c r="AT531" s="157" t="s">
        <v>202</v>
      </c>
      <c r="AU531" s="157" t="s">
        <v>82</v>
      </c>
      <c r="AV531" s="154" t="s">
        <v>80</v>
      </c>
      <c r="AW531" s="154" t="s">
        <v>35</v>
      </c>
      <c r="AX531" s="154" t="s">
        <v>73</v>
      </c>
      <c r="AY531" s="157" t="s">
        <v>193</v>
      </c>
    </row>
    <row r="532" spans="1:65" s="162" customFormat="1">
      <c r="B532" s="163"/>
      <c r="D532" s="156" t="s">
        <v>202</v>
      </c>
      <c r="E532" s="164"/>
      <c r="F532" s="165" t="s">
        <v>2752</v>
      </c>
      <c r="H532" s="166">
        <v>23.282</v>
      </c>
      <c r="L532" s="163"/>
      <c r="M532" s="167"/>
      <c r="N532" s="168"/>
      <c r="O532" s="168"/>
      <c r="P532" s="168"/>
      <c r="Q532" s="168"/>
      <c r="R532" s="168"/>
      <c r="S532" s="168"/>
      <c r="T532" s="169"/>
      <c r="AT532" s="164" t="s">
        <v>202</v>
      </c>
      <c r="AU532" s="164" t="s">
        <v>82</v>
      </c>
      <c r="AV532" s="162" t="s">
        <v>82</v>
      </c>
      <c r="AW532" s="162" t="s">
        <v>35</v>
      </c>
      <c r="AX532" s="162" t="s">
        <v>73</v>
      </c>
      <c r="AY532" s="164" t="s">
        <v>193</v>
      </c>
    </row>
    <row r="533" spans="1:65" s="170" customFormat="1">
      <c r="B533" s="171"/>
      <c r="D533" s="156" t="s">
        <v>202</v>
      </c>
      <c r="E533" s="172"/>
      <c r="F533" s="173" t="s">
        <v>206</v>
      </c>
      <c r="H533" s="174">
        <v>201.166</v>
      </c>
      <c r="L533" s="171"/>
      <c r="M533" s="175"/>
      <c r="N533" s="176"/>
      <c r="O533" s="176"/>
      <c r="P533" s="176"/>
      <c r="Q533" s="176"/>
      <c r="R533" s="176"/>
      <c r="S533" s="176"/>
      <c r="T533" s="177"/>
      <c r="AT533" s="172" t="s">
        <v>202</v>
      </c>
      <c r="AU533" s="172" t="s">
        <v>82</v>
      </c>
      <c r="AV533" s="170" t="s">
        <v>199</v>
      </c>
      <c r="AW533" s="170" t="s">
        <v>35</v>
      </c>
      <c r="AX533" s="170" t="s">
        <v>80</v>
      </c>
      <c r="AY533" s="172" t="s">
        <v>193</v>
      </c>
    </row>
    <row r="534" spans="1:65" s="17" customFormat="1" ht="24.15" customHeight="1">
      <c r="A534" s="13"/>
      <c r="B534" s="136"/>
      <c r="C534" s="137" t="s">
        <v>758</v>
      </c>
      <c r="D534" s="137" t="s">
        <v>195</v>
      </c>
      <c r="E534" s="138" t="s">
        <v>2359</v>
      </c>
      <c r="F534" s="139" t="s">
        <v>2360</v>
      </c>
      <c r="G534" s="140" t="s">
        <v>198</v>
      </c>
      <c r="H534" s="141">
        <v>201.166</v>
      </c>
      <c r="I534" s="142">
        <v>0</v>
      </c>
      <c r="J534" s="142">
        <f>ROUND(I534*H534,2)</f>
        <v>0</v>
      </c>
      <c r="K534" s="143"/>
      <c r="L534" s="14"/>
      <c r="M534" s="144"/>
      <c r="N534" s="145" t="s">
        <v>44</v>
      </c>
      <c r="O534" s="146">
        <v>0.17199999999999999</v>
      </c>
      <c r="P534" s="146">
        <f>O534*H534</f>
        <v>34.600551999999993</v>
      </c>
      <c r="Q534" s="146">
        <v>1.2305000000000001E-4</v>
      </c>
      <c r="R534" s="146">
        <f>Q534*H534</f>
        <v>2.47534763E-2</v>
      </c>
      <c r="S534" s="146">
        <v>0</v>
      </c>
      <c r="T534" s="147">
        <f>S534*H534</f>
        <v>0</v>
      </c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R534" s="148" t="s">
        <v>283</v>
      </c>
      <c r="AT534" s="148" t="s">
        <v>195</v>
      </c>
      <c r="AU534" s="148" t="s">
        <v>82</v>
      </c>
      <c r="AY534" s="2" t="s">
        <v>193</v>
      </c>
      <c r="BE534" s="149">
        <f>IF(N534="základní",J534,0)</f>
        <v>0</v>
      </c>
      <c r="BF534" s="149">
        <f>IF(N534="snížená",J534,0)</f>
        <v>0</v>
      </c>
      <c r="BG534" s="149">
        <f>IF(N534="zákl. přenesená",J534,0)</f>
        <v>0</v>
      </c>
      <c r="BH534" s="149">
        <f>IF(N534="sníž. přenesená",J534,0)</f>
        <v>0</v>
      </c>
      <c r="BI534" s="149">
        <f>IF(N534="nulová",J534,0)</f>
        <v>0</v>
      </c>
      <c r="BJ534" s="2" t="s">
        <v>80</v>
      </c>
      <c r="BK534" s="149">
        <f>ROUND(I534*H534,2)</f>
        <v>0</v>
      </c>
      <c r="BL534" s="2" t="s">
        <v>283</v>
      </c>
      <c r="BM534" s="148" t="s">
        <v>761</v>
      </c>
    </row>
    <row r="535" spans="1:65" s="17" customFormat="1">
      <c r="A535" s="13"/>
      <c r="B535" s="14"/>
      <c r="C535" s="13"/>
      <c r="D535" s="150" t="s">
        <v>200</v>
      </c>
      <c r="E535" s="13"/>
      <c r="F535" s="151" t="s">
        <v>2362</v>
      </c>
      <c r="G535" s="13"/>
      <c r="H535" s="13"/>
      <c r="I535" s="13"/>
      <c r="J535" s="13"/>
      <c r="K535" s="13"/>
      <c r="L535" s="14"/>
      <c r="M535" s="199"/>
      <c r="N535" s="200"/>
      <c r="O535" s="201"/>
      <c r="P535" s="201"/>
      <c r="Q535" s="201"/>
      <c r="R535" s="201"/>
      <c r="S535" s="201"/>
      <c r="T535" s="20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" t="s">
        <v>200</v>
      </c>
      <c r="AU535" s="2" t="s">
        <v>82</v>
      </c>
    </row>
    <row r="536" spans="1:65" s="17" customFormat="1" ht="6.9" customHeight="1">
      <c r="A536" s="13"/>
      <c r="B536" s="24"/>
      <c r="C536" s="25"/>
      <c r="D536" s="25"/>
      <c r="E536" s="25"/>
      <c r="F536" s="25"/>
      <c r="G536" s="25"/>
      <c r="H536" s="25"/>
      <c r="I536" s="25"/>
      <c r="J536" s="25"/>
      <c r="K536" s="25"/>
      <c r="L536" s="14"/>
      <c r="M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</row>
  </sheetData>
  <autoFilter ref="C94:K535" xr:uid="{00000000-0009-0000-0000-000002000000}"/>
  <mergeCells count="11">
    <mergeCell ref="E87:H87"/>
    <mergeCell ref="E50:H50"/>
    <mergeCell ref="E52:H52"/>
    <mergeCell ref="E54:H54"/>
    <mergeCell ref="E83:H83"/>
    <mergeCell ref="E85:H85"/>
    <mergeCell ref="L2:V2"/>
    <mergeCell ref="E7:H7"/>
    <mergeCell ref="E9:H9"/>
    <mergeCell ref="E11:H11"/>
    <mergeCell ref="E29:H29"/>
  </mergeCells>
  <hyperlinks>
    <hyperlink ref="F99" r:id="rId1" xr:uid="{00000000-0004-0000-0200-000000000000}"/>
    <hyperlink ref="F106" r:id="rId2" xr:uid="{00000000-0004-0000-0200-000001000000}"/>
    <hyperlink ref="F111" r:id="rId3" xr:uid="{00000000-0004-0000-0200-000002000000}"/>
    <hyperlink ref="F116" r:id="rId4" xr:uid="{00000000-0004-0000-0200-000003000000}"/>
    <hyperlink ref="F121" r:id="rId5" xr:uid="{00000000-0004-0000-0200-000004000000}"/>
    <hyperlink ref="F126" r:id="rId6" xr:uid="{00000000-0004-0000-0200-000005000000}"/>
    <hyperlink ref="F132" r:id="rId7" xr:uid="{00000000-0004-0000-0200-000006000000}"/>
    <hyperlink ref="F138" r:id="rId8" xr:uid="{00000000-0004-0000-0200-000007000000}"/>
    <hyperlink ref="F144" r:id="rId9" xr:uid="{00000000-0004-0000-0200-000008000000}"/>
    <hyperlink ref="F150" r:id="rId10" xr:uid="{00000000-0004-0000-0200-000009000000}"/>
    <hyperlink ref="F158" r:id="rId11" xr:uid="{00000000-0004-0000-0200-00000A000000}"/>
    <hyperlink ref="F164" r:id="rId12" xr:uid="{00000000-0004-0000-0200-00000B000000}"/>
    <hyperlink ref="F172" r:id="rId13" xr:uid="{00000000-0004-0000-0200-00000C000000}"/>
    <hyperlink ref="F178" r:id="rId14" xr:uid="{00000000-0004-0000-0200-00000D000000}"/>
    <hyperlink ref="F188" r:id="rId15" xr:uid="{00000000-0004-0000-0200-00000E000000}"/>
    <hyperlink ref="F202" r:id="rId16" xr:uid="{00000000-0004-0000-0200-00000F000000}"/>
    <hyperlink ref="F208" r:id="rId17" xr:uid="{00000000-0004-0000-0200-000010000000}"/>
    <hyperlink ref="F214" r:id="rId18" xr:uid="{00000000-0004-0000-0200-000011000000}"/>
    <hyperlink ref="F218" r:id="rId19" xr:uid="{00000000-0004-0000-0200-000012000000}"/>
    <hyperlink ref="F220" r:id="rId20" xr:uid="{00000000-0004-0000-0200-000013000000}"/>
    <hyperlink ref="F222" r:id="rId21" xr:uid="{00000000-0004-0000-0200-000014000000}"/>
    <hyperlink ref="F224" r:id="rId22" xr:uid="{00000000-0004-0000-0200-000015000000}"/>
    <hyperlink ref="F242" r:id="rId23" xr:uid="{00000000-0004-0000-0200-000016000000}"/>
    <hyperlink ref="F250" r:id="rId24" xr:uid="{00000000-0004-0000-0200-000017000000}"/>
    <hyperlink ref="F256" r:id="rId25" xr:uid="{00000000-0004-0000-0200-000018000000}"/>
    <hyperlink ref="F267" r:id="rId26" xr:uid="{00000000-0004-0000-0200-000019000000}"/>
    <hyperlink ref="F277" r:id="rId27" xr:uid="{00000000-0004-0000-0200-00001A000000}"/>
    <hyperlink ref="F283" r:id="rId28" xr:uid="{00000000-0004-0000-0200-00001B000000}"/>
    <hyperlink ref="F291" r:id="rId29" xr:uid="{00000000-0004-0000-0200-00001C000000}"/>
    <hyperlink ref="F299" r:id="rId30" xr:uid="{00000000-0004-0000-0200-00001D000000}"/>
    <hyperlink ref="F302" r:id="rId31" xr:uid="{00000000-0004-0000-0200-00001E000000}"/>
    <hyperlink ref="F308" r:id="rId32" xr:uid="{00000000-0004-0000-0200-00001F000000}"/>
    <hyperlink ref="F314" r:id="rId33" xr:uid="{00000000-0004-0000-0200-000020000000}"/>
    <hyperlink ref="F320" r:id="rId34" xr:uid="{00000000-0004-0000-0200-000021000000}"/>
    <hyperlink ref="F328" r:id="rId35" xr:uid="{00000000-0004-0000-0200-000022000000}"/>
    <hyperlink ref="F337" r:id="rId36" xr:uid="{00000000-0004-0000-0200-000023000000}"/>
    <hyperlink ref="F343" r:id="rId37" xr:uid="{00000000-0004-0000-0200-000024000000}"/>
    <hyperlink ref="F353" r:id="rId38" xr:uid="{00000000-0004-0000-0200-000025000000}"/>
    <hyperlink ref="F362" r:id="rId39" xr:uid="{00000000-0004-0000-0200-000026000000}"/>
    <hyperlink ref="F393" r:id="rId40" xr:uid="{00000000-0004-0000-0200-000027000000}"/>
    <hyperlink ref="F405" r:id="rId41" xr:uid="{00000000-0004-0000-0200-000028000000}"/>
    <hyperlink ref="F413" r:id="rId42" xr:uid="{00000000-0004-0000-0200-000029000000}"/>
    <hyperlink ref="F421" r:id="rId43" xr:uid="{00000000-0004-0000-0200-00002A000000}"/>
    <hyperlink ref="F429" r:id="rId44" xr:uid="{00000000-0004-0000-0200-00002B000000}"/>
    <hyperlink ref="F435" r:id="rId45" xr:uid="{00000000-0004-0000-0200-00002C000000}"/>
    <hyperlink ref="F441" r:id="rId46" xr:uid="{00000000-0004-0000-0200-00002D000000}"/>
    <hyperlink ref="F447" r:id="rId47" xr:uid="{00000000-0004-0000-0200-00002E000000}"/>
    <hyperlink ref="F454" r:id="rId48" xr:uid="{00000000-0004-0000-0200-00002F000000}"/>
    <hyperlink ref="F456" r:id="rId49" xr:uid="{00000000-0004-0000-0200-000030000000}"/>
    <hyperlink ref="F460" r:id="rId50" xr:uid="{00000000-0004-0000-0200-000031000000}"/>
    <hyperlink ref="F462" r:id="rId51" xr:uid="{00000000-0004-0000-0200-000032000000}"/>
    <hyperlink ref="F466" r:id="rId52" xr:uid="{00000000-0004-0000-0200-000033000000}"/>
    <hyperlink ref="F468" r:id="rId53" xr:uid="{00000000-0004-0000-0200-000034000000}"/>
    <hyperlink ref="F472" r:id="rId54" xr:uid="{00000000-0004-0000-0200-000035000000}"/>
    <hyperlink ref="F474" r:id="rId55" xr:uid="{00000000-0004-0000-0200-000036000000}"/>
    <hyperlink ref="F476" r:id="rId56" xr:uid="{00000000-0004-0000-0200-000037000000}"/>
    <hyperlink ref="F478" r:id="rId57" xr:uid="{00000000-0004-0000-0200-000038000000}"/>
    <hyperlink ref="F481" r:id="rId58" xr:uid="{00000000-0004-0000-0200-000039000000}"/>
    <hyperlink ref="F502" r:id="rId59" xr:uid="{00000000-0004-0000-0200-00003A000000}"/>
    <hyperlink ref="F505" r:id="rId60" xr:uid="{00000000-0004-0000-0200-00003B000000}"/>
    <hyperlink ref="F515" r:id="rId61" xr:uid="{00000000-0004-0000-0200-00003C000000}"/>
    <hyperlink ref="F525" r:id="rId62" xr:uid="{00000000-0004-0000-0200-00003D000000}"/>
    <hyperlink ref="F535" r:id="rId63" xr:uid="{00000000-0004-0000-0200-00003E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6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79"/>
  <sheetViews>
    <sheetView showGridLines="0" topLeftCell="A46" zoomScaleNormal="100" workbookViewId="0">
      <selection activeCell="I95" sqref="I95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93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ht="12" customHeight="1">
      <c r="B8" s="5"/>
      <c r="D8" s="10" t="s">
        <v>140</v>
      </c>
      <c r="L8" s="5"/>
    </row>
    <row r="9" spans="1:46" s="17" customFormat="1" ht="16.5" customHeight="1">
      <c r="A9" s="13"/>
      <c r="B9" s="14"/>
      <c r="C9" s="13"/>
      <c r="D9" s="13"/>
      <c r="E9" s="313" t="s">
        <v>141</v>
      </c>
      <c r="F9" s="313"/>
      <c r="G9" s="313"/>
      <c r="H9" s="313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ht="12" customHeight="1">
      <c r="A10" s="13"/>
      <c r="B10" s="14"/>
      <c r="C10" s="13"/>
      <c r="D10" s="10" t="s">
        <v>142</v>
      </c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6.5" customHeight="1">
      <c r="A11" s="13"/>
      <c r="B11" s="14"/>
      <c r="C11" s="13"/>
      <c r="D11" s="13"/>
      <c r="E11" s="299" t="s">
        <v>2764</v>
      </c>
      <c r="F11" s="299"/>
      <c r="G11" s="299"/>
      <c r="H11" s="299"/>
      <c r="I11" s="13"/>
      <c r="J11" s="13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>
      <c r="A12" s="13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2" customHeight="1">
      <c r="A13" s="13"/>
      <c r="B13" s="14"/>
      <c r="C13" s="13"/>
      <c r="D13" s="10" t="s">
        <v>16</v>
      </c>
      <c r="E13" s="13"/>
      <c r="F13" s="11"/>
      <c r="G13" s="13"/>
      <c r="H13" s="13"/>
      <c r="I13" s="10" t="s">
        <v>18</v>
      </c>
      <c r="J13" s="11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19</v>
      </c>
      <c r="E14" s="13"/>
      <c r="F14" s="11" t="s">
        <v>144</v>
      </c>
      <c r="G14" s="13"/>
      <c r="H14" s="13"/>
      <c r="I14" s="10" t="s">
        <v>21</v>
      </c>
      <c r="J14" s="81" t="str">
        <f>'Rekapitulace stavby'!AN8</f>
        <v>8. 7. 2022</v>
      </c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0.8" customHeight="1">
      <c r="A15" s="13"/>
      <c r="B15" s="14"/>
      <c r="C15" s="13"/>
      <c r="D15" s="13"/>
      <c r="E15" s="13"/>
      <c r="F15" s="13"/>
      <c r="G15" s="13"/>
      <c r="H15" s="13"/>
      <c r="I15" s="13"/>
      <c r="J15" s="13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12" customHeight="1">
      <c r="A16" s="13"/>
      <c r="B16" s="14"/>
      <c r="C16" s="13"/>
      <c r="D16" s="10" t="s">
        <v>23</v>
      </c>
      <c r="E16" s="13"/>
      <c r="F16" s="13"/>
      <c r="G16" s="13"/>
      <c r="H16" s="13"/>
      <c r="I16" s="10" t="s">
        <v>24</v>
      </c>
      <c r="J16" s="11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8" customHeight="1">
      <c r="A17" s="13"/>
      <c r="B17" s="14"/>
      <c r="C17" s="13"/>
      <c r="D17" s="13"/>
      <c r="E17" s="11" t="s">
        <v>26</v>
      </c>
      <c r="F17" s="13"/>
      <c r="G17" s="13"/>
      <c r="H17" s="13"/>
      <c r="I17" s="10" t="s">
        <v>27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6.9" customHeight="1">
      <c r="A18" s="13"/>
      <c r="B18" s="14"/>
      <c r="C18" s="13"/>
      <c r="D18" s="13"/>
      <c r="E18" s="13"/>
      <c r="F18" s="13"/>
      <c r="G18" s="13"/>
      <c r="H18" s="13"/>
      <c r="I18" s="13"/>
      <c r="J18" s="13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12" customHeight="1">
      <c r="A19" s="13"/>
      <c r="B19" s="14"/>
      <c r="C19" s="13"/>
      <c r="D19" s="10" t="s">
        <v>29</v>
      </c>
      <c r="E19" s="13"/>
      <c r="F19" s="13"/>
      <c r="G19" s="13"/>
      <c r="H19" s="13"/>
      <c r="I19" s="10" t="s">
        <v>24</v>
      </c>
      <c r="J19" s="11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8" customHeight="1">
      <c r="A20" s="13"/>
      <c r="B20" s="14"/>
      <c r="C20" s="13"/>
      <c r="D20" s="13"/>
      <c r="E20" s="11" t="s">
        <v>30</v>
      </c>
      <c r="F20" s="13"/>
      <c r="G20" s="13"/>
      <c r="H20" s="13"/>
      <c r="I20" s="10" t="s">
        <v>27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6.9" customHeight="1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12" customHeight="1">
      <c r="A22" s="13"/>
      <c r="B22" s="14"/>
      <c r="C22" s="13"/>
      <c r="D22" s="10" t="s">
        <v>31</v>
      </c>
      <c r="E22" s="13"/>
      <c r="F22" s="13"/>
      <c r="G22" s="13"/>
      <c r="H22" s="13"/>
      <c r="I22" s="10" t="s">
        <v>24</v>
      </c>
      <c r="J22" s="11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8" customHeight="1">
      <c r="A23" s="13"/>
      <c r="B23" s="14"/>
      <c r="C23" s="13"/>
      <c r="D23" s="13"/>
      <c r="E23" s="11" t="s">
        <v>33</v>
      </c>
      <c r="F23" s="13"/>
      <c r="G23" s="13"/>
      <c r="H23" s="13"/>
      <c r="I23" s="10" t="s">
        <v>27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6.9" customHeigh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12" customHeight="1">
      <c r="A25" s="13"/>
      <c r="B25" s="14"/>
      <c r="C25" s="13"/>
      <c r="D25" s="10" t="s">
        <v>36</v>
      </c>
      <c r="E25" s="13"/>
      <c r="F25" s="13"/>
      <c r="G25" s="13"/>
      <c r="H25" s="13"/>
      <c r="I25" s="10" t="s">
        <v>24</v>
      </c>
      <c r="J25" s="11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8" customHeight="1">
      <c r="A26" s="13"/>
      <c r="B26" s="14"/>
      <c r="C26" s="13"/>
      <c r="D26" s="13"/>
      <c r="E26" s="11" t="s">
        <v>37</v>
      </c>
      <c r="F26" s="13"/>
      <c r="G26" s="13"/>
      <c r="H26" s="13"/>
      <c r="I26" s="10" t="s">
        <v>27</v>
      </c>
      <c r="J26" s="11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80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1:31" s="17" customFormat="1" ht="12" customHeight="1">
      <c r="A28" s="13"/>
      <c r="B28" s="14"/>
      <c r="C28" s="13"/>
      <c r="D28" s="10" t="s">
        <v>38</v>
      </c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85" customFormat="1" ht="16.5" customHeight="1">
      <c r="A29" s="82"/>
      <c r="B29" s="83"/>
      <c r="C29" s="82"/>
      <c r="D29" s="82"/>
      <c r="E29" s="292"/>
      <c r="F29" s="292"/>
      <c r="G29" s="292"/>
      <c r="H29" s="292"/>
      <c r="I29" s="82"/>
      <c r="J29" s="82"/>
      <c r="K29" s="82"/>
      <c r="L29" s="84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1" s="17" customFormat="1" ht="6.9" customHeigh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25.5" customHeight="1">
      <c r="A32" s="13"/>
      <c r="B32" s="14"/>
      <c r="C32" s="13"/>
      <c r="D32" s="86" t="s">
        <v>39</v>
      </c>
      <c r="E32" s="13"/>
      <c r="F32" s="13"/>
      <c r="G32" s="13"/>
      <c r="H32" s="13"/>
      <c r="I32" s="13"/>
      <c r="J32" s="87">
        <f>ROUND(J92, 2)</f>
        <v>0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6.9" customHeight="1">
      <c r="A33" s="13"/>
      <c r="B33" s="14"/>
      <c r="C33" s="13"/>
      <c r="D33" s="44"/>
      <c r="E33" s="44"/>
      <c r="F33" s="44"/>
      <c r="G33" s="44"/>
      <c r="H33" s="44"/>
      <c r="I33" s="44"/>
      <c r="J33" s="44"/>
      <c r="K33" s="44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3"/>
      <c r="F34" s="88" t="s">
        <v>41</v>
      </c>
      <c r="G34" s="13"/>
      <c r="H34" s="13"/>
      <c r="I34" s="88" t="s">
        <v>40</v>
      </c>
      <c r="J34" s="88" t="s">
        <v>42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customHeight="1">
      <c r="A35" s="13"/>
      <c r="B35" s="14"/>
      <c r="C35" s="13"/>
      <c r="D35" s="89" t="s">
        <v>43</v>
      </c>
      <c r="E35" s="10" t="s">
        <v>44</v>
      </c>
      <c r="F35" s="90">
        <f>ROUND((SUM(BE92:BE178)),  2)</f>
        <v>0</v>
      </c>
      <c r="G35" s="13"/>
      <c r="H35" s="13"/>
      <c r="I35" s="91">
        <v>0.21</v>
      </c>
      <c r="J35" s="90">
        <f>ROUND(((SUM(BE92:BE178))*I35),  2)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customHeight="1">
      <c r="A36" s="13"/>
      <c r="B36" s="14"/>
      <c r="C36" s="13"/>
      <c r="D36" s="13"/>
      <c r="E36" s="10" t="s">
        <v>45</v>
      </c>
      <c r="F36" s="90">
        <f>ROUND((SUM(BF92:BF178)),  2)</f>
        <v>0</v>
      </c>
      <c r="G36" s="13"/>
      <c r="H36" s="13"/>
      <c r="I36" s="91">
        <v>0.15</v>
      </c>
      <c r="J36" s="90">
        <f>ROUND(((SUM(BF92:BF178))*I36),  2)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90">
        <f>ROUND((SUM(BG92:BG178)),  2)</f>
        <v>0</v>
      </c>
      <c r="G37" s="13"/>
      <c r="H37" s="13"/>
      <c r="I37" s="91">
        <v>0.21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14.4" hidden="1" customHeight="1">
      <c r="A38" s="13"/>
      <c r="B38" s="14"/>
      <c r="C38" s="13"/>
      <c r="D38" s="13"/>
      <c r="E38" s="10" t="s">
        <v>47</v>
      </c>
      <c r="F38" s="90">
        <f>ROUND((SUM(BH92:BH178)),  2)</f>
        <v>0</v>
      </c>
      <c r="G38" s="13"/>
      <c r="H38" s="13"/>
      <c r="I38" s="91">
        <v>0.15</v>
      </c>
      <c r="J38" s="90">
        <f>0</f>
        <v>0</v>
      </c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14.4" hidden="1" customHeight="1">
      <c r="A39" s="13"/>
      <c r="B39" s="14"/>
      <c r="C39" s="13"/>
      <c r="D39" s="13"/>
      <c r="E39" s="10" t="s">
        <v>48</v>
      </c>
      <c r="F39" s="90">
        <f>ROUND((SUM(BI92:BI178)),  2)</f>
        <v>0</v>
      </c>
      <c r="G39" s="13"/>
      <c r="H39" s="13"/>
      <c r="I39" s="91">
        <v>0</v>
      </c>
      <c r="J39" s="90">
        <f>0</f>
        <v>0</v>
      </c>
      <c r="K39" s="13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6.9" customHeight="1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3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s="17" customFormat="1" ht="25.5" customHeight="1">
      <c r="A41" s="13"/>
      <c r="B41" s="14"/>
      <c r="C41" s="92"/>
      <c r="D41" s="93" t="s">
        <v>49</v>
      </c>
      <c r="E41" s="38"/>
      <c r="F41" s="38"/>
      <c r="G41" s="94" t="s">
        <v>50</v>
      </c>
      <c r="H41" s="95" t="s">
        <v>51</v>
      </c>
      <c r="I41" s="38"/>
      <c r="J41" s="96">
        <f>SUM(J32:J39)</f>
        <v>0</v>
      </c>
      <c r="K41" s="97"/>
      <c r="L41" s="80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</row>
    <row r="42" spans="1:31" s="17" customFormat="1" ht="14.4" customHeight="1">
      <c r="A42" s="1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80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</row>
    <row r="46" spans="1:31" s="17" customFormat="1" ht="6.9" customHeight="1">
      <c r="A46" s="13"/>
      <c r="B46" s="26"/>
      <c r="C46" s="27"/>
      <c r="D46" s="27"/>
      <c r="E46" s="27"/>
      <c r="F46" s="27"/>
      <c r="G46" s="27"/>
      <c r="H46" s="27"/>
      <c r="I46" s="27"/>
      <c r="J46" s="27"/>
      <c r="K46" s="27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24.9" customHeight="1">
      <c r="A47" s="13"/>
      <c r="B47" s="14"/>
      <c r="C47" s="6" t="s">
        <v>145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313" t="str">
        <f>E7</f>
        <v>ZŠ a MŠ Chlebovice - tělocvična</v>
      </c>
      <c r="F50" s="313"/>
      <c r="G50" s="313"/>
      <c r="H50" s="313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ht="12" customHeight="1">
      <c r="B51" s="5"/>
      <c r="C51" s="10" t="s">
        <v>140</v>
      </c>
      <c r="L51" s="5"/>
    </row>
    <row r="52" spans="1:47" s="17" customFormat="1" ht="16.5" customHeight="1">
      <c r="A52" s="13"/>
      <c r="B52" s="14"/>
      <c r="C52" s="13"/>
      <c r="D52" s="13"/>
      <c r="E52" s="313" t="s">
        <v>141</v>
      </c>
      <c r="F52" s="313"/>
      <c r="G52" s="313"/>
      <c r="H52" s="313"/>
      <c r="I52" s="13"/>
      <c r="J52" s="13"/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12" customHeight="1">
      <c r="A53" s="13"/>
      <c r="B53" s="14"/>
      <c r="C53" s="10" t="s">
        <v>142</v>
      </c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6.5" customHeight="1">
      <c r="A54" s="13"/>
      <c r="B54" s="14"/>
      <c r="C54" s="13"/>
      <c r="D54" s="13"/>
      <c r="E54" s="299" t="str">
        <f>E11</f>
        <v>VRN - Vedlejší rozpočtové...</v>
      </c>
      <c r="F54" s="299"/>
      <c r="G54" s="299"/>
      <c r="H54" s="299"/>
      <c r="I54" s="13"/>
      <c r="J54" s="13"/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6.9" customHeight="1">
      <c r="A55" s="13"/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2" customHeight="1">
      <c r="A56" s="13"/>
      <c r="B56" s="14"/>
      <c r="C56" s="10" t="s">
        <v>19</v>
      </c>
      <c r="D56" s="13"/>
      <c r="E56" s="13"/>
      <c r="F56" s="11" t="str">
        <f>F14</f>
        <v>ul. Pod Kabáticí 107,193, Frýdek-Místek Ch</v>
      </c>
      <c r="G56" s="13"/>
      <c r="H56" s="13"/>
      <c r="I56" s="10" t="s">
        <v>21</v>
      </c>
      <c r="J56" s="81" t="str">
        <f>IF(J14="","",J14)</f>
        <v>8. 7. 2022</v>
      </c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6.9" customHeight="1">
      <c r="A57" s="13"/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5.15" customHeight="1">
      <c r="A58" s="13"/>
      <c r="B58" s="14"/>
      <c r="C58" s="10" t="s">
        <v>23</v>
      </c>
      <c r="D58" s="13"/>
      <c r="E58" s="13"/>
      <c r="F58" s="11" t="str">
        <f>E17</f>
        <v>Statutární město Frýdek-Místek</v>
      </c>
      <c r="G58" s="13"/>
      <c r="H58" s="13"/>
      <c r="I58" s="10" t="s">
        <v>31</v>
      </c>
      <c r="J58" s="98" t="str">
        <f>E23</f>
        <v>JANKO Projekt s.r.o.</v>
      </c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15.15" customHeight="1">
      <c r="A59" s="13"/>
      <c r="B59" s="14"/>
      <c r="C59" s="10" t="s">
        <v>29</v>
      </c>
      <c r="D59" s="13"/>
      <c r="E59" s="13"/>
      <c r="F59" s="11" t="str">
        <f>IF(E20="","",E20)</f>
        <v>Dle výběrového řízení investora</v>
      </c>
      <c r="G59" s="13"/>
      <c r="H59" s="13"/>
      <c r="I59" s="10" t="s">
        <v>36</v>
      </c>
      <c r="J59" s="98" t="str">
        <f>E26</f>
        <v>Katerinec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</row>
    <row r="60" spans="1:47" s="17" customFormat="1" ht="10.35" customHeight="1">
      <c r="A60" s="13"/>
      <c r="B60" s="14"/>
      <c r="C60" s="13"/>
      <c r="D60" s="13"/>
      <c r="E60" s="13"/>
      <c r="F60" s="13"/>
      <c r="G60" s="13"/>
      <c r="H60" s="13"/>
      <c r="I60" s="13"/>
      <c r="J60" s="13"/>
      <c r="K60" s="13"/>
      <c r="L60" s="80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pans="1:47" s="17" customFormat="1" ht="29.25" customHeight="1">
      <c r="A61" s="13"/>
      <c r="B61" s="14"/>
      <c r="C61" s="99" t="s">
        <v>146</v>
      </c>
      <c r="D61" s="92"/>
      <c r="E61" s="92"/>
      <c r="F61" s="92"/>
      <c r="G61" s="92"/>
      <c r="H61" s="92"/>
      <c r="I61" s="92"/>
      <c r="J61" s="100" t="s">
        <v>147</v>
      </c>
      <c r="K61" s="92"/>
      <c r="L61" s="80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47" s="17" customFormat="1" ht="10.3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8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22.8" customHeight="1">
      <c r="A63" s="13"/>
      <c r="B63" s="14"/>
      <c r="C63" s="101" t="s">
        <v>71</v>
      </c>
      <c r="D63" s="13"/>
      <c r="E63" s="13"/>
      <c r="F63" s="13"/>
      <c r="G63" s="13"/>
      <c r="H63" s="13"/>
      <c r="I63" s="13"/>
      <c r="J63" s="87">
        <f>J92</f>
        <v>0</v>
      </c>
      <c r="K63" s="13"/>
      <c r="L63" s="8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U63" s="2" t="s">
        <v>148</v>
      </c>
    </row>
    <row r="64" spans="1:47" s="102" customFormat="1" ht="24.9" customHeight="1">
      <c r="B64" s="103"/>
      <c r="D64" s="104" t="s">
        <v>2765</v>
      </c>
      <c r="E64" s="105"/>
      <c r="F64" s="105"/>
      <c r="G64" s="105"/>
      <c r="H64" s="105"/>
      <c r="I64" s="105"/>
      <c r="J64" s="106">
        <f>J93</f>
        <v>0</v>
      </c>
      <c r="L64" s="103"/>
    </row>
    <row r="65" spans="1:31" s="68" customFormat="1" ht="19.95" customHeight="1">
      <c r="B65" s="107"/>
      <c r="D65" s="108" t="s">
        <v>2766</v>
      </c>
      <c r="E65" s="109"/>
      <c r="F65" s="109"/>
      <c r="G65" s="109"/>
      <c r="H65" s="109"/>
      <c r="I65" s="109"/>
      <c r="J65" s="110">
        <f>J94</f>
        <v>0</v>
      </c>
      <c r="L65" s="107"/>
    </row>
    <row r="66" spans="1:31" s="68" customFormat="1" ht="19.95" customHeight="1">
      <c r="B66" s="107"/>
      <c r="D66" s="108" t="s">
        <v>2767</v>
      </c>
      <c r="E66" s="109"/>
      <c r="F66" s="109"/>
      <c r="G66" s="109"/>
      <c r="H66" s="109"/>
      <c r="I66" s="109"/>
      <c r="J66" s="110">
        <f>J112</f>
        <v>0</v>
      </c>
      <c r="L66" s="107"/>
    </row>
    <row r="67" spans="1:31" s="68" customFormat="1" ht="19.95" customHeight="1">
      <c r="B67" s="107"/>
      <c r="D67" s="108" t="s">
        <v>2768</v>
      </c>
      <c r="E67" s="109"/>
      <c r="F67" s="109"/>
      <c r="G67" s="109"/>
      <c r="H67" s="109"/>
      <c r="I67" s="109"/>
      <c r="J67" s="110">
        <f>J123</f>
        <v>0</v>
      </c>
      <c r="L67" s="107"/>
    </row>
    <row r="68" spans="1:31" s="68" customFormat="1" ht="19.95" customHeight="1">
      <c r="B68" s="107"/>
      <c r="D68" s="108" t="s">
        <v>2769</v>
      </c>
      <c r="E68" s="109"/>
      <c r="F68" s="109"/>
      <c r="G68" s="109"/>
      <c r="H68" s="109"/>
      <c r="I68" s="109"/>
      <c r="J68" s="110">
        <f>J144</f>
        <v>0</v>
      </c>
      <c r="L68" s="107"/>
    </row>
    <row r="69" spans="1:31" s="68" customFormat="1" ht="19.95" customHeight="1">
      <c r="B69" s="107"/>
      <c r="D69" s="108" t="s">
        <v>2770</v>
      </c>
      <c r="E69" s="109"/>
      <c r="F69" s="109"/>
      <c r="G69" s="109"/>
      <c r="H69" s="109"/>
      <c r="I69" s="109"/>
      <c r="J69" s="110">
        <f>J155</f>
        <v>0</v>
      </c>
      <c r="L69" s="107"/>
    </row>
    <row r="70" spans="1:31" s="68" customFormat="1" ht="19.95" customHeight="1">
      <c r="B70" s="107"/>
      <c r="D70" s="108" t="s">
        <v>2771</v>
      </c>
      <c r="E70" s="109"/>
      <c r="F70" s="109"/>
      <c r="G70" s="109"/>
      <c r="H70" s="109"/>
      <c r="I70" s="109"/>
      <c r="J70" s="110">
        <f>J164</f>
        <v>0</v>
      </c>
      <c r="L70" s="107"/>
    </row>
    <row r="71" spans="1:31" s="17" customFormat="1" ht="21.9" customHeight="1">
      <c r="A71" s="13"/>
      <c r="B71" s="14"/>
      <c r="C71" s="13"/>
      <c r="D71" s="13"/>
      <c r="E71" s="13"/>
      <c r="F71" s="13"/>
      <c r="G71" s="13"/>
      <c r="H71" s="13"/>
      <c r="I71" s="13"/>
      <c r="J71" s="13"/>
      <c r="K71" s="13"/>
      <c r="L71" s="8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6.9" customHeight="1">
      <c r="A72" s="13"/>
      <c r="B72" s="24"/>
      <c r="C72" s="25"/>
      <c r="D72" s="25"/>
      <c r="E72" s="25"/>
      <c r="F72" s="25"/>
      <c r="G72" s="25"/>
      <c r="H72" s="25"/>
      <c r="I72" s="25"/>
      <c r="J72" s="25"/>
      <c r="K72" s="25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6" spans="1:31" s="17" customFormat="1" ht="6.9" customHeight="1">
      <c r="A76" s="13"/>
      <c r="B76" s="26"/>
      <c r="C76" s="27"/>
      <c r="D76" s="27"/>
      <c r="E76" s="27"/>
      <c r="F76" s="27"/>
      <c r="G76" s="27"/>
      <c r="H76" s="27"/>
      <c r="I76" s="27"/>
      <c r="J76" s="27"/>
      <c r="K76" s="27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24.9" customHeight="1">
      <c r="A77" s="13"/>
      <c r="B77" s="14"/>
      <c r="C77" s="6" t="s">
        <v>178</v>
      </c>
      <c r="D77" s="13"/>
      <c r="E77" s="13"/>
      <c r="F77" s="13"/>
      <c r="G77" s="13"/>
      <c r="H77" s="13"/>
      <c r="I77" s="13"/>
      <c r="J77" s="13"/>
      <c r="K77" s="13"/>
      <c r="L77" s="8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6.9" customHeight="1">
      <c r="A78" s="13"/>
      <c r="B78" s="14"/>
      <c r="C78" s="13"/>
      <c r="D78" s="13"/>
      <c r="E78" s="13"/>
      <c r="F78" s="13"/>
      <c r="G78" s="13"/>
      <c r="H78" s="13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>
      <c r="A79" s="13"/>
      <c r="B79" s="14"/>
      <c r="C79" s="10" t="s">
        <v>14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6.5" customHeight="1">
      <c r="A80" s="13"/>
      <c r="B80" s="14"/>
      <c r="C80" s="13"/>
      <c r="D80" s="13"/>
      <c r="E80" s="313" t="str">
        <f>E7</f>
        <v>ZŠ a MŠ Chlebovice - tělocvična</v>
      </c>
      <c r="F80" s="313"/>
      <c r="G80" s="313"/>
      <c r="H80" s="313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ht="12" customHeight="1">
      <c r="B81" s="5"/>
      <c r="C81" s="10" t="s">
        <v>140</v>
      </c>
      <c r="L81" s="5"/>
    </row>
    <row r="82" spans="1:65" s="17" customFormat="1" ht="16.5" customHeight="1">
      <c r="A82" s="13"/>
      <c r="B82" s="14"/>
      <c r="C82" s="13"/>
      <c r="D82" s="13"/>
      <c r="E82" s="313" t="s">
        <v>141</v>
      </c>
      <c r="F82" s="313"/>
      <c r="G82" s="313"/>
      <c r="H82" s="313"/>
      <c r="I82" s="13"/>
      <c r="J82" s="13"/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2" customHeight="1">
      <c r="A83" s="13"/>
      <c r="B83" s="14"/>
      <c r="C83" s="10" t="s">
        <v>142</v>
      </c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6.5" customHeight="1">
      <c r="A84" s="13"/>
      <c r="B84" s="14"/>
      <c r="C84" s="13"/>
      <c r="D84" s="13"/>
      <c r="E84" s="299" t="str">
        <f>E11</f>
        <v>VRN - Vedlejší rozpočtové...</v>
      </c>
      <c r="F84" s="299"/>
      <c r="G84" s="299"/>
      <c r="H84" s="299"/>
      <c r="I84" s="13"/>
      <c r="J84" s="13"/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6.9" customHeight="1">
      <c r="A85" s="13"/>
      <c r="B85" s="14"/>
      <c r="C85" s="13"/>
      <c r="D85" s="13"/>
      <c r="E85" s="13"/>
      <c r="F85" s="13"/>
      <c r="G85" s="13"/>
      <c r="H85" s="13"/>
      <c r="I85" s="13"/>
      <c r="J85" s="13"/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2" customHeight="1">
      <c r="A86" s="13"/>
      <c r="B86" s="14"/>
      <c r="C86" s="10" t="s">
        <v>19</v>
      </c>
      <c r="D86" s="13"/>
      <c r="E86" s="13"/>
      <c r="F86" s="11" t="str">
        <f>F14</f>
        <v>ul. Pod Kabáticí 107,193, Frýdek-Místek Ch</v>
      </c>
      <c r="G86" s="13"/>
      <c r="H86" s="13"/>
      <c r="I86" s="10" t="s">
        <v>21</v>
      </c>
      <c r="J86" s="81" t="str">
        <f>IF(J14="","",J14)</f>
        <v>8. 7. 2022</v>
      </c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7" customFormat="1" ht="6.9" customHeight="1">
      <c r="A87" s="13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8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5" s="17" customFormat="1" ht="15.15" customHeight="1">
      <c r="A88" s="13"/>
      <c r="B88" s="14"/>
      <c r="C88" s="10" t="s">
        <v>23</v>
      </c>
      <c r="D88" s="13"/>
      <c r="E88" s="13"/>
      <c r="F88" s="11" t="str">
        <f>E17</f>
        <v>Statutární město Frýdek-Místek</v>
      </c>
      <c r="G88" s="13"/>
      <c r="H88" s="13"/>
      <c r="I88" s="10" t="s">
        <v>31</v>
      </c>
      <c r="J88" s="98" t="str">
        <f>E23</f>
        <v>JANKO Projekt s.r.o.</v>
      </c>
      <c r="K88" s="13"/>
      <c r="L88" s="8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5" s="17" customFormat="1" ht="15.15" customHeight="1">
      <c r="A89" s="13"/>
      <c r="B89" s="14"/>
      <c r="C89" s="10" t="s">
        <v>29</v>
      </c>
      <c r="D89" s="13"/>
      <c r="E89" s="13"/>
      <c r="F89" s="11" t="str">
        <f>IF(E20="","",E20)</f>
        <v>Dle výběrového řízení investora</v>
      </c>
      <c r="G89" s="13"/>
      <c r="H89" s="13"/>
      <c r="I89" s="10" t="s">
        <v>36</v>
      </c>
      <c r="J89" s="98" t="str">
        <f>E26</f>
        <v>Katerinec</v>
      </c>
      <c r="K89" s="13"/>
      <c r="L89" s="8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5" s="17" customFormat="1" ht="10.35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8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5" s="118" customFormat="1" ht="29.25" customHeight="1">
      <c r="A91" s="111"/>
      <c r="B91" s="112"/>
      <c r="C91" s="113" t="s">
        <v>179</v>
      </c>
      <c r="D91" s="114" t="s">
        <v>58</v>
      </c>
      <c r="E91" s="114" t="s">
        <v>54</v>
      </c>
      <c r="F91" s="114" t="s">
        <v>55</v>
      </c>
      <c r="G91" s="114" t="s">
        <v>180</v>
      </c>
      <c r="H91" s="114" t="s">
        <v>181</v>
      </c>
      <c r="I91" s="114" t="s">
        <v>182</v>
      </c>
      <c r="J91" s="115" t="s">
        <v>147</v>
      </c>
      <c r="K91" s="116" t="s">
        <v>183</v>
      </c>
      <c r="L91" s="117"/>
      <c r="M91" s="40"/>
      <c r="N91" s="41" t="s">
        <v>43</v>
      </c>
      <c r="O91" s="41" t="s">
        <v>184</v>
      </c>
      <c r="P91" s="41" t="s">
        <v>185</v>
      </c>
      <c r="Q91" s="41" t="s">
        <v>186</v>
      </c>
      <c r="R91" s="41" t="s">
        <v>187</v>
      </c>
      <c r="S91" s="41" t="s">
        <v>188</v>
      </c>
      <c r="T91" s="42" t="s">
        <v>189</v>
      </c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</row>
    <row r="92" spans="1:65" s="17" customFormat="1" ht="22.8" customHeight="1">
      <c r="A92" s="13"/>
      <c r="B92" s="14"/>
      <c r="C92" s="48" t="s">
        <v>190</v>
      </c>
      <c r="D92" s="13"/>
      <c r="E92" s="13"/>
      <c r="F92" s="13"/>
      <c r="G92" s="13"/>
      <c r="H92" s="13"/>
      <c r="I92" s="13"/>
      <c r="J92" s="119">
        <f>BK92</f>
        <v>0</v>
      </c>
      <c r="K92" s="13"/>
      <c r="L92" s="14"/>
      <c r="M92" s="43"/>
      <c r="N92" s="34"/>
      <c r="O92" s="44"/>
      <c r="P92" s="120">
        <f>P93</f>
        <v>0</v>
      </c>
      <c r="Q92" s="44"/>
      <c r="R92" s="120">
        <f>R93</f>
        <v>0</v>
      </c>
      <c r="S92" s="44"/>
      <c r="T92" s="121">
        <f>T93</f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" t="s">
        <v>72</v>
      </c>
      <c r="AU92" s="2" t="s">
        <v>148</v>
      </c>
      <c r="BK92" s="122">
        <f>BK93</f>
        <v>0</v>
      </c>
    </row>
    <row r="93" spans="1:65" s="123" customFormat="1" ht="25.95" customHeight="1">
      <c r="B93" s="124"/>
      <c r="D93" s="125" t="s">
        <v>72</v>
      </c>
      <c r="E93" s="126" t="s">
        <v>91</v>
      </c>
      <c r="F93" s="126" t="s">
        <v>92</v>
      </c>
      <c r="J93" s="127">
        <f>BK93</f>
        <v>0</v>
      </c>
      <c r="L93" s="124"/>
      <c r="M93" s="128"/>
      <c r="N93" s="129"/>
      <c r="O93" s="129"/>
      <c r="P93" s="130">
        <f>P94+P112+P123+P144+P155+P164</f>
        <v>0</v>
      </c>
      <c r="Q93" s="129"/>
      <c r="R93" s="130">
        <f>R94+R112+R123+R144+R155+R164</f>
        <v>0</v>
      </c>
      <c r="S93" s="129"/>
      <c r="T93" s="131">
        <f>T94+T112+T123+T144+T155+T164</f>
        <v>0</v>
      </c>
      <c r="AR93" s="125" t="s">
        <v>228</v>
      </c>
      <c r="AT93" s="132" t="s">
        <v>72</v>
      </c>
      <c r="AU93" s="132" t="s">
        <v>73</v>
      </c>
      <c r="AY93" s="125" t="s">
        <v>193</v>
      </c>
      <c r="BK93" s="133">
        <f>BK94+BK112+BK123+BK144+BK155+BK164</f>
        <v>0</v>
      </c>
    </row>
    <row r="94" spans="1:65" s="123" customFormat="1" ht="22.8" customHeight="1">
      <c r="B94" s="124"/>
      <c r="D94" s="125" t="s">
        <v>72</v>
      </c>
      <c r="E94" s="134" t="s">
        <v>2772</v>
      </c>
      <c r="F94" s="134" t="s">
        <v>2773</v>
      </c>
      <c r="J94" s="135">
        <f>BK94</f>
        <v>0</v>
      </c>
      <c r="L94" s="124"/>
      <c r="M94" s="128"/>
      <c r="N94" s="129"/>
      <c r="O94" s="129"/>
      <c r="P94" s="130">
        <f>SUM(P95:P111)</f>
        <v>0</v>
      </c>
      <c r="Q94" s="129"/>
      <c r="R94" s="130">
        <f>SUM(R95:R111)</f>
        <v>0</v>
      </c>
      <c r="S94" s="129"/>
      <c r="T94" s="131">
        <f>SUM(T95:T111)</f>
        <v>0</v>
      </c>
      <c r="AR94" s="125" t="s">
        <v>228</v>
      </c>
      <c r="AT94" s="132" t="s">
        <v>72</v>
      </c>
      <c r="AU94" s="132" t="s">
        <v>80</v>
      </c>
      <c r="AY94" s="125" t="s">
        <v>193</v>
      </c>
      <c r="BK94" s="133">
        <f>SUM(BK95:BK111)</f>
        <v>0</v>
      </c>
    </row>
    <row r="95" spans="1:65" s="17" customFormat="1" ht="16.5" customHeight="1">
      <c r="A95" s="13"/>
      <c r="B95" s="136"/>
      <c r="C95" s="137" t="s">
        <v>80</v>
      </c>
      <c r="D95" s="137" t="s">
        <v>195</v>
      </c>
      <c r="E95" s="138" t="s">
        <v>2774</v>
      </c>
      <c r="F95" s="139" t="s">
        <v>2775</v>
      </c>
      <c r="G95" s="140" t="s">
        <v>563</v>
      </c>
      <c r="H95" s="141">
        <v>1</v>
      </c>
      <c r="I95" s="142">
        <v>0</v>
      </c>
      <c r="J95" s="142">
        <f>ROUND(I95*H95,2)</f>
        <v>0</v>
      </c>
      <c r="K95" s="143"/>
      <c r="L95" s="14"/>
      <c r="M95" s="144"/>
      <c r="N95" s="145" t="s">
        <v>44</v>
      </c>
      <c r="O95" s="146">
        <v>0</v>
      </c>
      <c r="P95" s="146">
        <f>O95*H95</f>
        <v>0</v>
      </c>
      <c r="Q95" s="146">
        <v>0</v>
      </c>
      <c r="R95" s="146">
        <f>Q95*H95</f>
        <v>0</v>
      </c>
      <c r="S95" s="146">
        <v>0</v>
      </c>
      <c r="T95" s="147">
        <f>S95*H95</f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199</v>
      </c>
      <c r="AT95" s="148" t="s">
        <v>195</v>
      </c>
      <c r="AU95" s="148" t="s">
        <v>82</v>
      </c>
      <c r="AY95" s="2" t="s">
        <v>193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2" t="s">
        <v>80</v>
      </c>
      <c r="BK95" s="149">
        <f>ROUND(I95*H95,2)</f>
        <v>0</v>
      </c>
      <c r="BL95" s="2" t="s">
        <v>199</v>
      </c>
      <c r="BM95" s="148" t="s">
        <v>82</v>
      </c>
    </row>
    <row r="96" spans="1:65" s="17" customFormat="1">
      <c r="A96" s="13"/>
      <c r="B96" s="14"/>
      <c r="C96" s="13"/>
      <c r="D96" s="150" t="s">
        <v>200</v>
      </c>
      <c r="E96" s="13"/>
      <c r="F96" s="151" t="s">
        <v>2776</v>
      </c>
      <c r="G96" s="13"/>
      <c r="H96" s="13"/>
      <c r="I96" s="13"/>
      <c r="J96" s="13"/>
      <c r="K96" s="13"/>
      <c r="L96" s="14"/>
      <c r="M96" s="152"/>
      <c r="N96" s="153"/>
      <c r="O96" s="36"/>
      <c r="P96" s="36"/>
      <c r="Q96" s="36"/>
      <c r="R96" s="36"/>
      <c r="S96" s="36"/>
      <c r="T96" s="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" t="s">
        <v>200</v>
      </c>
      <c r="AU96" s="2" t="s">
        <v>82</v>
      </c>
    </row>
    <row r="97" spans="1:65" s="154" customFormat="1" ht="20.399999999999999">
      <c r="B97" s="155"/>
      <c r="D97" s="156" t="s">
        <v>202</v>
      </c>
      <c r="E97" s="157"/>
      <c r="F97" s="158" t="s">
        <v>2777</v>
      </c>
      <c r="H97" s="157"/>
      <c r="L97" s="155"/>
      <c r="M97" s="159"/>
      <c r="N97" s="160"/>
      <c r="O97" s="160"/>
      <c r="P97" s="160"/>
      <c r="Q97" s="160"/>
      <c r="R97" s="160"/>
      <c r="S97" s="160"/>
      <c r="T97" s="161"/>
      <c r="AT97" s="157" t="s">
        <v>202</v>
      </c>
      <c r="AU97" s="157" t="s">
        <v>82</v>
      </c>
      <c r="AV97" s="154" t="s">
        <v>80</v>
      </c>
      <c r="AW97" s="154" t="s">
        <v>35</v>
      </c>
      <c r="AX97" s="154" t="s">
        <v>73</v>
      </c>
      <c r="AY97" s="157" t="s">
        <v>193</v>
      </c>
    </row>
    <row r="98" spans="1:65" s="154" customFormat="1">
      <c r="B98" s="155"/>
      <c r="D98" s="156" t="s">
        <v>202</v>
      </c>
      <c r="E98" s="157"/>
      <c r="F98" s="158" t="s">
        <v>2778</v>
      </c>
      <c r="H98" s="157"/>
      <c r="L98" s="155"/>
      <c r="M98" s="159"/>
      <c r="N98" s="160"/>
      <c r="O98" s="160"/>
      <c r="P98" s="160"/>
      <c r="Q98" s="160"/>
      <c r="R98" s="160"/>
      <c r="S98" s="160"/>
      <c r="T98" s="161"/>
      <c r="AT98" s="157" t="s">
        <v>202</v>
      </c>
      <c r="AU98" s="157" t="s">
        <v>82</v>
      </c>
      <c r="AV98" s="154" t="s">
        <v>80</v>
      </c>
      <c r="AW98" s="154" t="s">
        <v>35</v>
      </c>
      <c r="AX98" s="154" t="s">
        <v>73</v>
      </c>
      <c r="AY98" s="157" t="s">
        <v>193</v>
      </c>
    </row>
    <row r="99" spans="1:65" s="162" customFormat="1">
      <c r="B99" s="163"/>
      <c r="D99" s="156" t="s">
        <v>202</v>
      </c>
      <c r="E99" s="164"/>
      <c r="F99" s="165" t="s">
        <v>80</v>
      </c>
      <c r="H99" s="166">
        <v>1</v>
      </c>
      <c r="L99" s="163"/>
      <c r="M99" s="167"/>
      <c r="N99" s="168"/>
      <c r="O99" s="168"/>
      <c r="P99" s="168"/>
      <c r="Q99" s="168"/>
      <c r="R99" s="168"/>
      <c r="S99" s="168"/>
      <c r="T99" s="169"/>
      <c r="AT99" s="164" t="s">
        <v>202</v>
      </c>
      <c r="AU99" s="164" t="s">
        <v>82</v>
      </c>
      <c r="AV99" s="162" t="s">
        <v>82</v>
      </c>
      <c r="AW99" s="162" t="s">
        <v>35</v>
      </c>
      <c r="AX99" s="162" t="s">
        <v>73</v>
      </c>
      <c r="AY99" s="164" t="s">
        <v>193</v>
      </c>
    </row>
    <row r="100" spans="1:65" s="170" customFormat="1">
      <c r="B100" s="171"/>
      <c r="D100" s="156" t="s">
        <v>202</v>
      </c>
      <c r="E100" s="172"/>
      <c r="F100" s="173" t="s">
        <v>206</v>
      </c>
      <c r="H100" s="174">
        <v>1</v>
      </c>
      <c r="L100" s="171"/>
      <c r="M100" s="175"/>
      <c r="N100" s="176"/>
      <c r="O100" s="176"/>
      <c r="P100" s="176"/>
      <c r="Q100" s="176"/>
      <c r="R100" s="176"/>
      <c r="S100" s="176"/>
      <c r="T100" s="177"/>
      <c r="AT100" s="172" t="s">
        <v>202</v>
      </c>
      <c r="AU100" s="172" t="s">
        <v>82</v>
      </c>
      <c r="AV100" s="170" t="s">
        <v>199</v>
      </c>
      <c r="AW100" s="170" t="s">
        <v>35</v>
      </c>
      <c r="AX100" s="170" t="s">
        <v>80</v>
      </c>
      <c r="AY100" s="172" t="s">
        <v>193</v>
      </c>
    </row>
    <row r="101" spans="1:65" s="17" customFormat="1" ht="16.5" customHeight="1">
      <c r="A101" s="13"/>
      <c r="B101" s="136"/>
      <c r="C101" s="137" t="s">
        <v>82</v>
      </c>
      <c r="D101" s="137" t="s">
        <v>195</v>
      </c>
      <c r="E101" s="138" t="s">
        <v>2779</v>
      </c>
      <c r="F101" s="139" t="s">
        <v>2780</v>
      </c>
      <c r="G101" s="140" t="s">
        <v>563</v>
      </c>
      <c r="H101" s="141">
        <v>1</v>
      </c>
      <c r="I101" s="142">
        <v>0</v>
      </c>
      <c r="J101" s="142">
        <f>ROUND(I101*H101,2)</f>
        <v>0</v>
      </c>
      <c r="K101" s="143"/>
      <c r="L101" s="14"/>
      <c r="M101" s="144"/>
      <c r="N101" s="145" t="s">
        <v>44</v>
      </c>
      <c r="O101" s="146">
        <v>0</v>
      </c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199</v>
      </c>
      <c r="AT101" s="148" t="s">
        <v>195</v>
      </c>
      <c r="AU101" s="148" t="s">
        <v>82</v>
      </c>
      <c r="AY101" s="2" t="s">
        <v>193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2" t="s">
        <v>80</v>
      </c>
      <c r="BK101" s="149">
        <f>ROUND(I101*H101,2)</f>
        <v>0</v>
      </c>
      <c r="BL101" s="2" t="s">
        <v>199</v>
      </c>
      <c r="BM101" s="148" t="s">
        <v>199</v>
      </c>
    </row>
    <row r="102" spans="1:65" s="17" customFormat="1">
      <c r="A102" s="13"/>
      <c r="B102" s="14"/>
      <c r="C102" s="13"/>
      <c r="D102" s="150" t="s">
        <v>200</v>
      </c>
      <c r="E102" s="13"/>
      <c r="F102" s="151" t="s">
        <v>2781</v>
      </c>
      <c r="G102" s="13"/>
      <c r="H102" s="13"/>
      <c r="I102" s="13"/>
      <c r="J102" s="13"/>
      <c r="K102" s="13"/>
      <c r="L102" s="14"/>
      <c r="M102" s="152"/>
      <c r="N102" s="153"/>
      <c r="O102" s="36"/>
      <c r="P102" s="36"/>
      <c r="Q102" s="36"/>
      <c r="R102" s="36"/>
      <c r="S102" s="36"/>
      <c r="T102" s="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" t="s">
        <v>200</v>
      </c>
      <c r="AU102" s="2" t="s">
        <v>82</v>
      </c>
    </row>
    <row r="103" spans="1:65" s="154" customFormat="1" ht="30.6">
      <c r="B103" s="155"/>
      <c r="D103" s="156" t="s">
        <v>202</v>
      </c>
      <c r="E103" s="157"/>
      <c r="F103" s="158" t="s">
        <v>2782</v>
      </c>
      <c r="H103" s="157"/>
      <c r="L103" s="155"/>
      <c r="M103" s="159"/>
      <c r="N103" s="160"/>
      <c r="O103" s="160"/>
      <c r="P103" s="160"/>
      <c r="Q103" s="160"/>
      <c r="R103" s="160"/>
      <c r="S103" s="160"/>
      <c r="T103" s="161"/>
      <c r="AT103" s="157" t="s">
        <v>202</v>
      </c>
      <c r="AU103" s="157" t="s">
        <v>82</v>
      </c>
      <c r="AV103" s="154" t="s">
        <v>80</v>
      </c>
      <c r="AW103" s="154" t="s">
        <v>35</v>
      </c>
      <c r="AX103" s="154" t="s">
        <v>73</v>
      </c>
      <c r="AY103" s="157" t="s">
        <v>193</v>
      </c>
    </row>
    <row r="104" spans="1:65" s="154" customFormat="1" ht="20.399999999999999">
      <c r="B104" s="155"/>
      <c r="D104" s="156" t="s">
        <v>202</v>
      </c>
      <c r="E104" s="157"/>
      <c r="F104" s="158" t="s">
        <v>2783</v>
      </c>
      <c r="H104" s="157"/>
      <c r="L104" s="155"/>
      <c r="M104" s="159"/>
      <c r="N104" s="160"/>
      <c r="O104" s="160"/>
      <c r="P104" s="160"/>
      <c r="Q104" s="160"/>
      <c r="R104" s="160"/>
      <c r="S104" s="160"/>
      <c r="T104" s="161"/>
      <c r="AT104" s="157" t="s">
        <v>202</v>
      </c>
      <c r="AU104" s="157" t="s">
        <v>82</v>
      </c>
      <c r="AV104" s="154" t="s">
        <v>80</v>
      </c>
      <c r="AW104" s="154" t="s">
        <v>35</v>
      </c>
      <c r="AX104" s="154" t="s">
        <v>73</v>
      </c>
      <c r="AY104" s="157" t="s">
        <v>193</v>
      </c>
    </row>
    <row r="105" spans="1:65" s="162" customFormat="1">
      <c r="B105" s="163"/>
      <c r="D105" s="156" t="s">
        <v>202</v>
      </c>
      <c r="E105" s="164"/>
      <c r="F105" s="165" t="s">
        <v>80</v>
      </c>
      <c r="H105" s="166">
        <v>1</v>
      </c>
      <c r="L105" s="163"/>
      <c r="M105" s="167"/>
      <c r="N105" s="168"/>
      <c r="O105" s="168"/>
      <c r="P105" s="168"/>
      <c r="Q105" s="168"/>
      <c r="R105" s="168"/>
      <c r="S105" s="168"/>
      <c r="T105" s="169"/>
      <c r="AT105" s="164" t="s">
        <v>202</v>
      </c>
      <c r="AU105" s="164" t="s">
        <v>82</v>
      </c>
      <c r="AV105" s="162" t="s">
        <v>82</v>
      </c>
      <c r="AW105" s="162" t="s">
        <v>35</v>
      </c>
      <c r="AX105" s="162" t="s">
        <v>73</v>
      </c>
      <c r="AY105" s="164" t="s">
        <v>193</v>
      </c>
    </row>
    <row r="106" spans="1:65" s="170" customFormat="1">
      <c r="B106" s="171"/>
      <c r="D106" s="156" t="s">
        <v>202</v>
      </c>
      <c r="E106" s="172"/>
      <c r="F106" s="173" t="s">
        <v>206</v>
      </c>
      <c r="H106" s="174">
        <v>1</v>
      </c>
      <c r="L106" s="171"/>
      <c r="M106" s="175"/>
      <c r="N106" s="176"/>
      <c r="O106" s="176"/>
      <c r="P106" s="176"/>
      <c r="Q106" s="176"/>
      <c r="R106" s="176"/>
      <c r="S106" s="176"/>
      <c r="T106" s="177"/>
      <c r="AT106" s="172" t="s">
        <v>202</v>
      </c>
      <c r="AU106" s="172" t="s">
        <v>82</v>
      </c>
      <c r="AV106" s="170" t="s">
        <v>199</v>
      </c>
      <c r="AW106" s="170" t="s">
        <v>35</v>
      </c>
      <c r="AX106" s="170" t="s">
        <v>80</v>
      </c>
      <c r="AY106" s="172" t="s">
        <v>193</v>
      </c>
    </row>
    <row r="107" spans="1:65" s="17" customFormat="1" ht="16.5" customHeight="1">
      <c r="A107" s="13"/>
      <c r="B107" s="136"/>
      <c r="C107" s="137" t="s">
        <v>213</v>
      </c>
      <c r="D107" s="137" t="s">
        <v>195</v>
      </c>
      <c r="E107" s="138" t="s">
        <v>2784</v>
      </c>
      <c r="F107" s="139" t="s">
        <v>2785</v>
      </c>
      <c r="G107" s="140" t="s">
        <v>563</v>
      </c>
      <c r="H107" s="141">
        <v>1</v>
      </c>
      <c r="I107" s="142">
        <v>0</v>
      </c>
      <c r="J107" s="142">
        <f>ROUND(I107*H107,2)</f>
        <v>0</v>
      </c>
      <c r="K107" s="143"/>
      <c r="L107" s="14"/>
      <c r="M107" s="144"/>
      <c r="N107" s="145" t="s">
        <v>44</v>
      </c>
      <c r="O107" s="146">
        <v>0</v>
      </c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199</v>
      </c>
      <c r="AT107" s="148" t="s">
        <v>195</v>
      </c>
      <c r="AU107" s="148" t="s">
        <v>82</v>
      </c>
      <c r="AY107" s="2" t="s">
        <v>193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2" t="s">
        <v>80</v>
      </c>
      <c r="BK107" s="149">
        <f>ROUND(I107*H107,2)</f>
        <v>0</v>
      </c>
      <c r="BL107" s="2" t="s">
        <v>199</v>
      </c>
      <c r="BM107" s="148" t="s">
        <v>216</v>
      </c>
    </row>
    <row r="108" spans="1:65" s="17" customFormat="1">
      <c r="A108" s="13"/>
      <c r="B108" s="14"/>
      <c r="C108" s="13"/>
      <c r="D108" s="150" t="s">
        <v>200</v>
      </c>
      <c r="E108" s="13"/>
      <c r="F108" s="151" t="s">
        <v>2786</v>
      </c>
      <c r="G108" s="13"/>
      <c r="H108" s="13"/>
      <c r="I108" s="13"/>
      <c r="J108" s="13"/>
      <c r="K108" s="13"/>
      <c r="L108" s="14"/>
      <c r="M108" s="152"/>
      <c r="N108" s="153"/>
      <c r="O108" s="36"/>
      <c r="P108" s="36"/>
      <c r="Q108" s="36"/>
      <c r="R108" s="36"/>
      <c r="S108" s="36"/>
      <c r="T108" s="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" t="s">
        <v>200</v>
      </c>
      <c r="AU108" s="2" t="s">
        <v>82</v>
      </c>
    </row>
    <row r="109" spans="1:65" s="154" customFormat="1" ht="20.399999999999999">
      <c r="B109" s="155"/>
      <c r="D109" s="156" t="s">
        <v>202</v>
      </c>
      <c r="E109" s="157"/>
      <c r="F109" s="158" t="s">
        <v>2787</v>
      </c>
      <c r="H109" s="157"/>
      <c r="L109" s="155"/>
      <c r="M109" s="159"/>
      <c r="N109" s="160"/>
      <c r="O109" s="160"/>
      <c r="P109" s="160"/>
      <c r="Q109" s="160"/>
      <c r="R109" s="160"/>
      <c r="S109" s="160"/>
      <c r="T109" s="161"/>
      <c r="AT109" s="157" t="s">
        <v>202</v>
      </c>
      <c r="AU109" s="157" t="s">
        <v>82</v>
      </c>
      <c r="AV109" s="154" t="s">
        <v>80</v>
      </c>
      <c r="AW109" s="154" t="s">
        <v>35</v>
      </c>
      <c r="AX109" s="154" t="s">
        <v>73</v>
      </c>
      <c r="AY109" s="157" t="s">
        <v>193</v>
      </c>
    </row>
    <row r="110" spans="1:65" s="162" customFormat="1">
      <c r="B110" s="163"/>
      <c r="D110" s="156" t="s">
        <v>202</v>
      </c>
      <c r="E110" s="164"/>
      <c r="F110" s="165" t="s">
        <v>80</v>
      </c>
      <c r="H110" s="166">
        <v>1</v>
      </c>
      <c r="L110" s="163"/>
      <c r="M110" s="167"/>
      <c r="N110" s="168"/>
      <c r="O110" s="168"/>
      <c r="P110" s="168"/>
      <c r="Q110" s="168"/>
      <c r="R110" s="168"/>
      <c r="S110" s="168"/>
      <c r="T110" s="169"/>
      <c r="AT110" s="164" t="s">
        <v>202</v>
      </c>
      <c r="AU110" s="164" t="s">
        <v>82</v>
      </c>
      <c r="AV110" s="162" t="s">
        <v>82</v>
      </c>
      <c r="AW110" s="162" t="s">
        <v>35</v>
      </c>
      <c r="AX110" s="162" t="s">
        <v>73</v>
      </c>
      <c r="AY110" s="164" t="s">
        <v>193</v>
      </c>
    </row>
    <row r="111" spans="1:65" s="170" customFormat="1">
      <c r="B111" s="171"/>
      <c r="D111" s="156" t="s">
        <v>202</v>
      </c>
      <c r="E111" s="172"/>
      <c r="F111" s="173" t="s">
        <v>206</v>
      </c>
      <c r="H111" s="174">
        <v>1</v>
      </c>
      <c r="L111" s="171"/>
      <c r="M111" s="175"/>
      <c r="N111" s="176"/>
      <c r="O111" s="176"/>
      <c r="P111" s="176"/>
      <c r="Q111" s="176"/>
      <c r="R111" s="176"/>
      <c r="S111" s="176"/>
      <c r="T111" s="177"/>
      <c r="AT111" s="172" t="s">
        <v>202</v>
      </c>
      <c r="AU111" s="172" t="s">
        <v>82</v>
      </c>
      <c r="AV111" s="170" t="s">
        <v>199</v>
      </c>
      <c r="AW111" s="170" t="s">
        <v>35</v>
      </c>
      <c r="AX111" s="170" t="s">
        <v>80</v>
      </c>
      <c r="AY111" s="172" t="s">
        <v>193</v>
      </c>
    </row>
    <row r="112" spans="1:65" s="123" customFormat="1" ht="22.8" customHeight="1">
      <c r="B112" s="124"/>
      <c r="D112" s="125" t="s">
        <v>72</v>
      </c>
      <c r="E112" s="134" t="s">
        <v>2788</v>
      </c>
      <c r="F112" s="134" t="s">
        <v>2789</v>
      </c>
      <c r="J112" s="135">
        <f>BK112</f>
        <v>0</v>
      </c>
      <c r="L112" s="124"/>
      <c r="M112" s="128"/>
      <c r="N112" s="129"/>
      <c r="O112" s="129"/>
      <c r="P112" s="130">
        <f>SUM(P113:P122)</f>
        <v>0</v>
      </c>
      <c r="Q112" s="129"/>
      <c r="R112" s="130">
        <f>SUM(R113:R122)</f>
        <v>0</v>
      </c>
      <c r="S112" s="129"/>
      <c r="T112" s="131">
        <f>SUM(T113:T122)</f>
        <v>0</v>
      </c>
      <c r="AR112" s="125" t="s">
        <v>228</v>
      </c>
      <c r="AT112" s="132" t="s">
        <v>72</v>
      </c>
      <c r="AU112" s="132" t="s">
        <v>80</v>
      </c>
      <c r="AY112" s="125" t="s">
        <v>193</v>
      </c>
      <c r="BK112" s="133">
        <f>SUM(BK113:BK122)</f>
        <v>0</v>
      </c>
    </row>
    <row r="113" spans="1:65" s="17" customFormat="1" ht="16.5" customHeight="1">
      <c r="A113" s="13"/>
      <c r="B113" s="136"/>
      <c r="C113" s="137" t="s">
        <v>199</v>
      </c>
      <c r="D113" s="137" t="s">
        <v>195</v>
      </c>
      <c r="E113" s="138" t="s">
        <v>2790</v>
      </c>
      <c r="F113" s="139" t="s">
        <v>2789</v>
      </c>
      <c r="G113" s="140" t="s">
        <v>563</v>
      </c>
      <c r="H113" s="141">
        <v>1</v>
      </c>
      <c r="I113" s="142">
        <v>0</v>
      </c>
      <c r="J113" s="142">
        <f>ROUND(I113*H113,2)</f>
        <v>0</v>
      </c>
      <c r="K113" s="143"/>
      <c r="L113" s="14"/>
      <c r="M113" s="144"/>
      <c r="N113" s="145" t="s">
        <v>44</v>
      </c>
      <c r="O113" s="146">
        <v>0</v>
      </c>
      <c r="P113" s="146">
        <f>O113*H113</f>
        <v>0</v>
      </c>
      <c r="Q113" s="146">
        <v>0</v>
      </c>
      <c r="R113" s="146">
        <f>Q113*H113</f>
        <v>0</v>
      </c>
      <c r="S113" s="146">
        <v>0</v>
      </c>
      <c r="T113" s="147">
        <f>S113*H113</f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199</v>
      </c>
      <c r="AT113" s="148" t="s">
        <v>195</v>
      </c>
      <c r="AU113" s="148" t="s">
        <v>82</v>
      </c>
      <c r="AY113" s="2" t="s">
        <v>193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2" t="s">
        <v>80</v>
      </c>
      <c r="BK113" s="149">
        <f>ROUND(I113*H113,2)</f>
        <v>0</v>
      </c>
      <c r="BL113" s="2" t="s">
        <v>199</v>
      </c>
      <c r="BM113" s="148" t="s">
        <v>224</v>
      </c>
    </row>
    <row r="114" spans="1:65" s="17" customFormat="1">
      <c r="A114" s="13"/>
      <c r="B114" s="14"/>
      <c r="C114" s="13"/>
      <c r="D114" s="150" t="s">
        <v>200</v>
      </c>
      <c r="E114" s="13"/>
      <c r="F114" s="151" t="s">
        <v>2791</v>
      </c>
      <c r="G114" s="13"/>
      <c r="H114" s="13"/>
      <c r="I114" s="13"/>
      <c r="J114" s="13"/>
      <c r="K114" s="13"/>
      <c r="L114" s="14"/>
      <c r="M114" s="152"/>
      <c r="N114" s="153"/>
      <c r="O114" s="36"/>
      <c r="P114" s="36"/>
      <c r="Q114" s="36"/>
      <c r="R114" s="36"/>
      <c r="S114" s="36"/>
      <c r="T114" s="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" t="s">
        <v>200</v>
      </c>
      <c r="AU114" s="2" t="s">
        <v>82</v>
      </c>
    </row>
    <row r="115" spans="1:65" s="154" customFormat="1" ht="30.6">
      <c r="B115" s="155"/>
      <c r="D115" s="156" t="s">
        <v>202</v>
      </c>
      <c r="E115" s="157"/>
      <c r="F115" s="158" t="s">
        <v>2792</v>
      </c>
      <c r="H115" s="157"/>
      <c r="L115" s="155"/>
      <c r="M115" s="159"/>
      <c r="N115" s="160"/>
      <c r="O115" s="160"/>
      <c r="P115" s="160"/>
      <c r="Q115" s="160"/>
      <c r="R115" s="160"/>
      <c r="S115" s="160"/>
      <c r="T115" s="161"/>
      <c r="AT115" s="157" t="s">
        <v>202</v>
      </c>
      <c r="AU115" s="157" t="s">
        <v>82</v>
      </c>
      <c r="AV115" s="154" t="s">
        <v>80</v>
      </c>
      <c r="AW115" s="154" t="s">
        <v>35</v>
      </c>
      <c r="AX115" s="154" t="s">
        <v>73</v>
      </c>
      <c r="AY115" s="157" t="s">
        <v>193</v>
      </c>
    </row>
    <row r="116" spans="1:65" s="154" customFormat="1" ht="30.6">
      <c r="B116" s="155"/>
      <c r="D116" s="156" t="s">
        <v>202</v>
      </c>
      <c r="E116" s="157"/>
      <c r="F116" s="158" t="s">
        <v>2793</v>
      </c>
      <c r="H116" s="157"/>
      <c r="L116" s="155"/>
      <c r="M116" s="159"/>
      <c r="N116" s="160"/>
      <c r="O116" s="160"/>
      <c r="P116" s="160"/>
      <c r="Q116" s="160"/>
      <c r="R116" s="160"/>
      <c r="S116" s="160"/>
      <c r="T116" s="161"/>
      <c r="AT116" s="157" t="s">
        <v>202</v>
      </c>
      <c r="AU116" s="157" t="s">
        <v>82</v>
      </c>
      <c r="AV116" s="154" t="s">
        <v>80</v>
      </c>
      <c r="AW116" s="154" t="s">
        <v>35</v>
      </c>
      <c r="AX116" s="154" t="s">
        <v>73</v>
      </c>
      <c r="AY116" s="157" t="s">
        <v>193</v>
      </c>
    </row>
    <row r="117" spans="1:65" s="154" customFormat="1" ht="20.399999999999999">
      <c r="B117" s="155"/>
      <c r="D117" s="156" t="s">
        <v>202</v>
      </c>
      <c r="E117" s="157"/>
      <c r="F117" s="158" t="s">
        <v>2794</v>
      </c>
      <c r="H117" s="157"/>
      <c r="L117" s="155"/>
      <c r="M117" s="159"/>
      <c r="N117" s="160"/>
      <c r="O117" s="160"/>
      <c r="P117" s="160"/>
      <c r="Q117" s="160"/>
      <c r="R117" s="160"/>
      <c r="S117" s="160"/>
      <c r="T117" s="161"/>
      <c r="AT117" s="157" t="s">
        <v>202</v>
      </c>
      <c r="AU117" s="157" t="s">
        <v>82</v>
      </c>
      <c r="AV117" s="154" t="s">
        <v>80</v>
      </c>
      <c r="AW117" s="154" t="s">
        <v>35</v>
      </c>
      <c r="AX117" s="154" t="s">
        <v>73</v>
      </c>
      <c r="AY117" s="157" t="s">
        <v>193</v>
      </c>
    </row>
    <row r="118" spans="1:65" s="154" customFormat="1" ht="20.399999999999999">
      <c r="B118" s="155"/>
      <c r="D118" s="156" t="s">
        <v>202</v>
      </c>
      <c r="E118" s="157"/>
      <c r="F118" s="158" t="s">
        <v>2795</v>
      </c>
      <c r="H118" s="157"/>
      <c r="L118" s="155"/>
      <c r="M118" s="159"/>
      <c r="N118" s="160"/>
      <c r="O118" s="160"/>
      <c r="P118" s="160"/>
      <c r="Q118" s="160"/>
      <c r="R118" s="160"/>
      <c r="S118" s="160"/>
      <c r="T118" s="161"/>
      <c r="AT118" s="157" t="s">
        <v>202</v>
      </c>
      <c r="AU118" s="157" t="s">
        <v>82</v>
      </c>
      <c r="AV118" s="154" t="s">
        <v>80</v>
      </c>
      <c r="AW118" s="154" t="s">
        <v>35</v>
      </c>
      <c r="AX118" s="154" t="s">
        <v>73</v>
      </c>
      <c r="AY118" s="157" t="s">
        <v>193</v>
      </c>
    </row>
    <row r="119" spans="1:65" s="154" customFormat="1">
      <c r="B119" s="155"/>
      <c r="D119" s="156" t="s">
        <v>202</v>
      </c>
      <c r="E119" s="157"/>
      <c r="F119" s="158" t="s">
        <v>2796</v>
      </c>
      <c r="H119" s="157"/>
      <c r="L119" s="155"/>
      <c r="M119" s="159"/>
      <c r="N119" s="160"/>
      <c r="O119" s="160"/>
      <c r="P119" s="160"/>
      <c r="Q119" s="160"/>
      <c r="R119" s="160"/>
      <c r="S119" s="160"/>
      <c r="T119" s="161"/>
      <c r="AT119" s="157" t="s">
        <v>202</v>
      </c>
      <c r="AU119" s="157" t="s">
        <v>82</v>
      </c>
      <c r="AV119" s="154" t="s">
        <v>80</v>
      </c>
      <c r="AW119" s="154" t="s">
        <v>35</v>
      </c>
      <c r="AX119" s="154" t="s">
        <v>73</v>
      </c>
      <c r="AY119" s="157" t="s">
        <v>193</v>
      </c>
    </row>
    <row r="120" spans="1:65" s="154" customFormat="1" ht="20.399999999999999">
      <c r="B120" s="155"/>
      <c r="D120" s="156" t="s">
        <v>202</v>
      </c>
      <c r="E120" s="157"/>
      <c r="F120" s="158" t="s">
        <v>2797</v>
      </c>
      <c r="H120" s="157"/>
      <c r="L120" s="155"/>
      <c r="M120" s="159"/>
      <c r="N120" s="160"/>
      <c r="O120" s="160"/>
      <c r="P120" s="160"/>
      <c r="Q120" s="160"/>
      <c r="R120" s="160"/>
      <c r="S120" s="160"/>
      <c r="T120" s="161"/>
      <c r="AT120" s="157" t="s">
        <v>202</v>
      </c>
      <c r="AU120" s="157" t="s">
        <v>82</v>
      </c>
      <c r="AV120" s="154" t="s">
        <v>80</v>
      </c>
      <c r="AW120" s="154" t="s">
        <v>35</v>
      </c>
      <c r="AX120" s="154" t="s">
        <v>73</v>
      </c>
      <c r="AY120" s="157" t="s">
        <v>193</v>
      </c>
    </row>
    <row r="121" spans="1:65" s="162" customFormat="1">
      <c r="B121" s="163"/>
      <c r="D121" s="156" t="s">
        <v>202</v>
      </c>
      <c r="E121" s="164"/>
      <c r="F121" s="165" t="s">
        <v>80</v>
      </c>
      <c r="H121" s="166">
        <v>1</v>
      </c>
      <c r="L121" s="163"/>
      <c r="M121" s="167"/>
      <c r="N121" s="168"/>
      <c r="O121" s="168"/>
      <c r="P121" s="168"/>
      <c r="Q121" s="168"/>
      <c r="R121" s="168"/>
      <c r="S121" s="168"/>
      <c r="T121" s="169"/>
      <c r="AT121" s="164" t="s">
        <v>202</v>
      </c>
      <c r="AU121" s="164" t="s">
        <v>82</v>
      </c>
      <c r="AV121" s="162" t="s">
        <v>82</v>
      </c>
      <c r="AW121" s="162" t="s">
        <v>35</v>
      </c>
      <c r="AX121" s="162" t="s">
        <v>73</v>
      </c>
      <c r="AY121" s="164" t="s">
        <v>193</v>
      </c>
    </row>
    <row r="122" spans="1:65" s="170" customFormat="1">
      <c r="B122" s="171"/>
      <c r="D122" s="156" t="s">
        <v>202</v>
      </c>
      <c r="E122" s="172"/>
      <c r="F122" s="173" t="s">
        <v>206</v>
      </c>
      <c r="H122" s="174">
        <v>1</v>
      </c>
      <c r="L122" s="171"/>
      <c r="M122" s="175"/>
      <c r="N122" s="176"/>
      <c r="O122" s="176"/>
      <c r="P122" s="176"/>
      <c r="Q122" s="176"/>
      <c r="R122" s="176"/>
      <c r="S122" s="176"/>
      <c r="T122" s="177"/>
      <c r="AT122" s="172" t="s">
        <v>202</v>
      </c>
      <c r="AU122" s="172" t="s">
        <v>82</v>
      </c>
      <c r="AV122" s="170" t="s">
        <v>199</v>
      </c>
      <c r="AW122" s="170" t="s">
        <v>35</v>
      </c>
      <c r="AX122" s="170" t="s">
        <v>80</v>
      </c>
      <c r="AY122" s="172" t="s">
        <v>193</v>
      </c>
    </row>
    <row r="123" spans="1:65" s="123" customFormat="1" ht="22.8" customHeight="1">
      <c r="B123" s="124"/>
      <c r="D123" s="125" t="s">
        <v>72</v>
      </c>
      <c r="E123" s="134" t="s">
        <v>2798</v>
      </c>
      <c r="F123" s="134" t="s">
        <v>2799</v>
      </c>
      <c r="J123" s="135">
        <f>BK123</f>
        <v>0</v>
      </c>
      <c r="L123" s="124"/>
      <c r="M123" s="128"/>
      <c r="N123" s="129"/>
      <c r="O123" s="129"/>
      <c r="P123" s="130">
        <f>SUM(P124:P143)</f>
        <v>0</v>
      </c>
      <c r="Q123" s="129"/>
      <c r="R123" s="130">
        <f>SUM(R124:R143)</f>
        <v>0</v>
      </c>
      <c r="S123" s="129"/>
      <c r="T123" s="131">
        <f>SUM(T124:T143)</f>
        <v>0</v>
      </c>
      <c r="AR123" s="125" t="s">
        <v>228</v>
      </c>
      <c r="AT123" s="132" t="s">
        <v>72</v>
      </c>
      <c r="AU123" s="132" t="s">
        <v>80</v>
      </c>
      <c r="AY123" s="125" t="s">
        <v>193</v>
      </c>
      <c r="BK123" s="133">
        <f>SUM(BK124:BK143)</f>
        <v>0</v>
      </c>
    </row>
    <row r="124" spans="1:65" s="17" customFormat="1" ht="16.5" customHeight="1">
      <c r="A124" s="13"/>
      <c r="B124" s="136"/>
      <c r="C124" s="137" t="s">
        <v>228</v>
      </c>
      <c r="D124" s="137" t="s">
        <v>195</v>
      </c>
      <c r="E124" s="138" t="s">
        <v>2800</v>
      </c>
      <c r="F124" s="139" t="s">
        <v>2799</v>
      </c>
      <c r="G124" s="140" t="s">
        <v>563</v>
      </c>
      <c r="H124" s="141">
        <v>1</v>
      </c>
      <c r="I124" s="142">
        <v>0</v>
      </c>
      <c r="J124" s="142">
        <f>ROUND(I124*H124,2)</f>
        <v>0</v>
      </c>
      <c r="K124" s="143"/>
      <c r="L124" s="14"/>
      <c r="M124" s="144"/>
      <c r="N124" s="145" t="s">
        <v>44</v>
      </c>
      <c r="O124" s="146">
        <v>0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8" t="s">
        <v>199</v>
      </c>
      <c r="AT124" s="148" t="s">
        <v>195</v>
      </c>
      <c r="AU124" s="148" t="s">
        <v>82</v>
      </c>
      <c r="AY124" s="2" t="s">
        <v>193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2" t="s">
        <v>80</v>
      </c>
      <c r="BK124" s="149">
        <f>ROUND(I124*H124,2)</f>
        <v>0</v>
      </c>
      <c r="BL124" s="2" t="s">
        <v>199</v>
      </c>
      <c r="BM124" s="148" t="s">
        <v>231</v>
      </c>
    </row>
    <row r="125" spans="1:65" s="17" customFormat="1">
      <c r="A125" s="13"/>
      <c r="B125" s="14"/>
      <c r="C125" s="13"/>
      <c r="D125" s="150" t="s">
        <v>200</v>
      </c>
      <c r="E125" s="13"/>
      <c r="F125" s="151" t="s">
        <v>2801</v>
      </c>
      <c r="G125" s="13"/>
      <c r="H125" s="13"/>
      <c r="I125" s="13"/>
      <c r="J125" s="13"/>
      <c r="K125" s="13"/>
      <c r="L125" s="14"/>
      <c r="M125" s="152"/>
      <c r="N125" s="153"/>
      <c r="O125" s="36"/>
      <c r="P125" s="36"/>
      <c r="Q125" s="36"/>
      <c r="R125" s="36"/>
      <c r="S125" s="36"/>
      <c r="T125" s="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" t="s">
        <v>200</v>
      </c>
      <c r="AU125" s="2" t="s">
        <v>82</v>
      </c>
    </row>
    <row r="126" spans="1:65" s="154" customFormat="1">
      <c r="B126" s="155"/>
      <c r="D126" s="156" t="s">
        <v>202</v>
      </c>
      <c r="E126" s="157"/>
      <c r="F126" s="158" t="s">
        <v>2802</v>
      </c>
      <c r="H126" s="157"/>
      <c r="L126" s="155"/>
      <c r="M126" s="159"/>
      <c r="N126" s="160"/>
      <c r="O126" s="160"/>
      <c r="P126" s="160"/>
      <c r="Q126" s="160"/>
      <c r="R126" s="160"/>
      <c r="S126" s="160"/>
      <c r="T126" s="161"/>
      <c r="AT126" s="157" t="s">
        <v>202</v>
      </c>
      <c r="AU126" s="157" t="s">
        <v>82</v>
      </c>
      <c r="AV126" s="154" t="s">
        <v>80</v>
      </c>
      <c r="AW126" s="154" t="s">
        <v>35</v>
      </c>
      <c r="AX126" s="154" t="s">
        <v>73</v>
      </c>
      <c r="AY126" s="157" t="s">
        <v>193</v>
      </c>
    </row>
    <row r="127" spans="1:65" s="154" customFormat="1" ht="20.399999999999999">
      <c r="B127" s="155"/>
      <c r="D127" s="156" t="s">
        <v>202</v>
      </c>
      <c r="E127" s="157"/>
      <c r="F127" s="158" t="s">
        <v>2803</v>
      </c>
      <c r="H127" s="157"/>
      <c r="L127" s="155"/>
      <c r="M127" s="159"/>
      <c r="N127" s="160"/>
      <c r="O127" s="160"/>
      <c r="P127" s="160"/>
      <c r="Q127" s="160"/>
      <c r="R127" s="160"/>
      <c r="S127" s="160"/>
      <c r="T127" s="161"/>
      <c r="AT127" s="157" t="s">
        <v>202</v>
      </c>
      <c r="AU127" s="157" t="s">
        <v>82</v>
      </c>
      <c r="AV127" s="154" t="s">
        <v>80</v>
      </c>
      <c r="AW127" s="154" t="s">
        <v>35</v>
      </c>
      <c r="AX127" s="154" t="s">
        <v>73</v>
      </c>
      <c r="AY127" s="157" t="s">
        <v>193</v>
      </c>
    </row>
    <row r="128" spans="1:65" s="154" customFormat="1" ht="20.399999999999999">
      <c r="B128" s="155"/>
      <c r="D128" s="156" t="s">
        <v>202</v>
      </c>
      <c r="E128" s="157"/>
      <c r="F128" s="158" t="s">
        <v>2804</v>
      </c>
      <c r="H128" s="157"/>
      <c r="L128" s="155"/>
      <c r="M128" s="159"/>
      <c r="N128" s="160"/>
      <c r="O128" s="160"/>
      <c r="P128" s="160"/>
      <c r="Q128" s="160"/>
      <c r="R128" s="160"/>
      <c r="S128" s="160"/>
      <c r="T128" s="161"/>
      <c r="AT128" s="157" t="s">
        <v>202</v>
      </c>
      <c r="AU128" s="157" t="s">
        <v>82</v>
      </c>
      <c r="AV128" s="154" t="s">
        <v>80</v>
      </c>
      <c r="AW128" s="154" t="s">
        <v>35</v>
      </c>
      <c r="AX128" s="154" t="s">
        <v>73</v>
      </c>
      <c r="AY128" s="157" t="s">
        <v>193</v>
      </c>
    </row>
    <row r="129" spans="1:65" s="154" customFormat="1" ht="30.6">
      <c r="B129" s="155"/>
      <c r="D129" s="156" t="s">
        <v>202</v>
      </c>
      <c r="E129" s="157"/>
      <c r="F129" s="158" t="s">
        <v>2805</v>
      </c>
      <c r="H129" s="157"/>
      <c r="L129" s="155"/>
      <c r="M129" s="159"/>
      <c r="N129" s="160"/>
      <c r="O129" s="160"/>
      <c r="P129" s="160"/>
      <c r="Q129" s="160"/>
      <c r="R129" s="160"/>
      <c r="S129" s="160"/>
      <c r="T129" s="161"/>
      <c r="AT129" s="157" t="s">
        <v>202</v>
      </c>
      <c r="AU129" s="157" t="s">
        <v>82</v>
      </c>
      <c r="AV129" s="154" t="s">
        <v>80</v>
      </c>
      <c r="AW129" s="154" t="s">
        <v>35</v>
      </c>
      <c r="AX129" s="154" t="s">
        <v>73</v>
      </c>
      <c r="AY129" s="157" t="s">
        <v>193</v>
      </c>
    </row>
    <row r="130" spans="1:65" s="162" customFormat="1">
      <c r="B130" s="163"/>
      <c r="D130" s="156" t="s">
        <v>202</v>
      </c>
      <c r="E130" s="164"/>
      <c r="F130" s="165" t="s">
        <v>80</v>
      </c>
      <c r="H130" s="166">
        <v>1</v>
      </c>
      <c r="L130" s="163"/>
      <c r="M130" s="167"/>
      <c r="N130" s="168"/>
      <c r="O130" s="168"/>
      <c r="P130" s="168"/>
      <c r="Q130" s="168"/>
      <c r="R130" s="168"/>
      <c r="S130" s="168"/>
      <c r="T130" s="169"/>
      <c r="AT130" s="164" t="s">
        <v>202</v>
      </c>
      <c r="AU130" s="164" t="s">
        <v>82</v>
      </c>
      <c r="AV130" s="162" t="s">
        <v>82</v>
      </c>
      <c r="AW130" s="162" t="s">
        <v>35</v>
      </c>
      <c r="AX130" s="162" t="s">
        <v>73</v>
      </c>
      <c r="AY130" s="164" t="s">
        <v>193</v>
      </c>
    </row>
    <row r="131" spans="1:65" s="170" customFormat="1">
      <c r="B131" s="171"/>
      <c r="D131" s="156" t="s">
        <v>202</v>
      </c>
      <c r="E131" s="172"/>
      <c r="F131" s="173" t="s">
        <v>206</v>
      </c>
      <c r="H131" s="174">
        <v>1</v>
      </c>
      <c r="L131" s="171"/>
      <c r="M131" s="175"/>
      <c r="N131" s="176"/>
      <c r="O131" s="176"/>
      <c r="P131" s="176"/>
      <c r="Q131" s="176"/>
      <c r="R131" s="176"/>
      <c r="S131" s="176"/>
      <c r="T131" s="177"/>
      <c r="AT131" s="172" t="s">
        <v>202</v>
      </c>
      <c r="AU131" s="172" t="s">
        <v>82</v>
      </c>
      <c r="AV131" s="170" t="s">
        <v>199</v>
      </c>
      <c r="AW131" s="170" t="s">
        <v>35</v>
      </c>
      <c r="AX131" s="170" t="s">
        <v>80</v>
      </c>
      <c r="AY131" s="172" t="s">
        <v>193</v>
      </c>
    </row>
    <row r="132" spans="1:65" s="17" customFormat="1" ht="16.5" customHeight="1">
      <c r="A132" s="13"/>
      <c r="B132" s="136"/>
      <c r="C132" s="137" t="s">
        <v>216</v>
      </c>
      <c r="D132" s="137" t="s">
        <v>195</v>
      </c>
      <c r="E132" s="138" t="s">
        <v>2806</v>
      </c>
      <c r="F132" s="139" t="s">
        <v>2807</v>
      </c>
      <c r="G132" s="140" t="s">
        <v>563</v>
      </c>
      <c r="H132" s="141">
        <v>1</v>
      </c>
      <c r="I132" s="142">
        <v>0</v>
      </c>
      <c r="J132" s="142">
        <f>ROUND(I132*H132,2)</f>
        <v>0</v>
      </c>
      <c r="K132" s="143"/>
      <c r="L132" s="14"/>
      <c r="M132" s="144"/>
      <c r="N132" s="145" t="s">
        <v>44</v>
      </c>
      <c r="O132" s="146">
        <v>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8" t="s">
        <v>199</v>
      </c>
      <c r="AT132" s="148" t="s">
        <v>195</v>
      </c>
      <c r="AU132" s="148" t="s">
        <v>82</v>
      </c>
      <c r="AY132" s="2" t="s">
        <v>193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2" t="s">
        <v>80</v>
      </c>
      <c r="BK132" s="149">
        <f>ROUND(I132*H132,2)</f>
        <v>0</v>
      </c>
      <c r="BL132" s="2" t="s">
        <v>199</v>
      </c>
      <c r="BM132" s="148" t="s">
        <v>263</v>
      </c>
    </row>
    <row r="133" spans="1:65" s="17" customFormat="1">
      <c r="A133" s="13"/>
      <c r="B133" s="14"/>
      <c r="C133" s="13"/>
      <c r="D133" s="150" t="s">
        <v>200</v>
      </c>
      <c r="E133" s="13"/>
      <c r="F133" s="151" t="s">
        <v>2808</v>
      </c>
      <c r="G133" s="13"/>
      <c r="H133" s="13"/>
      <c r="I133" s="13"/>
      <c r="J133" s="13"/>
      <c r="K133" s="13"/>
      <c r="L133" s="14"/>
      <c r="M133" s="152"/>
      <c r="N133" s="153"/>
      <c r="O133" s="36"/>
      <c r="P133" s="36"/>
      <c r="Q133" s="36"/>
      <c r="R133" s="36"/>
      <c r="S133" s="36"/>
      <c r="T133" s="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" t="s">
        <v>200</v>
      </c>
      <c r="AU133" s="2" t="s">
        <v>82</v>
      </c>
    </row>
    <row r="134" spans="1:65" s="154" customFormat="1" ht="30.6">
      <c r="B134" s="155"/>
      <c r="D134" s="156" t="s">
        <v>202</v>
      </c>
      <c r="E134" s="157"/>
      <c r="F134" s="158" t="s">
        <v>2809</v>
      </c>
      <c r="H134" s="157"/>
      <c r="L134" s="155"/>
      <c r="M134" s="159"/>
      <c r="N134" s="160"/>
      <c r="O134" s="160"/>
      <c r="P134" s="160"/>
      <c r="Q134" s="160"/>
      <c r="R134" s="160"/>
      <c r="S134" s="160"/>
      <c r="T134" s="161"/>
      <c r="AT134" s="157" t="s">
        <v>202</v>
      </c>
      <c r="AU134" s="157" t="s">
        <v>82</v>
      </c>
      <c r="AV134" s="154" t="s">
        <v>80</v>
      </c>
      <c r="AW134" s="154" t="s">
        <v>35</v>
      </c>
      <c r="AX134" s="154" t="s">
        <v>73</v>
      </c>
      <c r="AY134" s="157" t="s">
        <v>193</v>
      </c>
    </row>
    <row r="135" spans="1:65" s="154" customFormat="1" ht="20.399999999999999">
      <c r="B135" s="155"/>
      <c r="D135" s="156" t="s">
        <v>202</v>
      </c>
      <c r="E135" s="157"/>
      <c r="F135" s="158" t="s">
        <v>2810</v>
      </c>
      <c r="H135" s="157"/>
      <c r="L135" s="155"/>
      <c r="M135" s="159"/>
      <c r="N135" s="160"/>
      <c r="O135" s="160"/>
      <c r="P135" s="160"/>
      <c r="Q135" s="160"/>
      <c r="R135" s="160"/>
      <c r="S135" s="160"/>
      <c r="T135" s="161"/>
      <c r="AT135" s="157" t="s">
        <v>202</v>
      </c>
      <c r="AU135" s="157" t="s">
        <v>82</v>
      </c>
      <c r="AV135" s="154" t="s">
        <v>80</v>
      </c>
      <c r="AW135" s="154" t="s">
        <v>35</v>
      </c>
      <c r="AX135" s="154" t="s">
        <v>73</v>
      </c>
      <c r="AY135" s="157" t="s">
        <v>193</v>
      </c>
    </row>
    <row r="136" spans="1:65" s="162" customFormat="1">
      <c r="B136" s="163"/>
      <c r="D136" s="156" t="s">
        <v>202</v>
      </c>
      <c r="E136" s="164"/>
      <c r="F136" s="165" t="s">
        <v>80</v>
      </c>
      <c r="H136" s="166">
        <v>1</v>
      </c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202</v>
      </c>
      <c r="AU136" s="164" t="s">
        <v>82</v>
      </c>
      <c r="AV136" s="162" t="s">
        <v>82</v>
      </c>
      <c r="AW136" s="162" t="s">
        <v>35</v>
      </c>
      <c r="AX136" s="162" t="s">
        <v>73</v>
      </c>
      <c r="AY136" s="164" t="s">
        <v>193</v>
      </c>
    </row>
    <row r="137" spans="1:65" s="170" customFormat="1">
      <c r="B137" s="171"/>
      <c r="D137" s="156" t="s">
        <v>202</v>
      </c>
      <c r="E137" s="172"/>
      <c r="F137" s="173" t="s">
        <v>206</v>
      </c>
      <c r="H137" s="174">
        <v>1</v>
      </c>
      <c r="L137" s="171"/>
      <c r="M137" s="175"/>
      <c r="N137" s="176"/>
      <c r="O137" s="176"/>
      <c r="P137" s="176"/>
      <c r="Q137" s="176"/>
      <c r="R137" s="176"/>
      <c r="S137" s="176"/>
      <c r="T137" s="177"/>
      <c r="AT137" s="172" t="s">
        <v>202</v>
      </c>
      <c r="AU137" s="172" t="s">
        <v>82</v>
      </c>
      <c r="AV137" s="170" t="s">
        <v>199</v>
      </c>
      <c r="AW137" s="170" t="s">
        <v>35</v>
      </c>
      <c r="AX137" s="170" t="s">
        <v>80</v>
      </c>
      <c r="AY137" s="172" t="s">
        <v>193</v>
      </c>
    </row>
    <row r="138" spans="1:65" s="17" customFormat="1" ht="16.5" customHeight="1">
      <c r="A138" s="13"/>
      <c r="B138" s="136"/>
      <c r="C138" s="137" t="s">
        <v>276</v>
      </c>
      <c r="D138" s="137" t="s">
        <v>195</v>
      </c>
      <c r="E138" s="138" t="s">
        <v>2811</v>
      </c>
      <c r="F138" s="139" t="s">
        <v>2812</v>
      </c>
      <c r="G138" s="140" t="s">
        <v>563</v>
      </c>
      <c r="H138" s="141">
        <v>1</v>
      </c>
      <c r="I138" s="142">
        <v>0</v>
      </c>
      <c r="J138" s="142">
        <f>ROUND(I138*H138,2)</f>
        <v>0</v>
      </c>
      <c r="K138" s="143"/>
      <c r="L138" s="14"/>
      <c r="M138" s="144"/>
      <c r="N138" s="145" t="s">
        <v>44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8" t="s">
        <v>199</v>
      </c>
      <c r="AT138" s="148" t="s">
        <v>195</v>
      </c>
      <c r="AU138" s="148" t="s">
        <v>82</v>
      </c>
      <c r="AY138" s="2" t="s">
        <v>193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2" t="s">
        <v>80</v>
      </c>
      <c r="BK138" s="149">
        <f>ROUND(I138*H138,2)</f>
        <v>0</v>
      </c>
      <c r="BL138" s="2" t="s">
        <v>199</v>
      </c>
      <c r="BM138" s="148" t="s">
        <v>279</v>
      </c>
    </row>
    <row r="139" spans="1:65" s="17" customFormat="1">
      <c r="A139" s="13"/>
      <c r="B139" s="14"/>
      <c r="C139" s="13"/>
      <c r="D139" s="150" t="s">
        <v>200</v>
      </c>
      <c r="E139" s="13"/>
      <c r="F139" s="151" t="s">
        <v>2813</v>
      </c>
      <c r="G139" s="13"/>
      <c r="H139" s="13"/>
      <c r="I139" s="13"/>
      <c r="J139" s="13"/>
      <c r="K139" s="13"/>
      <c r="L139" s="14"/>
      <c r="M139" s="152"/>
      <c r="N139" s="153"/>
      <c r="O139" s="36"/>
      <c r="P139" s="36"/>
      <c r="Q139" s="36"/>
      <c r="R139" s="36"/>
      <c r="S139" s="36"/>
      <c r="T139" s="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" t="s">
        <v>200</v>
      </c>
      <c r="AU139" s="2" t="s">
        <v>82</v>
      </c>
    </row>
    <row r="140" spans="1:65" s="154" customFormat="1">
      <c r="B140" s="155"/>
      <c r="D140" s="156" t="s">
        <v>202</v>
      </c>
      <c r="E140" s="157"/>
      <c r="F140" s="158" t="s">
        <v>2814</v>
      </c>
      <c r="H140" s="157"/>
      <c r="L140" s="155"/>
      <c r="M140" s="159"/>
      <c r="N140" s="160"/>
      <c r="O140" s="160"/>
      <c r="P140" s="160"/>
      <c r="Q140" s="160"/>
      <c r="R140" s="160"/>
      <c r="S140" s="160"/>
      <c r="T140" s="161"/>
      <c r="AT140" s="157" t="s">
        <v>202</v>
      </c>
      <c r="AU140" s="157" t="s">
        <v>82</v>
      </c>
      <c r="AV140" s="154" t="s">
        <v>80</v>
      </c>
      <c r="AW140" s="154" t="s">
        <v>35</v>
      </c>
      <c r="AX140" s="154" t="s">
        <v>73</v>
      </c>
      <c r="AY140" s="157" t="s">
        <v>193</v>
      </c>
    </row>
    <row r="141" spans="1:65" s="154" customFormat="1" ht="20.399999999999999">
      <c r="B141" s="155"/>
      <c r="D141" s="156" t="s">
        <v>202</v>
      </c>
      <c r="E141" s="157"/>
      <c r="F141" s="158" t="s">
        <v>2815</v>
      </c>
      <c r="H141" s="157"/>
      <c r="L141" s="155"/>
      <c r="M141" s="159"/>
      <c r="N141" s="160"/>
      <c r="O141" s="160"/>
      <c r="P141" s="160"/>
      <c r="Q141" s="160"/>
      <c r="R141" s="160"/>
      <c r="S141" s="160"/>
      <c r="T141" s="161"/>
      <c r="AT141" s="157" t="s">
        <v>202</v>
      </c>
      <c r="AU141" s="157" t="s">
        <v>82</v>
      </c>
      <c r="AV141" s="154" t="s">
        <v>80</v>
      </c>
      <c r="AW141" s="154" t="s">
        <v>35</v>
      </c>
      <c r="AX141" s="154" t="s">
        <v>73</v>
      </c>
      <c r="AY141" s="157" t="s">
        <v>193</v>
      </c>
    </row>
    <row r="142" spans="1:65" s="162" customFormat="1">
      <c r="B142" s="163"/>
      <c r="D142" s="156" t="s">
        <v>202</v>
      </c>
      <c r="E142" s="164"/>
      <c r="F142" s="165" t="s">
        <v>80</v>
      </c>
      <c r="H142" s="166">
        <v>1</v>
      </c>
      <c r="L142" s="163"/>
      <c r="M142" s="167"/>
      <c r="N142" s="168"/>
      <c r="O142" s="168"/>
      <c r="P142" s="168"/>
      <c r="Q142" s="168"/>
      <c r="R142" s="168"/>
      <c r="S142" s="168"/>
      <c r="T142" s="169"/>
      <c r="AT142" s="164" t="s">
        <v>202</v>
      </c>
      <c r="AU142" s="164" t="s">
        <v>82</v>
      </c>
      <c r="AV142" s="162" t="s">
        <v>82</v>
      </c>
      <c r="AW142" s="162" t="s">
        <v>35</v>
      </c>
      <c r="AX142" s="162" t="s">
        <v>73</v>
      </c>
      <c r="AY142" s="164" t="s">
        <v>193</v>
      </c>
    </row>
    <row r="143" spans="1:65" s="170" customFormat="1">
      <c r="B143" s="171"/>
      <c r="D143" s="156" t="s">
        <v>202</v>
      </c>
      <c r="E143" s="172"/>
      <c r="F143" s="173" t="s">
        <v>206</v>
      </c>
      <c r="H143" s="174">
        <v>1</v>
      </c>
      <c r="L143" s="171"/>
      <c r="M143" s="175"/>
      <c r="N143" s="176"/>
      <c r="O143" s="176"/>
      <c r="P143" s="176"/>
      <c r="Q143" s="176"/>
      <c r="R143" s="176"/>
      <c r="S143" s="176"/>
      <c r="T143" s="177"/>
      <c r="AT143" s="172" t="s">
        <v>202</v>
      </c>
      <c r="AU143" s="172" t="s">
        <v>82</v>
      </c>
      <c r="AV143" s="170" t="s">
        <v>199</v>
      </c>
      <c r="AW143" s="170" t="s">
        <v>35</v>
      </c>
      <c r="AX143" s="170" t="s">
        <v>80</v>
      </c>
      <c r="AY143" s="172" t="s">
        <v>193</v>
      </c>
    </row>
    <row r="144" spans="1:65" s="123" customFormat="1" ht="22.8" customHeight="1">
      <c r="B144" s="124"/>
      <c r="D144" s="125" t="s">
        <v>72</v>
      </c>
      <c r="E144" s="134" t="s">
        <v>2816</v>
      </c>
      <c r="F144" s="134" t="s">
        <v>2817</v>
      </c>
      <c r="J144" s="135">
        <f>BK144</f>
        <v>0</v>
      </c>
      <c r="L144" s="124"/>
      <c r="M144" s="128"/>
      <c r="N144" s="129"/>
      <c r="O144" s="129"/>
      <c r="P144" s="130">
        <f>SUM(P145:P154)</f>
        <v>0</v>
      </c>
      <c r="Q144" s="129"/>
      <c r="R144" s="130">
        <f>SUM(R145:R154)</f>
        <v>0</v>
      </c>
      <c r="S144" s="129"/>
      <c r="T144" s="131">
        <f>SUM(T145:T154)</f>
        <v>0</v>
      </c>
      <c r="AR144" s="125" t="s">
        <v>228</v>
      </c>
      <c r="AT144" s="132" t="s">
        <v>72</v>
      </c>
      <c r="AU144" s="132" t="s">
        <v>80</v>
      </c>
      <c r="AY144" s="125" t="s">
        <v>193</v>
      </c>
      <c r="BK144" s="133">
        <f>SUM(BK145:BK154)</f>
        <v>0</v>
      </c>
    </row>
    <row r="145" spans="1:65" s="17" customFormat="1" ht="16.5" customHeight="1">
      <c r="A145" s="13"/>
      <c r="B145" s="136"/>
      <c r="C145" s="137" t="s">
        <v>224</v>
      </c>
      <c r="D145" s="137" t="s">
        <v>195</v>
      </c>
      <c r="E145" s="138" t="s">
        <v>2818</v>
      </c>
      <c r="F145" s="139" t="s">
        <v>2819</v>
      </c>
      <c r="G145" s="140" t="s">
        <v>563</v>
      </c>
      <c r="H145" s="141">
        <v>1</v>
      </c>
      <c r="I145" s="142">
        <v>0</v>
      </c>
      <c r="J145" s="142">
        <f>ROUND(I145*H145,2)</f>
        <v>0</v>
      </c>
      <c r="K145" s="143"/>
      <c r="L145" s="14"/>
      <c r="M145" s="144"/>
      <c r="N145" s="145" t="s">
        <v>44</v>
      </c>
      <c r="O145" s="146">
        <v>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8" t="s">
        <v>199</v>
      </c>
      <c r="AT145" s="148" t="s">
        <v>195</v>
      </c>
      <c r="AU145" s="148" t="s">
        <v>82</v>
      </c>
      <c r="AY145" s="2" t="s">
        <v>193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2" t="s">
        <v>80</v>
      </c>
      <c r="BK145" s="149">
        <f>ROUND(I145*H145,2)</f>
        <v>0</v>
      </c>
      <c r="BL145" s="2" t="s">
        <v>199</v>
      </c>
      <c r="BM145" s="148" t="s">
        <v>283</v>
      </c>
    </row>
    <row r="146" spans="1:65" s="17" customFormat="1">
      <c r="A146" s="13"/>
      <c r="B146" s="14"/>
      <c r="C146" s="13"/>
      <c r="D146" s="150" t="s">
        <v>200</v>
      </c>
      <c r="E146" s="13"/>
      <c r="F146" s="151" t="s">
        <v>2820</v>
      </c>
      <c r="G146" s="13"/>
      <c r="H146" s="13"/>
      <c r="I146" s="13"/>
      <c r="J146" s="13"/>
      <c r="K146" s="13"/>
      <c r="L146" s="14"/>
      <c r="M146" s="152"/>
      <c r="N146" s="153"/>
      <c r="O146" s="36"/>
      <c r="P146" s="36"/>
      <c r="Q146" s="36"/>
      <c r="R146" s="36"/>
      <c r="S146" s="36"/>
      <c r="T146" s="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" t="s">
        <v>200</v>
      </c>
      <c r="AU146" s="2" t="s">
        <v>82</v>
      </c>
    </row>
    <row r="147" spans="1:65" s="154" customFormat="1" ht="30.6">
      <c r="B147" s="155"/>
      <c r="D147" s="156" t="s">
        <v>202</v>
      </c>
      <c r="E147" s="157"/>
      <c r="F147" s="158" t="s">
        <v>2821</v>
      </c>
      <c r="H147" s="157"/>
      <c r="L147" s="155"/>
      <c r="M147" s="159"/>
      <c r="N147" s="160"/>
      <c r="O147" s="160"/>
      <c r="P147" s="160"/>
      <c r="Q147" s="160"/>
      <c r="R147" s="160"/>
      <c r="S147" s="160"/>
      <c r="T147" s="161"/>
      <c r="AT147" s="157" t="s">
        <v>202</v>
      </c>
      <c r="AU147" s="157" t="s">
        <v>82</v>
      </c>
      <c r="AV147" s="154" t="s">
        <v>80</v>
      </c>
      <c r="AW147" s="154" t="s">
        <v>35</v>
      </c>
      <c r="AX147" s="154" t="s">
        <v>73</v>
      </c>
      <c r="AY147" s="157" t="s">
        <v>193</v>
      </c>
    </row>
    <row r="148" spans="1:65" s="154" customFormat="1" ht="30.6">
      <c r="B148" s="155"/>
      <c r="D148" s="156" t="s">
        <v>202</v>
      </c>
      <c r="E148" s="157"/>
      <c r="F148" s="158" t="s">
        <v>2822</v>
      </c>
      <c r="H148" s="157"/>
      <c r="L148" s="155"/>
      <c r="M148" s="159"/>
      <c r="N148" s="160"/>
      <c r="O148" s="160"/>
      <c r="P148" s="160"/>
      <c r="Q148" s="160"/>
      <c r="R148" s="160"/>
      <c r="S148" s="160"/>
      <c r="T148" s="161"/>
      <c r="AT148" s="157" t="s">
        <v>202</v>
      </c>
      <c r="AU148" s="157" t="s">
        <v>82</v>
      </c>
      <c r="AV148" s="154" t="s">
        <v>80</v>
      </c>
      <c r="AW148" s="154" t="s">
        <v>35</v>
      </c>
      <c r="AX148" s="154" t="s">
        <v>73</v>
      </c>
      <c r="AY148" s="157" t="s">
        <v>193</v>
      </c>
    </row>
    <row r="149" spans="1:65" s="154" customFormat="1">
      <c r="B149" s="155"/>
      <c r="D149" s="156" t="s">
        <v>202</v>
      </c>
      <c r="E149" s="157"/>
      <c r="F149" s="158" t="s">
        <v>2823</v>
      </c>
      <c r="H149" s="157"/>
      <c r="L149" s="155"/>
      <c r="M149" s="159"/>
      <c r="N149" s="160"/>
      <c r="O149" s="160"/>
      <c r="P149" s="160"/>
      <c r="Q149" s="160"/>
      <c r="R149" s="160"/>
      <c r="S149" s="160"/>
      <c r="T149" s="161"/>
      <c r="AT149" s="157" t="s">
        <v>202</v>
      </c>
      <c r="AU149" s="157" t="s">
        <v>82</v>
      </c>
      <c r="AV149" s="154" t="s">
        <v>80</v>
      </c>
      <c r="AW149" s="154" t="s">
        <v>35</v>
      </c>
      <c r="AX149" s="154" t="s">
        <v>73</v>
      </c>
      <c r="AY149" s="157" t="s">
        <v>193</v>
      </c>
    </row>
    <row r="150" spans="1:65" s="154" customFormat="1" ht="30.6">
      <c r="B150" s="155"/>
      <c r="D150" s="156" t="s">
        <v>202</v>
      </c>
      <c r="E150" s="157"/>
      <c r="F150" s="158" t="s">
        <v>2824</v>
      </c>
      <c r="H150" s="157"/>
      <c r="L150" s="155"/>
      <c r="M150" s="159"/>
      <c r="N150" s="160"/>
      <c r="O150" s="160"/>
      <c r="P150" s="160"/>
      <c r="Q150" s="160"/>
      <c r="R150" s="160"/>
      <c r="S150" s="160"/>
      <c r="T150" s="161"/>
      <c r="AT150" s="157" t="s">
        <v>202</v>
      </c>
      <c r="AU150" s="157" t="s">
        <v>82</v>
      </c>
      <c r="AV150" s="154" t="s">
        <v>80</v>
      </c>
      <c r="AW150" s="154" t="s">
        <v>35</v>
      </c>
      <c r="AX150" s="154" t="s">
        <v>73</v>
      </c>
      <c r="AY150" s="157" t="s">
        <v>193</v>
      </c>
    </row>
    <row r="151" spans="1:65" s="154" customFormat="1" ht="20.399999999999999">
      <c r="B151" s="155"/>
      <c r="D151" s="156" t="s">
        <v>202</v>
      </c>
      <c r="E151" s="157"/>
      <c r="F151" s="158" t="s">
        <v>2825</v>
      </c>
      <c r="H151" s="157"/>
      <c r="L151" s="155"/>
      <c r="M151" s="159"/>
      <c r="N151" s="160"/>
      <c r="O151" s="160"/>
      <c r="P151" s="160"/>
      <c r="Q151" s="160"/>
      <c r="R151" s="160"/>
      <c r="S151" s="160"/>
      <c r="T151" s="161"/>
      <c r="AT151" s="157" t="s">
        <v>202</v>
      </c>
      <c r="AU151" s="157" t="s">
        <v>82</v>
      </c>
      <c r="AV151" s="154" t="s">
        <v>80</v>
      </c>
      <c r="AW151" s="154" t="s">
        <v>35</v>
      </c>
      <c r="AX151" s="154" t="s">
        <v>73</v>
      </c>
      <c r="AY151" s="157" t="s">
        <v>193</v>
      </c>
    </row>
    <row r="152" spans="1:65" s="154" customFormat="1" ht="30.6">
      <c r="B152" s="155"/>
      <c r="D152" s="156" t="s">
        <v>202</v>
      </c>
      <c r="E152" s="157"/>
      <c r="F152" s="158" t="s">
        <v>2826</v>
      </c>
      <c r="H152" s="157"/>
      <c r="L152" s="155"/>
      <c r="M152" s="159"/>
      <c r="N152" s="160"/>
      <c r="O152" s="160"/>
      <c r="P152" s="160"/>
      <c r="Q152" s="160"/>
      <c r="R152" s="160"/>
      <c r="S152" s="160"/>
      <c r="T152" s="161"/>
      <c r="AT152" s="157" t="s">
        <v>202</v>
      </c>
      <c r="AU152" s="157" t="s">
        <v>82</v>
      </c>
      <c r="AV152" s="154" t="s">
        <v>80</v>
      </c>
      <c r="AW152" s="154" t="s">
        <v>35</v>
      </c>
      <c r="AX152" s="154" t="s">
        <v>73</v>
      </c>
      <c r="AY152" s="157" t="s">
        <v>193</v>
      </c>
    </row>
    <row r="153" spans="1:65" s="162" customFormat="1">
      <c r="B153" s="163"/>
      <c r="D153" s="156" t="s">
        <v>202</v>
      </c>
      <c r="E153" s="164"/>
      <c r="F153" s="165" t="s">
        <v>80</v>
      </c>
      <c r="H153" s="166">
        <v>1</v>
      </c>
      <c r="L153" s="163"/>
      <c r="M153" s="167"/>
      <c r="N153" s="168"/>
      <c r="O153" s="168"/>
      <c r="P153" s="168"/>
      <c r="Q153" s="168"/>
      <c r="R153" s="168"/>
      <c r="S153" s="168"/>
      <c r="T153" s="169"/>
      <c r="AT153" s="164" t="s">
        <v>202</v>
      </c>
      <c r="AU153" s="164" t="s">
        <v>82</v>
      </c>
      <c r="AV153" s="162" t="s">
        <v>82</v>
      </c>
      <c r="AW153" s="162" t="s">
        <v>35</v>
      </c>
      <c r="AX153" s="162" t="s">
        <v>73</v>
      </c>
      <c r="AY153" s="164" t="s">
        <v>193</v>
      </c>
    </row>
    <row r="154" spans="1:65" s="170" customFormat="1">
      <c r="B154" s="171"/>
      <c r="D154" s="156" t="s">
        <v>202</v>
      </c>
      <c r="E154" s="172"/>
      <c r="F154" s="173" t="s">
        <v>206</v>
      </c>
      <c r="H154" s="174">
        <v>1</v>
      </c>
      <c r="L154" s="171"/>
      <c r="M154" s="175"/>
      <c r="N154" s="176"/>
      <c r="O154" s="176"/>
      <c r="P154" s="176"/>
      <c r="Q154" s="176"/>
      <c r="R154" s="176"/>
      <c r="S154" s="176"/>
      <c r="T154" s="177"/>
      <c r="AT154" s="172" t="s">
        <v>202</v>
      </c>
      <c r="AU154" s="172" t="s">
        <v>82</v>
      </c>
      <c r="AV154" s="170" t="s">
        <v>199</v>
      </c>
      <c r="AW154" s="170" t="s">
        <v>35</v>
      </c>
      <c r="AX154" s="170" t="s">
        <v>80</v>
      </c>
      <c r="AY154" s="172" t="s">
        <v>193</v>
      </c>
    </row>
    <row r="155" spans="1:65" s="123" customFormat="1" ht="22.8" customHeight="1">
      <c r="B155" s="124"/>
      <c r="D155" s="125" t="s">
        <v>72</v>
      </c>
      <c r="E155" s="134" t="s">
        <v>2827</v>
      </c>
      <c r="F155" s="134" t="s">
        <v>2828</v>
      </c>
      <c r="J155" s="135">
        <f>BK155</f>
        <v>0</v>
      </c>
      <c r="L155" s="124"/>
      <c r="M155" s="128"/>
      <c r="N155" s="129"/>
      <c r="O155" s="129"/>
      <c r="P155" s="130">
        <f>SUM(P156:P163)</f>
        <v>0</v>
      </c>
      <c r="Q155" s="129"/>
      <c r="R155" s="130">
        <f>SUM(R156:R163)</f>
        <v>0</v>
      </c>
      <c r="S155" s="129"/>
      <c r="T155" s="131">
        <f>SUM(T156:T163)</f>
        <v>0</v>
      </c>
      <c r="AR155" s="125" t="s">
        <v>228</v>
      </c>
      <c r="AT155" s="132" t="s">
        <v>72</v>
      </c>
      <c r="AU155" s="132" t="s">
        <v>80</v>
      </c>
      <c r="AY155" s="125" t="s">
        <v>193</v>
      </c>
      <c r="BK155" s="133">
        <f>SUM(BK156:BK163)</f>
        <v>0</v>
      </c>
    </row>
    <row r="156" spans="1:65" s="17" customFormat="1" ht="16.5" customHeight="1">
      <c r="A156" s="13"/>
      <c r="B156" s="136"/>
      <c r="C156" s="137" t="s">
        <v>286</v>
      </c>
      <c r="D156" s="137" t="s">
        <v>195</v>
      </c>
      <c r="E156" s="138" t="s">
        <v>2829</v>
      </c>
      <c r="F156" s="139" t="s">
        <v>2830</v>
      </c>
      <c r="G156" s="140" t="s">
        <v>563</v>
      </c>
      <c r="H156" s="141">
        <v>1</v>
      </c>
      <c r="I156" s="142">
        <v>0</v>
      </c>
      <c r="J156" s="142">
        <f>ROUND(I156*H156,2)</f>
        <v>0</v>
      </c>
      <c r="K156" s="143"/>
      <c r="L156" s="14"/>
      <c r="M156" s="144"/>
      <c r="N156" s="145" t="s">
        <v>44</v>
      </c>
      <c r="O156" s="146">
        <v>0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48" t="s">
        <v>199</v>
      </c>
      <c r="AT156" s="148" t="s">
        <v>195</v>
      </c>
      <c r="AU156" s="148" t="s">
        <v>82</v>
      </c>
      <c r="AY156" s="2" t="s">
        <v>193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2" t="s">
        <v>80</v>
      </c>
      <c r="BK156" s="149">
        <f>ROUND(I156*H156,2)</f>
        <v>0</v>
      </c>
      <c r="BL156" s="2" t="s">
        <v>199</v>
      </c>
      <c r="BM156" s="148" t="s">
        <v>289</v>
      </c>
    </row>
    <row r="157" spans="1:65" s="17" customFormat="1">
      <c r="A157" s="13"/>
      <c r="B157" s="14"/>
      <c r="C157" s="13"/>
      <c r="D157" s="150" t="s">
        <v>200</v>
      </c>
      <c r="E157" s="13"/>
      <c r="F157" s="151" t="s">
        <v>2831</v>
      </c>
      <c r="G157" s="13"/>
      <c r="H157" s="13"/>
      <c r="I157" s="13"/>
      <c r="J157" s="13"/>
      <c r="K157" s="13"/>
      <c r="L157" s="14"/>
      <c r="M157" s="152"/>
      <c r="N157" s="153"/>
      <c r="O157" s="36"/>
      <c r="P157" s="36"/>
      <c r="Q157" s="36"/>
      <c r="R157" s="36"/>
      <c r="S157" s="36"/>
      <c r="T157" s="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" t="s">
        <v>200</v>
      </c>
      <c r="AU157" s="2" t="s">
        <v>82</v>
      </c>
    </row>
    <row r="158" spans="1:65" s="154" customFormat="1">
      <c r="B158" s="155"/>
      <c r="D158" s="156" t="s">
        <v>202</v>
      </c>
      <c r="E158" s="157"/>
      <c r="F158" s="158" t="s">
        <v>2832</v>
      </c>
      <c r="H158" s="157"/>
      <c r="L158" s="155"/>
      <c r="M158" s="159"/>
      <c r="N158" s="160"/>
      <c r="O158" s="160"/>
      <c r="P158" s="160"/>
      <c r="Q158" s="160"/>
      <c r="R158" s="160"/>
      <c r="S158" s="160"/>
      <c r="T158" s="161"/>
      <c r="AT158" s="157" t="s">
        <v>202</v>
      </c>
      <c r="AU158" s="157" t="s">
        <v>82</v>
      </c>
      <c r="AV158" s="154" t="s">
        <v>80</v>
      </c>
      <c r="AW158" s="154" t="s">
        <v>35</v>
      </c>
      <c r="AX158" s="154" t="s">
        <v>73</v>
      </c>
      <c r="AY158" s="157" t="s">
        <v>193</v>
      </c>
    </row>
    <row r="159" spans="1:65" s="154" customFormat="1" ht="30.6">
      <c r="B159" s="155"/>
      <c r="D159" s="156" t="s">
        <v>202</v>
      </c>
      <c r="E159" s="157"/>
      <c r="F159" s="158" t="s">
        <v>2833</v>
      </c>
      <c r="H159" s="157"/>
      <c r="L159" s="155"/>
      <c r="M159" s="159"/>
      <c r="N159" s="160"/>
      <c r="O159" s="160"/>
      <c r="P159" s="160"/>
      <c r="Q159" s="160"/>
      <c r="R159" s="160"/>
      <c r="S159" s="160"/>
      <c r="T159" s="161"/>
      <c r="AT159" s="157" t="s">
        <v>202</v>
      </c>
      <c r="AU159" s="157" t="s">
        <v>82</v>
      </c>
      <c r="AV159" s="154" t="s">
        <v>80</v>
      </c>
      <c r="AW159" s="154" t="s">
        <v>35</v>
      </c>
      <c r="AX159" s="154" t="s">
        <v>73</v>
      </c>
      <c r="AY159" s="157" t="s">
        <v>193</v>
      </c>
    </row>
    <row r="160" spans="1:65" s="154" customFormat="1" ht="30.6">
      <c r="B160" s="155"/>
      <c r="D160" s="156" t="s">
        <v>202</v>
      </c>
      <c r="E160" s="157"/>
      <c r="F160" s="158" t="s">
        <v>2834</v>
      </c>
      <c r="H160" s="157"/>
      <c r="L160" s="155"/>
      <c r="M160" s="159"/>
      <c r="N160" s="160"/>
      <c r="O160" s="160"/>
      <c r="P160" s="160"/>
      <c r="Q160" s="160"/>
      <c r="R160" s="160"/>
      <c r="S160" s="160"/>
      <c r="T160" s="161"/>
      <c r="AT160" s="157" t="s">
        <v>202</v>
      </c>
      <c r="AU160" s="157" t="s">
        <v>82</v>
      </c>
      <c r="AV160" s="154" t="s">
        <v>80</v>
      </c>
      <c r="AW160" s="154" t="s">
        <v>35</v>
      </c>
      <c r="AX160" s="154" t="s">
        <v>73</v>
      </c>
      <c r="AY160" s="157" t="s">
        <v>193</v>
      </c>
    </row>
    <row r="161" spans="1:65" s="154" customFormat="1">
      <c r="B161" s="155"/>
      <c r="D161" s="156" t="s">
        <v>202</v>
      </c>
      <c r="E161" s="157"/>
      <c r="F161" s="158" t="s">
        <v>2835</v>
      </c>
      <c r="H161" s="157"/>
      <c r="L161" s="155"/>
      <c r="M161" s="159"/>
      <c r="N161" s="160"/>
      <c r="O161" s="160"/>
      <c r="P161" s="160"/>
      <c r="Q161" s="160"/>
      <c r="R161" s="160"/>
      <c r="S161" s="160"/>
      <c r="T161" s="161"/>
      <c r="AT161" s="157" t="s">
        <v>202</v>
      </c>
      <c r="AU161" s="157" t="s">
        <v>82</v>
      </c>
      <c r="AV161" s="154" t="s">
        <v>80</v>
      </c>
      <c r="AW161" s="154" t="s">
        <v>35</v>
      </c>
      <c r="AX161" s="154" t="s">
        <v>73</v>
      </c>
      <c r="AY161" s="157" t="s">
        <v>193</v>
      </c>
    </row>
    <row r="162" spans="1:65" s="162" customFormat="1">
      <c r="B162" s="163"/>
      <c r="D162" s="156" t="s">
        <v>202</v>
      </c>
      <c r="E162" s="164"/>
      <c r="F162" s="165" t="s">
        <v>80</v>
      </c>
      <c r="H162" s="166">
        <v>1</v>
      </c>
      <c r="L162" s="163"/>
      <c r="M162" s="167"/>
      <c r="N162" s="168"/>
      <c r="O162" s="168"/>
      <c r="P162" s="168"/>
      <c r="Q162" s="168"/>
      <c r="R162" s="168"/>
      <c r="S162" s="168"/>
      <c r="T162" s="169"/>
      <c r="AT162" s="164" t="s">
        <v>202</v>
      </c>
      <c r="AU162" s="164" t="s">
        <v>82</v>
      </c>
      <c r="AV162" s="162" t="s">
        <v>82</v>
      </c>
      <c r="AW162" s="162" t="s">
        <v>35</v>
      </c>
      <c r="AX162" s="162" t="s">
        <v>73</v>
      </c>
      <c r="AY162" s="164" t="s">
        <v>193</v>
      </c>
    </row>
    <row r="163" spans="1:65" s="170" customFormat="1">
      <c r="B163" s="171"/>
      <c r="D163" s="156" t="s">
        <v>202</v>
      </c>
      <c r="E163" s="172"/>
      <c r="F163" s="173" t="s">
        <v>206</v>
      </c>
      <c r="H163" s="174">
        <v>1</v>
      </c>
      <c r="L163" s="171"/>
      <c r="M163" s="175"/>
      <c r="N163" s="176"/>
      <c r="O163" s="176"/>
      <c r="P163" s="176"/>
      <c r="Q163" s="176"/>
      <c r="R163" s="176"/>
      <c r="S163" s="176"/>
      <c r="T163" s="177"/>
      <c r="AT163" s="172" t="s">
        <v>202</v>
      </c>
      <c r="AU163" s="172" t="s">
        <v>82</v>
      </c>
      <c r="AV163" s="170" t="s">
        <v>199</v>
      </c>
      <c r="AW163" s="170" t="s">
        <v>35</v>
      </c>
      <c r="AX163" s="170" t="s">
        <v>80</v>
      </c>
      <c r="AY163" s="172" t="s">
        <v>193</v>
      </c>
    </row>
    <row r="164" spans="1:65" s="123" customFormat="1" ht="22.8" customHeight="1">
      <c r="B164" s="124"/>
      <c r="D164" s="125" t="s">
        <v>72</v>
      </c>
      <c r="E164" s="134" t="s">
        <v>2836</v>
      </c>
      <c r="F164" s="134" t="s">
        <v>2837</v>
      </c>
      <c r="J164" s="135">
        <f>BK164</f>
        <v>0</v>
      </c>
      <c r="L164" s="124"/>
      <c r="M164" s="128"/>
      <c r="N164" s="129"/>
      <c r="O164" s="129"/>
      <c r="P164" s="130">
        <f>SUM(P165:P178)</f>
        <v>0</v>
      </c>
      <c r="Q164" s="129"/>
      <c r="R164" s="130">
        <f>SUM(R165:R178)</f>
        <v>0</v>
      </c>
      <c r="S164" s="129"/>
      <c r="T164" s="131">
        <f>SUM(T165:T178)</f>
        <v>0</v>
      </c>
      <c r="AR164" s="125" t="s">
        <v>228</v>
      </c>
      <c r="AT164" s="132" t="s">
        <v>72</v>
      </c>
      <c r="AU164" s="132" t="s">
        <v>80</v>
      </c>
      <c r="AY164" s="125" t="s">
        <v>193</v>
      </c>
      <c r="BK164" s="133">
        <f>SUM(BK165:BK178)</f>
        <v>0</v>
      </c>
    </row>
    <row r="165" spans="1:65" s="17" customFormat="1" ht="16.5" customHeight="1">
      <c r="A165" s="13"/>
      <c r="B165" s="136"/>
      <c r="C165" s="137" t="s">
        <v>231</v>
      </c>
      <c r="D165" s="137" t="s">
        <v>195</v>
      </c>
      <c r="E165" s="138" t="s">
        <v>2838</v>
      </c>
      <c r="F165" s="139" t="s">
        <v>2839</v>
      </c>
      <c r="G165" s="140" t="s">
        <v>563</v>
      </c>
      <c r="H165" s="141">
        <v>1</v>
      </c>
      <c r="I165" s="142">
        <v>0</v>
      </c>
      <c r="J165" s="142">
        <f>ROUND(I165*H165,2)</f>
        <v>0</v>
      </c>
      <c r="K165" s="143"/>
      <c r="L165" s="14"/>
      <c r="M165" s="144"/>
      <c r="N165" s="145" t="s">
        <v>44</v>
      </c>
      <c r="O165" s="146">
        <v>0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8" t="s">
        <v>199</v>
      </c>
      <c r="AT165" s="148" t="s">
        <v>195</v>
      </c>
      <c r="AU165" s="148" t="s">
        <v>82</v>
      </c>
      <c r="AY165" s="2" t="s">
        <v>193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2" t="s">
        <v>80</v>
      </c>
      <c r="BK165" s="149">
        <f>ROUND(I165*H165,2)</f>
        <v>0</v>
      </c>
      <c r="BL165" s="2" t="s">
        <v>199</v>
      </c>
      <c r="BM165" s="148" t="s">
        <v>293</v>
      </c>
    </row>
    <row r="166" spans="1:65" s="17" customFormat="1">
      <c r="A166" s="13"/>
      <c r="B166" s="14"/>
      <c r="C166" s="13"/>
      <c r="D166" s="150" t="s">
        <v>200</v>
      </c>
      <c r="E166" s="13"/>
      <c r="F166" s="151" t="s">
        <v>2840</v>
      </c>
      <c r="G166" s="13"/>
      <c r="H166" s="13"/>
      <c r="I166" s="13"/>
      <c r="J166" s="13"/>
      <c r="K166" s="13"/>
      <c r="L166" s="14"/>
      <c r="M166" s="152"/>
      <c r="N166" s="153"/>
      <c r="O166" s="36"/>
      <c r="P166" s="36"/>
      <c r="Q166" s="36"/>
      <c r="R166" s="36"/>
      <c r="S166" s="36"/>
      <c r="T166" s="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" t="s">
        <v>200</v>
      </c>
      <c r="AU166" s="2" t="s">
        <v>82</v>
      </c>
    </row>
    <row r="167" spans="1:65" s="154" customFormat="1">
      <c r="B167" s="155"/>
      <c r="D167" s="156" t="s">
        <v>202</v>
      </c>
      <c r="E167" s="157"/>
      <c r="F167" s="158" t="s">
        <v>2841</v>
      </c>
      <c r="H167" s="157"/>
      <c r="L167" s="155"/>
      <c r="M167" s="159"/>
      <c r="N167" s="160"/>
      <c r="O167" s="160"/>
      <c r="P167" s="160"/>
      <c r="Q167" s="160"/>
      <c r="R167" s="160"/>
      <c r="S167" s="160"/>
      <c r="T167" s="161"/>
      <c r="AT167" s="157" t="s">
        <v>202</v>
      </c>
      <c r="AU167" s="157" t="s">
        <v>82</v>
      </c>
      <c r="AV167" s="154" t="s">
        <v>80</v>
      </c>
      <c r="AW167" s="154" t="s">
        <v>35</v>
      </c>
      <c r="AX167" s="154" t="s">
        <v>73</v>
      </c>
      <c r="AY167" s="157" t="s">
        <v>193</v>
      </c>
    </row>
    <row r="168" spans="1:65" s="162" customFormat="1">
      <c r="B168" s="163"/>
      <c r="D168" s="156" t="s">
        <v>202</v>
      </c>
      <c r="E168" s="164"/>
      <c r="F168" s="165" t="s">
        <v>80</v>
      </c>
      <c r="H168" s="166">
        <v>1</v>
      </c>
      <c r="L168" s="163"/>
      <c r="M168" s="167"/>
      <c r="N168" s="168"/>
      <c r="O168" s="168"/>
      <c r="P168" s="168"/>
      <c r="Q168" s="168"/>
      <c r="R168" s="168"/>
      <c r="S168" s="168"/>
      <c r="T168" s="169"/>
      <c r="AT168" s="164" t="s">
        <v>202</v>
      </c>
      <c r="AU168" s="164" t="s">
        <v>82</v>
      </c>
      <c r="AV168" s="162" t="s">
        <v>82</v>
      </c>
      <c r="AW168" s="162" t="s">
        <v>35</v>
      </c>
      <c r="AX168" s="162" t="s">
        <v>73</v>
      </c>
      <c r="AY168" s="164" t="s">
        <v>193</v>
      </c>
    </row>
    <row r="169" spans="1:65" s="170" customFormat="1">
      <c r="B169" s="171"/>
      <c r="D169" s="156" t="s">
        <v>202</v>
      </c>
      <c r="E169" s="172"/>
      <c r="F169" s="173" t="s">
        <v>206</v>
      </c>
      <c r="H169" s="174">
        <v>1</v>
      </c>
      <c r="L169" s="171"/>
      <c r="M169" s="175"/>
      <c r="N169" s="176"/>
      <c r="O169" s="176"/>
      <c r="P169" s="176"/>
      <c r="Q169" s="176"/>
      <c r="R169" s="176"/>
      <c r="S169" s="176"/>
      <c r="T169" s="177"/>
      <c r="AT169" s="172" t="s">
        <v>202</v>
      </c>
      <c r="AU169" s="172" t="s">
        <v>82</v>
      </c>
      <c r="AV169" s="170" t="s">
        <v>199</v>
      </c>
      <c r="AW169" s="170" t="s">
        <v>35</v>
      </c>
      <c r="AX169" s="170" t="s">
        <v>80</v>
      </c>
      <c r="AY169" s="172" t="s">
        <v>193</v>
      </c>
    </row>
    <row r="170" spans="1:65" s="17" customFormat="1" ht="16.5" customHeight="1">
      <c r="A170" s="13"/>
      <c r="B170" s="136"/>
      <c r="C170" s="137" t="s">
        <v>296</v>
      </c>
      <c r="D170" s="137" t="s">
        <v>195</v>
      </c>
      <c r="E170" s="138" t="s">
        <v>2842</v>
      </c>
      <c r="F170" s="139" t="s">
        <v>2843</v>
      </c>
      <c r="G170" s="140" t="s">
        <v>563</v>
      </c>
      <c r="H170" s="141">
        <v>1</v>
      </c>
      <c r="I170" s="142">
        <v>0</v>
      </c>
      <c r="J170" s="142">
        <f>ROUND(I170*H170,2)</f>
        <v>0</v>
      </c>
      <c r="K170" s="143"/>
      <c r="L170" s="14"/>
      <c r="M170" s="144"/>
      <c r="N170" s="145" t="s">
        <v>44</v>
      </c>
      <c r="O170" s="146">
        <v>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48" t="s">
        <v>199</v>
      </c>
      <c r="AT170" s="148" t="s">
        <v>195</v>
      </c>
      <c r="AU170" s="148" t="s">
        <v>82</v>
      </c>
      <c r="AY170" s="2" t="s">
        <v>193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2" t="s">
        <v>80</v>
      </c>
      <c r="BK170" s="149">
        <f>ROUND(I170*H170,2)</f>
        <v>0</v>
      </c>
      <c r="BL170" s="2" t="s">
        <v>199</v>
      </c>
      <c r="BM170" s="148" t="s">
        <v>299</v>
      </c>
    </row>
    <row r="171" spans="1:65" s="17" customFormat="1">
      <c r="A171" s="13"/>
      <c r="B171" s="14"/>
      <c r="C171" s="13"/>
      <c r="D171" s="150" t="s">
        <v>200</v>
      </c>
      <c r="E171" s="13"/>
      <c r="F171" s="151" t="s">
        <v>2844</v>
      </c>
      <c r="G171" s="13"/>
      <c r="H171" s="13"/>
      <c r="I171" s="13"/>
      <c r="J171" s="13"/>
      <c r="K171" s="13"/>
      <c r="L171" s="14"/>
      <c r="M171" s="152"/>
      <c r="N171" s="153"/>
      <c r="O171" s="36"/>
      <c r="P171" s="36"/>
      <c r="Q171" s="36"/>
      <c r="R171" s="36"/>
      <c r="S171" s="36"/>
      <c r="T171" s="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" t="s">
        <v>200</v>
      </c>
      <c r="AU171" s="2" t="s">
        <v>82</v>
      </c>
    </row>
    <row r="172" spans="1:65" s="154" customFormat="1" ht="30.6">
      <c r="B172" s="155"/>
      <c r="D172" s="156" t="s">
        <v>202</v>
      </c>
      <c r="E172" s="157"/>
      <c r="F172" s="158" t="s">
        <v>2845</v>
      </c>
      <c r="H172" s="157"/>
      <c r="L172" s="155"/>
      <c r="M172" s="159"/>
      <c r="N172" s="160"/>
      <c r="O172" s="160"/>
      <c r="P172" s="160"/>
      <c r="Q172" s="160"/>
      <c r="R172" s="160"/>
      <c r="S172" s="160"/>
      <c r="T172" s="161"/>
      <c r="AT172" s="157" t="s">
        <v>202</v>
      </c>
      <c r="AU172" s="157" t="s">
        <v>82</v>
      </c>
      <c r="AV172" s="154" t="s">
        <v>80</v>
      </c>
      <c r="AW172" s="154" t="s">
        <v>35</v>
      </c>
      <c r="AX172" s="154" t="s">
        <v>73</v>
      </c>
      <c r="AY172" s="157" t="s">
        <v>193</v>
      </c>
    </row>
    <row r="173" spans="1:65" s="154" customFormat="1" ht="30.6">
      <c r="B173" s="155"/>
      <c r="D173" s="156" t="s">
        <v>202</v>
      </c>
      <c r="E173" s="157"/>
      <c r="F173" s="158" t="s">
        <v>2846</v>
      </c>
      <c r="H173" s="157"/>
      <c r="L173" s="155"/>
      <c r="M173" s="159"/>
      <c r="N173" s="160"/>
      <c r="O173" s="160"/>
      <c r="P173" s="160"/>
      <c r="Q173" s="160"/>
      <c r="R173" s="160"/>
      <c r="S173" s="160"/>
      <c r="T173" s="161"/>
      <c r="AT173" s="157" t="s">
        <v>202</v>
      </c>
      <c r="AU173" s="157" t="s">
        <v>82</v>
      </c>
      <c r="AV173" s="154" t="s">
        <v>80</v>
      </c>
      <c r="AW173" s="154" t="s">
        <v>35</v>
      </c>
      <c r="AX173" s="154" t="s">
        <v>73</v>
      </c>
      <c r="AY173" s="157" t="s">
        <v>193</v>
      </c>
    </row>
    <row r="174" spans="1:65" s="154" customFormat="1" ht="30.6">
      <c r="B174" s="155"/>
      <c r="D174" s="156" t="s">
        <v>202</v>
      </c>
      <c r="E174" s="157"/>
      <c r="F174" s="158" t="s">
        <v>2847</v>
      </c>
      <c r="H174" s="157"/>
      <c r="L174" s="155"/>
      <c r="M174" s="159"/>
      <c r="N174" s="160"/>
      <c r="O174" s="160"/>
      <c r="P174" s="160"/>
      <c r="Q174" s="160"/>
      <c r="R174" s="160"/>
      <c r="S174" s="160"/>
      <c r="T174" s="161"/>
      <c r="AT174" s="157" t="s">
        <v>202</v>
      </c>
      <c r="AU174" s="157" t="s">
        <v>82</v>
      </c>
      <c r="AV174" s="154" t="s">
        <v>80</v>
      </c>
      <c r="AW174" s="154" t="s">
        <v>35</v>
      </c>
      <c r="AX174" s="154" t="s">
        <v>73</v>
      </c>
      <c r="AY174" s="157" t="s">
        <v>193</v>
      </c>
    </row>
    <row r="175" spans="1:65" s="162" customFormat="1">
      <c r="B175" s="163"/>
      <c r="D175" s="156" t="s">
        <v>202</v>
      </c>
      <c r="E175" s="164"/>
      <c r="F175" s="165" t="s">
        <v>80</v>
      </c>
      <c r="H175" s="166">
        <v>1</v>
      </c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202</v>
      </c>
      <c r="AU175" s="164" t="s">
        <v>82</v>
      </c>
      <c r="AV175" s="162" t="s">
        <v>82</v>
      </c>
      <c r="AW175" s="162" t="s">
        <v>35</v>
      </c>
      <c r="AX175" s="162" t="s">
        <v>73</v>
      </c>
      <c r="AY175" s="164" t="s">
        <v>193</v>
      </c>
    </row>
    <row r="176" spans="1:65" s="170" customFormat="1">
      <c r="B176" s="171"/>
      <c r="D176" s="156" t="s">
        <v>202</v>
      </c>
      <c r="E176" s="172"/>
      <c r="F176" s="173" t="s">
        <v>206</v>
      </c>
      <c r="H176" s="174">
        <v>1</v>
      </c>
      <c r="L176" s="171"/>
      <c r="M176" s="175"/>
      <c r="N176" s="176"/>
      <c r="O176" s="176"/>
      <c r="P176" s="176"/>
      <c r="Q176" s="176"/>
      <c r="R176" s="176"/>
      <c r="S176" s="176"/>
      <c r="T176" s="177"/>
      <c r="AT176" s="172" t="s">
        <v>202</v>
      </c>
      <c r="AU176" s="172" t="s">
        <v>82</v>
      </c>
      <c r="AV176" s="170" t="s">
        <v>199</v>
      </c>
      <c r="AW176" s="170" t="s">
        <v>35</v>
      </c>
      <c r="AX176" s="170" t="s">
        <v>80</v>
      </c>
      <c r="AY176" s="172" t="s">
        <v>193</v>
      </c>
    </row>
    <row r="177" spans="1:65" s="17" customFormat="1" ht="44.25" customHeight="1">
      <c r="A177" s="13"/>
      <c r="B177" s="136"/>
      <c r="C177" s="137" t="s">
        <v>263</v>
      </c>
      <c r="D177" s="137" t="s">
        <v>195</v>
      </c>
      <c r="E177" s="138" t="s">
        <v>2848</v>
      </c>
      <c r="F177" s="139" t="s">
        <v>2849</v>
      </c>
      <c r="G177" s="140" t="s">
        <v>563</v>
      </c>
      <c r="H177" s="141">
        <v>1</v>
      </c>
      <c r="I177" s="142">
        <v>0</v>
      </c>
      <c r="J177" s="142">
        <f>ROUND(I177*H177,2)</f>
        <v>0</v>
      </c>
      <c r="K177" s="143"/>
      <c r="L177" s="14"/>
      <c r="M177" s="144"/>
      <c r="N177" s="145" t="s">
        <v>44</v>
      </c>
      <c r="O177" s="146">
        <v>0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8" t="s">
        <v>199</v>
      </c>
      <c r="AT177" s="148" t="s">
        <v>195</v>
      </c>
      <c r="AU177" s="148" t="s">
        <v>82</v>
      </c>
      <c r="AY177" s="2" t="s">
        <v>193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2" t="s">
        <v>80</v>
      </c>
      <c r="BK177" s="149">
        <f>ROUND(I177*H177,2)</f>
        <v>0</v>
      </c>
      <c r="BL177" s="2" t="s">
        <v>199</v>
      </c>
      <c r="BM177" s="148" t="s">
        <v>307</v>
      </c>
    </row>
    <row r="178" spans="1:65" s="17" customFormat="1">
      <c r="A178" s="13"/>
      <c r="B178" s="14"/>
      <c r="C178" s="13"/>
      <c r="D178" s="150" t="s">
        <v>200</v>
      </c>
      <c r="E178" s="13"/>
      <c r="F178" s="151" t="s">
        <v>2850</v>
      </c>
      <c r="G178" s="13"/>
      <c r="H178" s="13"/>
      <c r="I178" s="13"/>
      <c r="J178" s="13"/>
      <c r="K178" s="13"/>
      <c r="L178" s="14"/>
      <c r="M178" s="199"/>
      <c r="N178" s="200"/>
      <c r="O178" s="201"/>
      <c r="P178" s="201"/>
      <c r="Q178" s="201"/>
      <c r="R178" s="201"/>
      <c r="S178" s="201"/>
      <c r="T178" s="20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" t="s">
        <v>200</v>
      </c>
      <c r="AU178" s="2" t="s">
        <v>82</v>
      </c>
    </row>
    <row r="179" spans="1:65" s="17" customFormat="1" ht="6.9" customHeight="1">
      <c r="A179" s="13"/>
      <c r="B179" s="24"/>
      <c r="C179" s="25"/>
      <c r="D179" s="25"/>
      <c r="E179" s="25"/>
      <c r="F179" s="25"/>
      <c r="G179" s="25"/>
      <c r="H179" s="25"/>
      <c r="I179" s="25"/>
      <c r="J179" s="25"/>
      <c r="K179" s="25"/>
      <c r="L179" s="14"/>
      <c r="M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</row>
  </sheetData>
  <autoFilter ref="C91:K178" xr:uid="{00000000-0009-0000-0000-000003000000}"/>
  <mergeCells count="11">
    <mergeCell ref="E84:H84"/>
    <mergeCell ref="E50:H50"/>
    <mergeCell ref="E52:H52"/>
    <mergeCell ref="E54:H54"/>
    <mergeCell ref="E80:H80"/>
    <mergeCell ref="E82:H82"/>
    <mergeCell ref="L2:V2"/>
    <mergeCell ref="E7:H7"/>
    <mergeCell ref="E9:H9"/>
    <mergeCell ref="E11:H11"/>
    <mergeCell ref="E29:H29"/>
  </mergeCells>
  <hyperlinks>
    <hyperlink ref="F96" r:id="rId1" xr:uid="{00000000-0004-0000-0300-000000000000}"/>
    <hyperlink ref="F102" r:id="rId2" xr:uid="{00000000-0004-0000-0300-000001000000}"/>
    <hyperlink ref="F108" r:id="rId3" xr:uid="{00000000-0004-0000-0300-000002000000}"/>
    <hyperlink ref="F114" r:id="rId4" xr:uid="{00000000-0004-0000-0300-000003000000}"/>
    <hyperlink ref="F125" r:id="rId5" xr:uid="{00000000-0004-0000-0300-000004000000}"/>
    <hyperlink ref="F133" r:id="rId6" xr:uid="{00000000-0004-0000-0300-000005000000}"/>
    <hyperlink ref="F139" r:id="rId7" xr:uid="{00000000-0004-0000-0300-000006000000}"/>
    <hyperlink ref="F146" r:id="rId8" xr:uid="{00000000-0004-0000-0300-000007000000}"/>
    <hyperlink ref="F157" r:id="rId9" xr:uid="{00000000-0004-0000-0300-000008000000}"/>
    <hyperlink ref="F166" r:id="rId10" xr:uid="{00000000-0004-0000-0300-000009000000}"/>
    <hyperlink ref="F171" r:id="rId11" xr:uid="{00000000-0004-0000-0300-00000A000000}"/>
    <hyperlink ref="F178" r:id="rId12" xr:uid="{00000000-0004-0000-0300-00000B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50"/>
  <sheetViews>
    <sheetView showGridLines="0" zoomScaleNormal="100" workbookViewId="0">
      <selection activeCell="I144" sqref="I144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96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s="17" customFormat="1" ht="12" customHeight="1">
      <c r="A8" s="13"/>
      <c r="B8" s="14"/>
      <c r="C8" s="13"/>
      <c r="D8" s="10" t="s">
        <v>140</v>
      </c>
      <c r="E8" s="13"/>
      <c r="F8" s="13"/>
      <c r="G8" s="13"/>
      <c r="H8" s="13"/>
      <c r="I8" s="13"/>
      <c r="J8" s="13"/>
      <c r="K8" s="13"/>
      <c r="L8" s="8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299" t="s">
        <v>2851</v>
      </c>
      <c r="F9" s="299"/>
      <c r="G9" s="299"/>
      <c r="H9" s="299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18</v>
      </c>
      <c r="J11" s="11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144</v>
      </c>
      <c r="G12" s="13"/>
      <c r="H12" s="13"/>
      <c r="I12" s="10" t="s">
        <v>21</v>
      </c>
      <c r="J12" s="81" t="str">
        <f>'Rekapitulace stavby'!AN8</f>
        <v>8. 7. 2022</v>
      </c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8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/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">
        <v>2852</v>
      </c>
      <c r="F15" s="13"/>
      <c r="G15" s="13"/>
      <c r="H15" s="13"/>
      <c r="I15" s="10" t="s">
        <v>27</v>
      </c>
      <c r="J15" s="11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24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1" t="s">
        <v>30</v>
      </c>
      <c r="F18" s="13"/>
      <c r="G18" s="13"/>
      <c r="H18" s="13"/>
      <c r="I18" s="10" t="s">
        <v>27</v>
      </c>
      <c r="J18" s="11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24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">
        <v>33</v>
      </c>
      <c r="F21" s="13"/>
      <c r="G21" s="13"/>
      <c r="H21" s="13"/>
      <c r="I21" s="10" t="s">
        <v>27</v>
      </c>
      <c r="J21" s="11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36</v>
      </c>
      <c r="E23" s="13"/>
      <c r="F23" s="13"/>
      <c r="G23" s="13"/>
      <c r="H23" s="13"/>
      <c r="I23" s="10" t="s">
        <v>24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">
        <v>37</v>
      </c>
      <c r="F24" s="13"/>
      <c r="G24" s="13"/>
      <c r="H24" s="13"/>
      <c r="I24" s="10" t="s">
        <v>27</v>
      </c>
      <c r="J24" s="11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38</v>
      </c>
      <c r="E26" s="13"/>
      <c r="F26" s="13"/>
      <c r="G26" s="13"/>
      <c r="H26" s="13"/>
      <c r="I26" s="13"/>
      <c r="J26" s="13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85" customFormat="1" ht="16.5" customHeight="1">
      <c r="A27" s="82"/>
      <c r="B27" s="83"/>
      <c r="C27" s="82"/>
      <c r="D27" s="82"/>
      <c r="E27" s="292"/>
      <c r="F27" s="292"/>
      <c r="G27" s="292"/>
      <c r="H27" s="29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8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5" customHeight="1">
      <c r="A30" s="13"/>
      <c r="B30" s="14"/>
      <c r="C30" s="13"/>
      <c r="D30" s="86" t="s">
        <v>39</v>
      </c>
      <c r="E30" s="13"/>
      <c r="F30" s="13"/>
      <c r="G30" s="13"/>
      <c r="H30" s="13"/>
      <c r="I30" s="13"/>
      <c r="J30" s="87">
        <f>ROUND(J86, 2)</f>
        <v>0</v>
      </c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88" t="s">
        <v>41</v>
      </c>
      <c r="G32" s="13"/>
      <c r="H32" s="13"/>
      <c r="I32" s="88" t="s">
        <v>40</v>
      </c>
      <c r="J32" s="88" t="s">
        <v>42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89" t="s">
        <v>43</v>
      </c>
      <c r="E33" s="10" t="s">
        <v>44</v>
      </c>
      <c r="F33" s="90">
        <f>ROUND((SUM(BE86:BE149)),  2)</f>
        <v>0</v>
      </c>
      <c r="G33" s="13"/>
      <c r="H33" s="13"/>
      <c r="I33" s="91">
        <v>0.21</v>
      </c>
      <c r="J33" s="90">
        <f>ROUND(((SUM(BE86:BE149))*I33),  2)</f>
        <v>0</v>
      </c>
      <c r="K33" s="13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45</v>
      </c>
      <c r="F34" s="90">
        <f>ROUND((SUM(BF86:BF149)),  2)</f>
        <v>0</v>
      </c>
      <c r="G34" s="13"/>
      <c r="H34" s="13"/>
      <c r="I34" s="91">
        <v>0.15</v>
      </c>
      <c r="J34" s="90">
        <f>ROUND(((SUM(BF86:BF149))*I34),  2)</f>
        <v>0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46</v>
      </c>
      <c r="F35" s="90">
        <f>ROUND((SUM(BG86:BG149)),  2)</f>
        <v>0</v>
      </c>
      <c r="G35" s="13"/>
      <c r="H35" s="13"/>
      <c r="I35" s="91">
        <v>0.21</v>
      </c>
      <c r="J35" s="90">
        <f>0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47</v>
      </c>
      <c r="F36" s="90">
        <f>ROUND((SUM(BH86:BH149)),  2)</f>
        <v>0</v>
      </c>
      <c r="G36" s="13"/>
      <c r="H36" s="13"/>
      <c r="I36" s="91">
        <v>0.15</v>
      </c>
      <c r="J36" s="90">
        <f>0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48</v>
      </c>
      <c r="F37" s="90">
        <f>ROUND((SUM(BI86:BI149)),  2)</f>
        <v>0</v>
      </c>
      <c r="G37" s="13"/>
      <c r="H37" s="13"/>
      <c r="I37" s="91">
        <v>0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5" customHeight="1">
      <c r="A39" s="13"/>
      <c r="B39" s="14"/>
      <c r="C39" s="92"/>
      <c r="D39" s="93" t="s">
        <v>49</v>
      </c>
      <c r="E39" s="38"/>
      <c r="F39" s="38"/>
      <c r="G39" s="94" t="s">
        <v>50</v>
      </c>
      <c r="H39" s="95" t="s">
        <v>51</v>
      </c>
      <c r="I39" s="38"/>
      <c r="J39" s="96">
        <f>SUM(J30:J37)</f>
        <v>0</v>
      </c>
      <c r="K39" s="97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8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145</v>
      </c>
      <c r="D45" s="13"/>
      <c r="E45" s="13"/>
      <c r="F45" s="13"/>
      <c r="G45" s="13"/>
      <c r="H45" s="13"/>
      <c r="I45" s="13"/>
      <c r="J45" s="13"/>
      <c r="K45" s="13"/>
      <c r="L45" s="8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14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313" t="str">
        <f>E7</f>
        <v>ZŠ a MŠ Chlebovice - tělocvična</v>
      </c>
      <c r="F48" s="313"/>
      <c r="G48" s="313"/>
      <c r="H48" s="3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140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299" t="str">
        <f>E9</f>
        <v>02 - SO 02 - Zdravoinstalace</v>
      </c>
      <c r="F50" s="299"/>
      <c r="G50" s="299"/>
      <c r="H50" s="299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8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>ul. Pod Kabáticí 107,193, Frýdek-Místek Ch</v>
      </c>
      <c r="G52" s="13"/>
      <c r="H52" s="13"/>
      <c r="I52" s="10" t="s">
        <v>21</v>
      </c>
      <c r="J52" s="81" t="str">
        <f>IF(J12="","",J12)</f>
        <v>8. 7. 2022</v>
      </c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5.15" customHeight="1">
      <c r="A54" s="13"/>
      <c r="B54" s="14"/>
      <c r="C54" s="10" t="s">
        <v>23</v>
      </c>
      <c r="D54" s="13"/>
      <c r="E54" s="13"/>
      <c r="F54" s="11" t="str">
        <f>E15</f>
        <v xml:space="preserve"> Statutární město Frýdek-Místek</v>
      </c>
      <c r="G54" s="13"/>
      <c r="H54" s="13"/>
      <c r="I54" s="10" t="s">
        <v>31</v>
      </c>
      <c r="J54" s="98" t="str">
        <f>E21</f>
        <v>JANKO Projekt s.r.o.</v>
      </c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15.15" customHeight="1">
      <c r="A55" s="13"/>
      <c r="B55" s="14"/>
      <c r="C55" s="10" t="s">
        <v>29</v>
      </c>
      <c r="D55" s="13"/>
      <c r="E55" s="13"/>
      <c r="F55" s="11" t="str">
        <f>IF(E18="","",E18)</f>
        <v>Dle výběrového řízení investora</v>
      </c>
      <c r="G55" s="13"/>
      <c r="H55" s="13"/>
      <c r="I55" s="10" t="s">
        <v>36</v>
      </c>
      <c r="J55" s="98" t="str">
        <f>E24</f>
        <v>Katerinec</v>
      </c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99" t="s">
        <v>146</v>
      </c>
      <c r="D57" s="92"/>
      <c r="E57" s="92"/>
      <c r="F57" s="92"/>
      <c r="G57" s="92"/>
      <c r="H57" s="92"/>
      <c r="I57" s="92"/>
      <c r="J57" s="100" t="s">
        <v>147</v>
      </c>
      <c r="K57" s="92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8" customHeight="1">
      <c r="A59" s="13"/>
      <c r="B59" s="14"/>
      <c r="C59" s="101" t="s">
        <v>71</v>
      </c>
      <c r="D59" s="13"/>
      <c r="E59" s="13"/>
      <c r="F59" s="13"/>
      <c r="G59" s="13"/>
      <c r="H59" s="13"/>
      <c r="I59" s="13"/>
      <c r="J59" s="87">
        <f>J86</f>
        <v>0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148</v>
      </c>
    </row>
    <row r="60" spans="1:47" s="102" customFormat="1" ht="24.9" customHeight="1">
      <c r="B60" s="103"/>
      <c r="D60" s="104" t="s">
        <v>2853</v>
      </c>
      <c r="E60" s="105"/>
      <c r="F60" s="105"/>
      <c r="G60" s="105"/>
      <c r="H60" s="105"/>
      <c r="I60" s="105"/>
      <c r="J60" s="106">
        <f>J87</f>
        <v>0</v>
      </c>
      <c r="L60" s="103"/>
    </row>
    <row r="61" spans="1:47" s="68" customFormat="1" ht="19.95" customHeight="1">
      <c r="B61" s="107"/>
      <c r="D61" s="108" t="s">
        <v>2854</v>
      </c>
      <c r="E61" s="109"/>
      <c r="F61" s="109"/>
      <c r="G61" s="109"/>
      <c r="H61" s="109"/>
      <c r="I61" s="109"/>
      <c r="J61" s="110">
        <f>J88</f>
        <v>0</v>
      </c>
      <c r="L61" s="107"/>
    </row>
    <row r="62" spans="1:47" s="68" customFormat="1" ht="19.95" customHeight="1">
      <c r="B62" s="107"/>
      <c r="D62" s="108" t="s">
        <v>2855</v>
      </c>
      <c r="E62" s="109"/>
      <c r="F62" s="109"/>
      <c r="G62" s="109"/>
      <c r="H62" s="109"/>
      <c r="I62" s="109"/>
      <c r="J62" s="110">
        <f>J110</f>
        <v>0</v>
      </c>
      <c r="L62" s="107"/>
    </row>
    <row r="63" spans="1:47" s="68" customFormat="1" ht="19.95" customHeight="1">
      <c r="B63" s="107"/>
      <c r="D63" s="108" t="s">
        <v>2856</v>
      </c>
      <c r="E63" s="109"/>
      <c r="F63" s="109"/>
      <c r="G63" s="109"/>
      <c r="H63" s="109"/>
      <c r="I63" s="109"/>
      <c r="J63" s="110">
        <f>J141</f>
        <v>0</v>
      </c>
      <c r="L63" s="107"/>
    </row>
    <row r="64" spans="1:47" s="102" customFormat="1" ht="24.9" customHeight="1">
      <c r="B64" s="103"/>
      <c r="D64" s="104" t="s">
        <v>177</v>
      </c>
      <c r="E64" s="105"/>
      <c r="F64" s="105"/>
      <c r="G64" s="105"/>
      <c r="H64" s="105"/>
      <c r="I64" s="105"/>
      <c r="J64" s="106">
        <f>J143</f>
        <v>0</v>
      </c>
      <c r="L64" s="103"/>
    </row>
    <row r="65" spans="1:31" s="102" customFormat="1" ht="24.9" customHeight="1">
      <c r="B65" s="103"/>
      <c r="D65" s="104" t="s">
        <v>2765</v>
      </c>
      <c r="E65" s="105"/>
      <c r="F65" s="105"/>
      <c r="G65" s="105"/>
      <c r="H65" s="105"/>
      <c r="I65" s="105"/>
      <c r="J65" s="106">
        <f>J146</f>
        <v>0</v>
      </c>
      <c r="L65" s="103"/>
    </row>
    <row r="66" spans="1:31" s="68" customFormat="1" ht="19.95" customHeight="1">
      <c r="B66" s="107"/>
      <c r="D66" s="108" t="s">
        <v>2768</v>
      </c>
      <c r="E66" s="109"/>
      <c r="F66" s="109"/>
      <c r="G66" s="109"/>
      <c r="H66" s="109"/>
      <c r="I66" s="109"/>
      <c r="J66" s="110">
        <f>J147</f>
        <v>0</v>
      </c>
      <c r="L66" s="107"/>
    </row>
    <row r="67" spans="1:31" s="17" customFormat="1" ht="21.9" customHeight="1">
      <c r="A67" s="13"/>
      <c r="B67" s="14"/>
      <c r="C67" s="13"/>
      <c r="D67" s="13"/>
      <c r="E67" s="13"/>
      <c r="F67" s="13"/>
      <c r="G67" s="13"/>
      <c r="H67" s="13"/>
      <c r="I67" s="13"/>
      <c r="J67" s="13"/>
      <c r="K67" s="13"/>
      <c r="L67" s="8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6.9" customHeight="1">
      <c r="A68" s="13"/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8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72" spans="1:31" s="17" customFormat="1" ht="6.9" customHeight="1">
      <c r="A72" s="13"/>
      <c r="B72" s="26"/>
      <c r="C72" s="27"/>
      <c r="D72" s="27"/>
      <c r="E72" s="27"/>
      <c r="F72" s="27"/>
      <c r="G72" s="27"/>
      <c r="H72" s="27"/>
      <c r="I72" s="27"/>
      <c r="J72" s="27"/>
      <c r="K72" s="27"/>
      <c r="L72" s="8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24.9" customHeight="1">
      <c r="A73" s="13"/>
      <c r="B73" s="14"/>
      <c r="C73" s="6" t="s">
        <v>178</v>
      </c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14</v>
      </c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6.5" customHeight="1">
      <c r="A76" s="13"/>
      <c r="B76" s="14"/>
      <c r="C76" s="13"/>
      <c r="D76" s="13"/>
      <c r="E76" s="313" t="str">
        <f>E7</f>
        <v>ZŠ a MŠ Chlebovice - tělocvična</v>
      </c>
      <c r="F76" s="313"/>
      <c r="G76" s="313"/>
      <c r="H76" s="313"/>
      <c r="I76" s="13"/>
      <c r="J76" s="13"/>
      <c r="K76" s="13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2" customHeight="1">
      <c r="A77" s="13"/>
      <c r="B77" s="14"/>
      <c r="C77" s="10" t="s">
        <v>140</v>
      </c>
      <c r="D77" s="13"/>
      <c r="E77" s="13"/>
      <c r="F77" s="13"/>
      <c r="G77" s="13"/>
      <c r="H77" s="13"/>
      <c r="I77" s="13"/>
      <c r="J77" s="13"/>
      <c r="K77" s="13"/>
      <c r="L77" s="8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16.5" customHeight="1">
      <c r="A78" s="13"/>
      <c r="B78" s="14"/>
      <c r="C78" s="13"/>
      <c r="D78" s="13"/>
      <c r="E78" s="299" t="str">
        <f>E9</f>
        <v>02 - SO 02 - Zdravoinstalace</v>
      </c>
      <c r="F78" s="299"/>
      <c r="G78" s="299"/>
      <c r="H78" s="299"/>
      <c r="I78" s="13"/>
      <c r="J78" s="13"/>
      <c r="K78" s="13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6.9" customHeight="1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12" customHeight="1">
      <c r="A80" s="13"/>
      <c r="B80" s="14"/>
      <c r="C80" s="10" t="s">
        <v>19</v>
      </c>
      <c r="D80" s="13"/>
      <c r="E80" s="13"/>
      <c r="F80" s="11" t="str">
        <f>F12</f>
        <v>ul. Pod Kabáticí 107,193, Frýdek-Místek Ch</v>
      </c>
      <c r="G80" s="13"/>
      <c r="H80" s="13"/>
      <c r="I80" s="10" t="s">
        <v>21</v>
      </c>
      <c r="J80" s="81" t="str">
        <f>IF(J12="","",J12)</f>
        <v>8. 7. 2022</v>
      </c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6.9" customHeight="1">
      <c r="A81" s="13"/>
      <c r="B81" s="14"/>
      <c r="C81" s="13"/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5.15" customHeight="1">
      <c r="A82" s="13"/>
      <c r="B82" s="14"/>
      <c r="C82" s="10" t="s">
        <v>23</v>
      </c>
      <c r="D82" s="13"/>
      <c r="E82" s="13"/>
      <c r="F82" s="11" t="str">
        <f>E15</f>
        <v xml:space="preserve"> Statutární město Frýdek-Místek</v>
      </c>
      <c r="G82" s="13"/>
      <c r="H82" s="13"/>
      <c r="I82" s="10" t="s">
        <v>31</v>
      </c>
      <c r="J82" s="98" t="str">
        <f>E21</f>
        <v>JANKO Projekt s.r.o.</v>
      </c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5.15" customHeight="1">
      <c r="A83" s="13"/>
      <c r="B83" s="14"/>
      <c r="C83" s="10" t="s">
        <v>29</v>
      </c>
      <c r="D83" s="13"/>
      <c r="E83" s="13"/>
      <c r="F83" s="11" t="str">
        <f>IF(E18="","",E18)</f>
        <v>Dle výběrového řízení investora</v>
      </c>
      <c r="G83" s="13"/>
      <c r="H83" s="13"/>
      <c r="I83" s="10" t="s">
        <v>36</v>
      </c>
      <c r="J83" s="98" t="str">
        <f>E24</f>
        <v>Katerinec</v>
      </c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0.35" customHeight="1">
      <c r="A84" s="13"/>
      <c r="B84" s="14"/>
      <c r="C84" s="13"/>
      <c r="D84" s="13"/>
      <c r="E84" s="13"/>
      <c r="F84" s="13"/>
      <c r="G84" s="13"/>
      <c r="H84" s="13"/>
      <c r="I84" s="13"/>
      <c r="J84" s="13"/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18" customFormat="1" ht="29.25" customHeight="1">
      <c r="A85" s="111"/>
      <c r="B85" s="112"/>
      <c r="C85" s="113" t="s">
        <v>179</v>
      </c>
      <c r="D85" s="114" t="s">
        <v>58</v>
      </c>
      <c r="E85" s="114" t="s">
        <v>54</v>
      </c>
      <c r="F85" s="114" t="s">
        <v>55</v>
      </c>
      <c r="G85" s="114" t="s">
        <v>180</v>
      </c>
      <c r="H85" s="114" t="s">
        <v>181</v>
      </c>
      <c r="I85" s="114" t="s">
        <v>182</v>
      </c>
      <c r="J85" s="115" t="s">
        <v>147</v>
      </c>
      <c r="K85" s="116" t="s">
        <v>183</v>
      </c>
      <c r="L85" s="117"/>
      <c r="M85" s="40"/>
      <c r="N85" s="41" t="s">
        <v>43</v>
      </c>
      <c r="O85" s="41" t="s">
        <v>184</v>
      </c>
      <c r="P85" s="41" t="s">
        <v>185</v>
      </c>
      <c r="Q85" s="41" t="s">
        <v>186</v>
      </c>
      <c r="R85" s="41" t="s">
        <v>187</v>
      </c>
      <c r="S85" s="41" t="s">
        <v>188</v>
      </c>
      <c r="T85" s="42" t="s">
        <v>189</v>
      </c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</row>
    <row r="86" spans="1:65" s="17" customFormat="1" ht="22.8" customHeight="1">
      <c r="A86" s="13"/>
      <c r="B86" s="14"/>
      <c r="C86" s="48" t="s">
        <v>190</v>
      </c>
      <c r="D86" s="13"/>
      <c r="E86" s="13"/>
      <c r="F86" s="13"/>
      <c r="G86" s="13"/>
      <c r="H86" s="13"/>
      <c r="I86" s="13"/>
      <c r="J86" s="119">
        <f>BK86</f>
        <v>0</v>
      </c>
      <c r="K86" s="13"/>
      <c r="L86" s="14"/>
      <c r="M86" s="43"/>
      <c r="N86" s="34"/>
      <c r="O86" s="44"/>
      <c r="P86" s="120">
        <f>P87+P143+P146</f>
        <v>16</v>
      </c>
      <c r="Q86" s="44"/>
      <c r="R86" s="120">
        <f>R87+R143+R146</f>
        <v>0</v>
      </c>
      <c r="S86" s="44"/>
      <c r="T86" s="121">
        <f>T87+T143+T146</f>
        <v>0</v>
      </c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" t="s">
        <v>72</v>
      </c>
      <c r="AU86" s="2" t="s">
        <v>148</v>
      </c>
      <c r="BK86" s="122">
        <f>BK87+BK143+BK146</f>
        <v>0</v>
      </c>
    </row>
    <row r="87" spans="1:65" s="123" customFormat="1" ht="25.95" customHeight="1">
      <c r="B87" s="124"/>
      <c r="D87" s="125" t="s">
        <v>72</v>
      </c>
      <c r="E87" s="126" t="s">
        <v>2857</v>
      </c>
      <c r="F87" s="126" t="s">
        <v>2858</v>
      </c>
      <c r="J87" s="127">
        <f>BK87</f>
        <v>0</v>
      </c>
      <c r="L87" s="124"/>
      <c r="M87" s="128"/>
      <c r="N87" s="129"/>
      <c r="O87" s="129"/>
      <c r="P87" s="130">
        <f>P88+P110+P141</f>
        <v>0</v>
      </c>
      <c r="Q87" s="129"/>
      <c r="R87" s="130">
        <f>R88+R110+R141</f>
        <v>0</v>
      </c>
      <c r="S87" s="129"/>
      <c r="T87" s="131">
        <f>T88+T110+T141</f>
        <v>0</v>
      </c>
      <c r="AR87" s="125" t="s">
        <v>80</v>
      </c>
      <c r="AT87" s="132" t="s">
        <v>72</v>
      </c>
      <c r="AU87" s="132" t="s">
        <v>73</v>
      </c>
      <c r="AY87" s="125" t="s">
        <v>193</v>
      </c>
      <c r="BK87" s="133">
        <f>BK88+BK110+BK141</f>
        <v>0</v>
      </c>
    </row>
    <row r="88" spans="1:65" s="123" customFormat="1" ht="22.8" customHeight="1">
      <c r="B88" s="124"/>
      <c r="D88" s="125" t="s">
        <v>72</v>
      </c>
      <c r="E88" s="134" t="s">
        <v>2467</v>
      </c>
      <c r="F88" s="134" t="s">
        <v>2859</v>
      </c>
      <c r="J88" s="135">
        <f>BK88</f>
        <v>0</v>
      </c>
      <c r="L88" s="124"/>
      <c r="M88" s="128"/>
      <c r="N88" s="129"/>
      <c r="O88" s="129"/>
      <c r="P88" s="130">
        <f>SUM(P89:P109)</f>
        <v>0</v>
      </c>
      <c r="Q88" s="129"/>
      <c r="R88" s="130">
        <f>SUM(R89:R109)</f>
        <v>0</v>
      </c>
      <c r="S88" s="129"/>
      <c r="T88" s="131">
        <f>SUM(T89:T109)</f>
        <v>0</v>
      </c>
      <c r="AR88" s="125" t="s">
        <v>82</v>
      </c>
      <c r="AT88" s="132" t="s">
        <v>72</v>
      </c>
      <c r="AU88" s="132" t="s">
        <v>80</v>
      </c>
      <c r="AY88" s="125" t="s">
        <v>193</v>
      </c>
      <c r="BK88" s="133">
        <f>SUM(BK89:BK109)</f>
        <v>0</v>
      </c>
    </row>
    <row r="89" spans="1:65" s="17" customFormat="1" ht="16.5" customHeight="1">
      <c r="A89" s="13"/>
      <c r="B89" s="136"/>
      <c r="C89" s="137" t="s">
        <v>80</v>
      </c>
      <c r="D89" s="137" t="s">
        <v>195</v>
      </c>
      <c r="E89" s="138" t="s">
        <v>2860</v>
      </c>
      <c r="F89" s="139" t="s">
        <v>2861</v>
      </c>
      <c r="G89" s="140" t="s">
        <v>2862</v>
      </c>
      <c r="H89" s="141">
        <v>1</v>
      </c>
      <c r="I89" s="142">
        <v>0</v>
      </c>
      <c r="J89" s="142">
        <f t="shared" ref="J89:J109" si="0">ROUND(I89*H89,2)</f>
        <v>0</v>
      </c>
      <c r="K89" s="143"/>
      <c r="L89" s="14"/>
      <c r="M89" s="144"/>
      <c r="N89" s="145" t="s">
        <v>44</v>
      </c>
      <c r="O89" s="146">
        <v>0</v>
      </c>
      <c r="P89" s="146">
        <f t="shared" ref="P89:P109" si="1">O89*H89</f>
        <v>0</v>
      </c>
      <c r="Q89" s="146">
        <v>0</v>
      </c>
      <c r="R89" s="146">
        <f t="shared" ref="R89:R109" si="2">Q89*H89</f>
        <v>0</v>
      </c>
      <c r="S89" s="146">
        <v>0</v>
      </c>
      <c r="T89" s="147">
        <f t="shared" ref="T89:T109" si="3">S89*H89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48" t="s">
        <v>283</v>
      </c>
      <c r="AT89" s="148" t="s">
        <v>195</v>
      </c>
      <c r="AU89" s="148" t="s">
        <v>82</v>
      </c>
      <c r="AY89" s="2" t="s">
        <v>193</v>
      </c>
      <c r="BE89" s="149">
        <f t="shared" ref="BE89:BE109" si="4">IF(N89="základní",J89,0)</f>
        <v>0</v>
      </c>
      <c r="BF89" s="149">
        <f t="shared" ref="BF89:BF109" si="5">IF(N89="snížená",J89,0)</f>
        <v>0</v>
      </c>
      <c r="BG89" s="149">
        <f t="shared" ref="BG89:BG109" si="6">IF(N89="zákl. přenesená",J89,0)</f>
        <v>0</v>
      </c>
      <c r="BH89" s="149">
        <f t="shared" ref="BH89:BH109" si="7">IF(N89="sníž. přenesená",J89,0)</f>
        <v>0</v>
      </c>
      <c r="BI89" s="149">
        <f t="shared" ref="BI89:BI109" si="8">IF(N89="nulová",J89,0)</f>
        <v>0</v>
      </c>
      <c r="BJ89" s="2" t="s">
        <v>80</v>
      </c>
      <c r="BK89" s="149">
        <f t="shared" ref="BK89:BK109" si="9">ROUND(I89*H89,2)</f>
        <v>0</v>
      </c>
      <c r="BL89" s="2" t="s">
        <v>283</v>
      </c>
      <c r="BM89" s="148" t="s">
        <v>82</v>
      </c>
    </row>
    <row r="90" spans="1:65" s="17" customFormat="1" ht="16.5" customHeight="1">
      <c r="A90" s="13"/>
      <c r="B90" s="136"/>
      <c r="C90" s="137" t="s">
        <v>82</v>
      </c>
      <c r="D90" s="137" t="s">
        <v>195</v>
      </c>
      <c r="E90" s="138" t="s">
        <v>2863</v>
      </c>
      <c r="F90" s="139" t="s">
        <v>2864</v>
      </c>
      <c r="G90" s="140" t="s">
        <v>353</v>
      </c>
      <c r="H90" s="141">
        <v>107</v>
      </c>
      <c r="I90" s="142">
        <v>0</v>
      </c>
      <c r="J90" s="142">
        <f t="shared" si="0"/>
        <v>0</v>
      </c>
      <c r="K90" s="143"/>
      <c r="L90" s="14"/>
      <c r="M90" s="144"/>
      <c r="N90" s="145" t="s">
        <v>44</v>
      </c>
      <c r="O90" s="146">
        <v>0</v>
      </c>
      <c r="P90" s="146">
        <f t="shared" si="1"/>
        <v>0</v>
      </c>
      <c r="Q90" s="146">
        <v>0</v>
      </c>
      <c r="R90" s="146">
        <f t="shared" si="2"/>
        <v>0</v>
      </c>
      <c r="S90" s="146">
        <v>0</v>
      </c>
      <c r="T90" s="147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48" t="s">
        <v>283</v>
      </c>
      <c r="AT90" s="148" t="s">
        <v>195</v>
      </c>
      <c r="AU90" s="148" t="s">
        <v>82</v>
      </c>
      <c r="AY90" s="2" t="s">
        <v>193</v>
      </c>
      <c r="BE90" s="149">
        <f t="shared" si="4"/>
        <v>0</v>
      </c>
      <c r="BF90" s="149">
        <f t="shared" si="5"/>
        <v>0</v>
      </c>
      <c r="BG90" s="149">
        <f t="shared" si="6"/>
        <v>0</v>
      </c>
      <c r="BH90" s="149">
        <f t="shared" si="7"/>
        <v>0</v>
      </c>
      <c r="BI90" s="149">
        <f t="shared" si="8"/>
        <v>0</v>
      </c>
      <c r="BJ90" s="2" t="s">
        <v>80</v>
      </c>
      <c r="BK90" s="149">
        <f t="shared" si="9"/>
        <v>0</v>
      </c>
      <c r="BL90" s="2" t="s">
        <v>283</v>
      </c>
      <c r="BM90" s="148" t="s">
        <v>199</v>
      </c>
    </row>
    <row r="91" spans="1:65" s="17" customFormat="1" ht="16.5" customHeight="1">
      <c r="A91" s="13"/>
      <c r="B91" s="136"/>
      <c r="C91" s="137" t="s">
        <v>213</v>
      </c>
      <c r="D91" s="137" t="s">
        <v>195</v>
      </c>
      <c r="E91" s="138" t="s">
        <v>2865</v>
      </c>
      <c r="F91" s="139" t="s">
        <v>2866</v>
      </c>
      <c r="G91" s="140" t="s">
        <v>605</v>
      </c>
      <c r="H91" s="141">
        <v>1</v>
      </c>
      <c r="I91" s="142">
        <v>0</v>
      </c>
      <c r="J91" s="142">
        <f t="shared" si="0"/>
        <v>0</v>
      </c>
      <c r="K91" s="143"/>
      <c r="L91" s="14"/>
      <c r="M91" s="144"/>
      <c r="N91" s="145" t="s">
        <v>44</v>
      </c>
      <c r="O91" s="146">
        <v>0</v>
      </c>
      <c r="P91" s="146">
        <f t="shared" si="1"/>
        <v>0</v>
      </c>
      <c r="Q91" s="146">
        <v>0</v>
      </c>
      <c r="R91" s="146">
        <f t="shared" si="2"/>
        <v>0</v>
      </c>
      <c r="S91" s="146">
        <v>0</v>
      </c>
      <c r="T91" s="147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48" t="s">
        <v>283</v>
      </c>
      <c r="AT91" s="148" t="s">
        <v>195</v>
      </c>
      <c r="AU91" s="148" t="s">
        <v>82</v>
      </c>
      <c r="AY91" s="2" t="s">
        <v>193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2" t="s">
        <v>80</v>
      </c>
      <c r="BK91" s="149">
        <f t="shared" si="9"/>
        <v>0</v>
      </c>
      <c r="BL91" s="2" t="s">
        <v>283</v>
      </c>
      <c r="BM91" s="148" t="s">
        <v>216</v>
      </c>
    </row>
    <row r="92" spans="1:65" s="17" customFormat="1" ht="16.5" customHeight="1">
      <c r="A92" s="13"/>
      <c r="B92" s="136"/>
      <c r="C92" s="137" t="s">
        <v>199</v>
      </c>
      <c r="D92" s="137" t="s">
        <v>195</v>
      </c>
      <c r="E92" s="138" t="s">
        <v>2867</v>
      </c>
      <c r="F92" s="139" t="s">
        <v>2868</v>
      </c>
      <c r="G92" s="140" t="s">
        <v>605</v>
      </c>
      <c r="H92" s="141">
        <v>2</v>
      </c>
      <c r="I92" s="142">
        <v>0</v>
      </c>
      <c r="J92" s="142">
        <f t="shared" si="0"/>
        <v>0</v>
      </c>
      <c r="K92" s="143"/>
      <c r="L92" s="14"/>
      <c r="M92" s="144"/>
      <c r="N92" s="145" t="s">
        <v>44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48" t="s">
        <v>283</v>
      </c>
      <c r="AT92" s="148" t="s">
        <v>195</v>
      </c>
      <c r="AU92" s="148" t="s">
        <v>82</v>
      </c>
      <c r="AY92" s="2" t="s">
        <v>193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80</v>
      </c>
      <c r="BK92" s="149">
        <f t="shared" si="9"/>
        <v>0</v>
      </c>
      <c r="BL92" s="2" t="s">
        <v>283</v>
      </c>
      <c r="BM92" s="148" t="s">
        <v>224</v>
      </c>
    </row>
    <row r="93" spans="1:65" s="17" customFormat="1" ht="16.5" customHeight="1">
      <c r="A93" s="13"/>
      <c r="B93" s="136"/>
      <c r="C93" s="137" t="s">
        <v>228</v>
      </c>
      <c r="D93" s="137" t="s">
        <v>195</v>
      </c>
      <c r="E93" s="138" t="s">
        <v>2869</v>
      </c>
      <c r="F93" s="139" t="s">
        <v>2870</v>
      </c>
      <c r="G93" s="140" t="s">
        <v>605</v>
      </c>
      <c r="H93" s="141">
        <v>1</v>
      </c>
      <c r="I93" s="142">
        <v>0</v>
      </c>
      <c r="J93" s="142">
        <f t="shared" si="0"/>
        <v>0</v>
      </c>
      <c r="K93" s="143"/>
      <c r="L93" s="14"/>
      <c r="M93" s="144"/>
      <c r="N93" s="145" t="s">
        <v>44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48" t="s">
        <v>283</v>
      </c>
      <c r="AT93" s="148" t="s">
        <v>195</v>
      </c>
      <c r="AU93" s="148" t="s">
        <v>82</v>
      </c>
      <c r="AY93" s="2" t="s">
        <v>193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80</v>
      </c>
      <c r="BK93" s="149">
        <f t="shared" si="9"/>
        <v>0</v>
      </c>
      <c r="BL93" s="2" t="s">
        <v>283</v>
      </c>
      <c r="BM93" s="148" t="s">
        <v>231</v>
      </c>
    </row>
    <row r="94" spans="1:65" s="17" customFormat="1" ht="16.5" customHeight="1">
      <c r="A94" s="13"/>
      <c r="B94" s="136"/>
      <c r="C94" s="137" t="s">
        <v>216</v>
      </c>
      <c r="D94" s="137" t="s">
        <v>195</v>
      </c>
      <c r="E94" s="138" t="s">
        <v>2871</v>
      </c>
      <c r="F94" s="139" t="s">
        <v>2872</v>
      </c>
      <c r="G94" s="140" t="s">
        <v>605</v>
      </c>
      <c r="H94" s="141">
        <v>1</v>
      </c>
      <c r="I94" s="142">
        <v>0</v>
      </c>
      <c r="J94" s="142">
        <f t="shared" si="0"/>
        <v>0</v>
      </c>
      <c r="K94" s="143"/>
      <c r="L94" s="14"/>
      <c r="M94" s="144"/>
      <c r="N94" s="145" t="s">
        <v>44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48" t="s">
        <v>283</v>
      </c>
      <c r="AT94" s="148" t="s">
        <v>195</v>
      </c>
      <c r="AU94" s="148" t="s">
        <v>82</v>
      </c>
      <c r="AY94" s="2" t="s">
        <v>193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80</v>
      </c>
      <c r="BK94" s="149">
        <f t="shared" si="9"/>
        <v>0</v>
      </c>
      <c r="BL94" s="2" t="s">
        <v>283</v>
      </c>
      <c r="BM94" s="148" t="s">
        <v>263</v>
      </c>
    </row>
    <row r="95" spans="1:65" s="17" customFormat="1" ht="16.5" customHeight="1">
      <c r="A95" s="13"/>
      <c r="B95" s="136"/>
      <c r="C95" s="137" t="s">
        <v>276</v>
      </c>
      <c r="D95" s="137" t="s">
        <v>195</v>
      </c>
      <c r="E95" s="138" t="s">
        <v>2873</v>
      </c>
      <c r="F95" s="139" t="s">
        <v>2874</v>
      </c>
      <c r="G95" s="140" t="s">
        <v>605</v>
      </c>
      <c r="H95" s="141">
        <v>1</v>
      </c>
      <c r="I95" s="142">
        <v>0</v>
      </c>
      <c r="J95" s="142">
        <f t="shared" si="0"/>
        <v>0</v>
      </c>
      <c r="K95" s="143"/>
      <c r="L95" s="14"/>
      <c r="M95" s="144"/>
      <c r="N95" s="145" t="s">
        <v>44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283</v>
      </c>
      <c r="AT95" s="148" t="s">
        <v>195</v>
      </c>
      <c r="AU95" s="148" t="s">
        <v>82</v>
      </c>
      <c r="AY95" s="2" t="s">
        <v>193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80</v>
      </c>
      <c r="BK95" s="149">
        <f t="shared" si="9"/>
        <v>0</v>
      </c>
      <c r="BL95" s="2" t="s">
        <v>283</v>
      </c>
      <c r="BM95" s="148" t="s">
        <v>279</v>
      </c>
    </row>
    <row r="96" spans="1:65" s="17" customFormat="1" ht="16.5" customHeight="1">
      <c r="A96" s="13"/>
      <c r="B96" s="136"/>
      <c r="C96" s="137" t="s">
        <v>224</v>
      </c>
      <c r="D96" s="137" t="s">
        <v>195</v>
      </c>
      <c r="E96" s="138" t="s">
        <v>2875</v>
      </c>
      <c r="F96" s="139" t="s">
        <v>2876</v>
      </c>
      <c r="G96" s="140" t="s">
        <v>605</v>
      </c>
      <c r="H96" s="141">
        <v>1</v>
      </c>
      <c r="I96" s="142">
        <v>0</v>
      </c>
      <c r="J96" s="142">
        <f t="shared" si="0"/>
        <v>0</v>
      </c>
      <c r="K96" s="143"/>
      <c r="L96" s="14"/>
      <c r="M96" s="144"/>
      <c r="N96" s="145" t="s">
        <v>44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283</v>
      </c>
      <c r="AT96" s="148" t="s">
        <v>195</v>
      </c>
      <c r="AU96" s="148" t="s">
        <v>82</v>
      </c>
      <c r="AY96" s="2" t="s">
        <v>193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80</v>
      </c>
      <c r="BK96" s="149">
        <f t="shared" si="9"/>
        <v>0</v>
      </c>
      <c r="BL96" s="2" t="s">
        <v>283</v>
      </c>
      <c r="BM96" s="148" t="s">
        <v>283</v>
      </c>
    </row>
    <row r="97" spans="1:65" s="17" customFormat="1" ht="16.5" customHeight="1">
      <c r="A97" s="13"/>
      <c r="B97" s="136"/>
      <c r="C97" s="137" t="s">
        <v>286</v>
      </c>
      <c r="D97" s="137" t="s">
        <v>195</v>
      </c>
      <c r="E97" s="138" t="s">
        <v>2877</v>
      </c>
      <c r="F97" s="139" t="s">
        <v>2878</v>
      </c>
      <c r="G97" s="140" t="s">
        <v>605</v>
      </c>
      <c r="H97" s="141">
        <v>1</v>
      </c>
      <c r="I97" s="142">
        <v>0</v>
      </c>
      <c r="J97" s="142">
        <f t="shared" si="0"/>
        <v>0</v>
      </c>
      <c r="K97" s="143"/>
      <c r="L97" s="14"/>
      <c r="M97" s="144"/>
      <c r="N97" s="145" t="s">
        <v>44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283</v>
      </c>
      <c r="AT97" s="148" t="s">
        <v>195</v>
      </c>
      <c r="AU97" s="148" t="s">
        <v>82</v>
      </c>
      <c r="AY97" s="2" t="s">
        <v>193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80</v>
      </c>
      <c r="BK97" s="149">
        <f t="shared" si="9"/>
        <v>0</v>
      </c>
      <c r="BL97" s="2" t="s">
        <v>283</v>
      </c>
      <c r="BM97" s="148" t="s">
        <v>289</v>
      </c>
    </row>
    <row r="98" spans="1:65" s="17" customFormat="1" ht="16.5" customHeight="1">
      <c r="A98" s="13"/>
      <c r="B98" s="136"/>
      <c r="C98" s="137" t="s">
        <v>231</v>
      </c>
      <c r="D98" s="137" t="s">
        <v>195</v>
      </c>
      <c r="E98" s="138" t="s">
        <v>2879</v>
      </c>
      <c r="F98" s="139" t="s">
        <v>2880</v>
      </c>
      <c r="G98" s="140" t="s">
        <v>605</v>
      </c>
      <c r="H98" s="141">
        <v>1</v>
      </c>
      <c r="I98" s="142">
        <v>0</v>
      </c>
      <c r="J98" s="142">
        <f t="shared" si="0"/>
        <v>0</v>
      </c>
      <c r="K98" s="143"/>
      <c r="L98" s="14"/>
      <c r="M98" s="144"/>
      <c r="N98" s="145" t="s">
        <v>44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283</v>
      </c>
      <c r="AT98" s="148" t="s">
        <v>195</v>
      </c>
      <c r="AU98" s="148" t="s">
        <v>82</v>
      </c>
      <c r="AY98" s="2" t="s">
        <v>193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80</v>
      </c>
      <c r="BK98" s="149">
        <f t="shared" si="9"/>
        <v>0</v>
      </c>
      <c r="BL98" s="2" t="s">
        <v>283</v>
      </c>
      <c r="BM98" s="148" t="s">
        <v>293</v>
      </c>
    </row>
    <row r="99" spans="1:65" s="17" customFormat="1" ht="16.5" customHeight="1">
      <c r="A99" s="13"/>
      <c r="B99" s="136"/>
      <c r="C99" s="137" t="s">
        <v>296</v>
      </c>
      <c r="D99" s="137" t="s">
        <v>195</v>
      </c>
      <c r="E99" s="138" t="s">
        <v>2867</v>
      </c>
      <c r="F99" s="139" t="s">
        <v>2868</v>
      </c>
      <c r="G99" s="140" t="s">
        <v>605</v>
      </c>
      <c r="H99" s="141">
        <v>1</v>
      </c>
      <c r="I99" s="142">
        <v>0</v>
      </c>
      <c r="J99" s="142">
        <f t="shared" si="0"/>
        <v>0</v>
      </c>
      <c r="K99" s="143"/>
      <c r="L99" s="14"/>
      <c r="M99" s="144"/>
      <c r="N99" s="145" t="s">
        <v>44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283</v>
      </c>
      <c r="AT99" s="148" t="s">
        <v>195</v>
      </c>
      <c r="AU99" s="148" t="s">
        <v>82</v>
      </c>
      <c r="AY99" s="2" t="s">
        <v>193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80</v>
      </c>
      <c r="BK99" s="149">
        <f t="shared" si="9"/>
        <v>0</v>
      </c>
      <c r="BL99" s="2" t="s">
        <v>283</v>
      </c>
      <c r="BM99" s="148" t="s">
        <v>299</v>
      </c>
    </row>
    <row r="100" spans="1:65" s="17" customFormat="1" ht="16.5" customHeight="1">
      <c r="A100" s="13"/>
      <c r="B100" s="136"/>
      <c r="C100" s="137" t="s">
        <v>263</v>
      </c>
      <c r="D100" s="137" t="s">
        <v>195</v>
      </c>
      <c r="E100" s="138" t="s">
        <v>2881</v>
      </c>
      <c r="F100" s="139" t="s">
        <v>2882</v>
      </c>
      <c r="G100" s="140" t="s">
        <v>605</v>
      </c>
      <c r="H100" s="141">
        <v>1</v>
      </c>
      <c r="I100" s="142">
        <v>0</v>
      </c>
      <c r="J100" s="142">
        <f t="shared" si="0"/>
        <v>0</v>
      </c>
      <c r="K100" s="143"/>
      <c r="L100" s="14"/>
      <c r="M100" s="144"/>
      <c r="N100" s="145" t="s">
        <v>44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283</v>
      </c>
      <c r="AT100" s="148" t="s">
        <v>195</v>
      </c>
      <c r="AU100" s="148" t="s">
        <v>82</v>
      </c>
      <c r="AY100" s="2" t="s">
        <v>193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80</v>
      </c>
      <c r="BK100" s="149">
        <f t="shared" si="9"/>
        <v>0</v>
      </c>
      <c r="BL100" s="2" t="s">
        <v>283</v>
      </c>
      <c r="BM100" s="148" t="s">
        <v>307</v>
      </c>
    </row>
    <row r="101" spans="1:65" s="17" customFormat="1" ht="16.5" customHeight="1">
      <c r="A101" s="13"/>
      <c r="B101" s="136"/>
      <c r="C101" s="137" t="s">
        <v>310</v>
      </c>
      <c r="D101" s="137" t="s">
        <v>195</v>
      </c>
      <c r="E101" s="138" t="s">
        <v>2883</v>
      </c>
      <c r="F101" s="139" t="s">
        <v>2884</v>
      </c>
      <c r="G101" s="140" t="s">
        <v>605</v>
      </c>
      <c r="H101" s="141">
        <v>20</v>
      </c>
      <c r="I101" s="142">
        <v>0</v>
      </c>
      <c r="J101" s="142">
        <f t="shared" si="0"/>
        <v>0</v>
      </c>
      <c r="K101" s="143"/>
      <c r="L101" s="14"/>
      <c r="M101" s="144"/>
      <c r="N101" s="145" t="s">
        <v>44</v>
      </c>
      <c r="O101" s="146">
        <v>0</v>
      </c>
      <c r="P101" s="146">
        <f t="shared" si="1"/>
        <v>0</v>
      </c>
      <c r="Q101" s="146">
        <v>0</v>
      </c>
      <c r="R101" s="146">
        <f t="shared" si="2"/>
        <v>0</v>
      </c>
      <c r="S101" s="146">
        <v>0</v>
      </c>
      <c r="T101" s="147">
        <f t="shared" si="3"/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283</v>
      </c>
      <c r="AT101" s="148" t="s">
        <v>195</v>
      </c>
      <c r="AU101" s="148" t="s">
        <v>82</v>
      </c>
      <c r="AY101" s="2" t="s">
        <v>193</v>
      </c>
      <c r="BE101" s="149">
        <f t="shared" si="4"/>
        <v>0</v>
      </c>
      <c r="BF101" s="149">
        <f t="shared" si="5"/>
        <v>0</v>
      </c>
      <c r="BG101" s="149">
        <f t="shared" si="6"/>
        <v>0</v>
      </c>
      <c r="BH101" s="149">
        <f t="shared" si="7"/>
        <v>0</v>
      </c>
      <c r="BI101" s="149">
        <f t="shared" si="8"/>
        <v>0</v>
      </c>
      <c r="BJ101" s="2" t="s">
        <v>80</v>
      </c>
      <c r="BK101" s="149">
        <f t="shared" si="9"/>
        <v>0</v>
      </c>
      <c r="BL101" s="2" t="s">
        <v>283</v>
      </c>
      <c r="BM101" s="148" t="s">
        <v>313</v>
      </c>
    </row>
    <row r="102" spans="1:65" s="17" customFormat="1" ht="16.5" customHeight="1">
      <c r="A102" s="13"/>
      <c r="B102" s="136"/>
      <c r="C102" s="137" t="s">
        <v>279</v>
      </c>
      <c r="D102" s="137" t="s">
        <v>195</v>
      </c>
      <c r="E102" s="138" t="s">
        <v>2885</v>
      </c>
      <c r="F102" s="139" t="s">
        <v>2886</v>
      </c>
      <c r="G102" s="140" t="s">
        <v>605</v>
      </c>
      <c r="H102" s="141">
        <v>18</v>
      </c>
      <c r="I102" s="142">
        <v>0</v>
      </c>
      <c r="J102" s="142">
        <f t="shared" si="0"/>
        <v>0</v>
      </c>
      <c r="K102" s="143"/>
      <c r="L102" s="14"/>
      <c r="M102" s="144"/>
      <c r="N102" s="145" t="s">
        <v>44</v>
      </c>
      <c r="O102" s="146">
        <v>0</v>
      </c>
      <c r="P102" s="146">
        <f t="shared" si="1"/>
        <v>0</v>
      </c>
      <c r="Q102" s="146">
        <v>0</v>
      </c>
      <c r="R102" s="146">
        <f t="shared" si="2"/>
        <v>0</v>
      </c>
      <c r="S102" s="146">
        <v>0</v>
      </c>
      <c r="T102" s="147">
        <f t="shared" si="3"/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283</v>
      </c>
      <c r="AT102" s="148" t="s">
        <v>195</v>
      </c>
      <c r="AU102" s="148" t="s">
        <v>82</v>
      </c>
      <c r="AY102" s="2" t="s">
        <v>193</v>
      </c>
      <c r="BE102" s="149">
        <f t="shared" si="4"/>
        <v>0</v>
      </c>
      <c r="BF102" s="149">
        <f t="shared" si="5"/>
        <v>0</v>
      </c>
      <c r="BG102" s="149">
        <f t="shared" si="6"/>
        <v>0</v>
      </c>
      <c r="BH102" s="149">
        <f t="shared" si="7"/>
        <v>0</v>
      </c>
      <c r="BI102" s="149">
        <f t="shared" si="8"/>
        <v>0</v>
      </c>
      <c r="BJ102" s="2" t="s">
        <v>80</v>
      </c>
      <c r="BK102" s="149">
        <f t="shared" si="9"/>
        <v>0</v>
      </c>
      <c r="BL102" s="2" t="s">
        <v>283</v>
      </c>
      <c r="BM102" s="148" t="s">
        <v>327</v>
      </c>
    </row>
    <row r="103" spans="1:65" s="17" customFormat="1" ht="16.5" customHeight="1">
      <c r="A103" s="13"/>
      <c r="B103" s="136"/>
      <c r="C103" s="137" t="s">
        <v>8</v>
      </c>
      <c r="D103" s="137" t="s">
        <v>195</v>
      </c>
      <c r="E103" s="138" t="s">
        <v>2887</v>
      </c>
      <c r="F103" s="139" t="s">
        <v>2888</v>
      </c>
      <c r="G103" s="140" t="s">
        <v>353</v>
      </c>
      <c r="H103" s="141">
        <v>7.5</v>
      </c>
      <c r="I103" s="142">
        <v>0</v>
      </c>
      <c r="J103" s="142">
        <f t="shared" si="0"/>
        <v>0</v>
      </c>
      <c r="K103" s="143"/>
      <c r="L103" s="14"/>
      <c r="M103" s="144"/>
      <c r="N103" s="145" t="s">
        <v>44</v>
      </c>
      <c r="O103" s="146">
        <v>0</v>
      </c>
      <c r="P103" s="146">
        <f t="shared" si="1"/>
        <v>0</v>
      </c>
      <c r="Q103" s="146">
        <v>0</v>
      </c>
      <c r="R103" s="146">
        <f t="shared" si="2"/>
        <v>0</v>
      </c>
      <c r="S103" s="146">
        <v>0</v>
      </c>
      <c r="T103" s="147">
        <f t="shared" si="3"/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283</v>
      </c>
      <c r="AT103" s="148" t="s">
        <v>195</v>
      </c>
      <c r="AU103" s="148" t="s">
        <v>82</v>
      </c>
      <c r="AY103" s="2" t="s">
        <v>193</v>
      </c>
      <c r="BE103" s="149">
        <f t="shared" si="4"/>
        <v>0</v>
      </c>
      <c r="BF103" s="149">
        <f t="shared" si="5"/>
        <v>0</v>
      </c>
      <c r="BG103" s="149">
        <f t="shared" si="6"/>
        <v>0</v>
      </c>
      <c r="BH103" s="149">
        <f t="shared" si="7"/>
        <v>0</v>
      </c>
      <c r="BI103" s="149">
        <f t="shared" si="8"/>
        <v>0</v>
      </c>
      <c r="BJ103" s="2" t="s">
        <v>80</v>
      </c>
      <c r="BK103" s="149">
        <f t="shared" si="9"/>
        <v>0</v>
      </c>
      <c r="BL103" s="2" t="s">
        <v>283</v>
      </c>
      <c r="BM103" s="148" t="s">
        <v>332</v>
      </c>
    </row>
    <row r="104" spans="1:65" s="17" customFormat="1" ht="21.75" customHeight="1">
      <c r="A104" s="13"/>
      <c r="B104" s="136"/>
      <c r="C104" s="137" t="s">
        <v>283</v>
      </c>
      <c r="D104" s="137" t="s">
        <v>195</v>
      </c>
      <c r="E104" s="138" t="s">
        <v>2889</v>
      </c>
      <c r="F104" s="139" t="s">
        <v>2890</v>
      </c>
      <c r="G104" s="140" t="s">
        <v>353</v>
      </c>
      <c r="H104" s="141">
        <v>10</v>
      </c>
      <c r="I104" s="142">
        <v>0</v>
      </c>
      <c r="J104" s="142">
        <f t="shared" si="0"/>
        <v>0</v>
      </c>
      <c r="K104" s="143"/>
      <c r="L104" s="14"/>
      <c r="M104" s="144"/>
      <c r="N104" s="145" t="s">
        <v>44</v>
      </c>
      <c r="O104" s="146">
        <v>0</v>
      </c>
      <c r="P104" s="146">
        <f t="shared" si="1"/>
        <v>0</v>
      </c>
      <c r="Q104" s="146">
        <v>0</v>
      </c>
      <c r="R104" s="146">
        <f t="shared" si="2"/>
        <v>0</v>
      </c>
      <c r="S104" s="146">
        <v>0</v>
      </c>
      <c r="T104" s="147">
        <f t="shared" si="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283</v>
      </c>
      <c r="AT104" s="148" t="s">
        <v>195</v>
      </c>
      <c r="AU104" s="148" t="s">
        <v>82</v>
      </c>
      <c r="AY104" s="2" t="s">
        <v>193</v>
      </c>
      <c r="BE104" s="149">
        <f t="shared" si="4"/>
        <v>0</v>
      </c>
      <c r="BF104" s="149">
        <f t="shared" si="5"/>
        <v>0</v>
      </c>
      <c r="BG104" s="149">
        <f t="shared" si="6"/>
        <v>0</v>
      </c>
      <c r="BH104" s="149">
        <f t="shared" si="7"/>
        <v>0</v>
      </c>
      <c r="BI104" s="149">
        <f t="shared" si="8"/>
        <v>0</v>
      </c>
      <c r="BJ104" s="2" t="s">
        <v>80</v>
      </c>
      <c r="BK104" s="149">
        <f t="shared" si="9"/>
        <v>0</v>
      </c>
      <c r="BL104" s="2" t="s">
        <v>283</v>
      </c>
      <c r="BM104" s="148" t="s">
        <v>336</v>
      </c>
    </row>
    <row r="105" spans="1:65" s="17" customFormat="1" ht="21.75" customHeight="1">
      <c r="A105" s="13"/>
      <c r="B105" s="136"/>
      <c r="C105" s="137" t="s">
        <v>350</v>
      </c>
      <c r="D105" s="137" t="s">
        <v>195</v>
      </c>
      <c r="E105" s="138" t="s">
        <v>2891</v>
      </c>
      <c r="F105" s="139" t="s">
        <v>2892</v>
      </c>
      <c r="G105" s="140" t="s">
        <v>353</v>
      </c>
      <c r="H105" s="141">
        <v>18</v>
      </c>
      <c r="I105" s="142">
        <v>0</v>
      </c>
      <c r="J105" s="142">
        <f t="shared" si="0"/>
        <v>0</v>
      </c>
      <c r="K105" s="143"/>
      <c r="L105" s="14"/>
      <c r="M105" s="144"/>
      <c r="N105" s="145" t="s">
        <v>44</v>
      </c>
      <c r="O105" s="146">
        <v>0</v>
      </c>
      <c r="P105" s="146">
        <f t="shared" si="1"/>
        <v>0</v>
      </c>
      <c r="Q105" s="146">
        <v>0</v>
      </c>
      <c r="R105" s="146">
        <f t="shared" si="2"/>
        <v>0</v>
      </c>
      <c r="S105" s="146">
        <v>0</v>
      </c>
      <c r="T105" s="147">
        <f t="shared" si="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283</v>
      </c>
      <c r="AT105" s="148" t="s">
        <v>195</v>
      </c>
      <c r="AU105" s="148" t="s">
        <v>82</v>
      </c>
      <c r="AY105" s="2" t="s">
        <v>193</v>
      </c>
      <c r="BE105" s="149">
        <f t="shared" si="4"/>
        <v>0</v>
      </c>
      <c r="BF105" s="149">
        <f t="shared" si="5"/>
        <v>0</v>
      </c>
      <c r="BG105" s="149">
        <f t="shared" si="6"/>
        <v>0</v>
      </c>
      <c r="BH105" s="149">
        <f t="shared" si="7"/>
        <v>0</v>
      </c>
      <c r="BI105" s="149">
        <f t="shared" si="8"/>
        <v>0</v>
      </c>
      <c r="BJ105" s="2" t="s">
        <v>80</v>
      </c>
      <c r="BK105" s="149">
        <f t="shared" si="9"/>
        <v>0</v>
      </c>
      <c r="BL105" s="2" t="s">
        <v>283</v>
      </c>
      <c r="BM105" s="148" t="s">
        <v>354</v>
      </c>
    </row>
    <row r="106" spans="1:65" s="17" customFormat="1" ht="21.75" customHeight="1">
      <c r="A106" s="13"/>
      <c r="B106" s="136"/>
      <c r="C106" s="137" t="s">
        <v>289</v>
      </c>
      <c r="D106" s="137" t="s">
        <v>195</v>
      </c>
      <c r="E106" s="138" t="s">
        <v>2893</v>
      </c>
      <c r="F106" s="139" t="s">
        <v>2894</v>
      </c>
      <c r="G106" s="140" t="s">
        <v>353</v>
      </c>
      <c r="H106" s="141">
        <v>16.5</v>
      </c>
      <c r="I106" s="142">
        <v>0</v>
      </c>
      <c r="J106" s="142">
        <f t="shared" si="0"/>
        <v>0</v>
      </c>
      <c r="K106" s="143"/>
      <c r="L106" s="14"/>
      <c r="M106" s="144"/>
      <c r="N106" s="145" t="s">
        <v>44</v>
      </c>
      <c r="O106" s="146">
        <v>0</v>
      </c>
      <c r="P106" s="146">
        <f t="shared" si="1"/>
        <v>0</v>
      </c>
      <c r="Q106" s="146">
        <v>0</v>
      </c>
      <c r="R106" s="146">
        <f t="shared" si="2"/>
        <v>0</v>
      </c>
      <c r="S106" s="146">
        <v>0</v>
      </c>
      <c r="T106" s="147">
        <f t="shared" si="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283</v>
      </c>
      <c r="AT106" s="148" t="s">
        <v>195</v>
      </c>
      <c r="AU106" s="148" t="s">
        <v>82</v>
      </c>
      <c r="AY106" s="2" t="s">
        <v>193</v>
      </c>
      <c r="BE106" s="149">
        <f t="shared" si="4"/>
        <v>0</v>
      </c>
      <c r="BF106" s="149">
        <f t="shared" si="5"/>
        <v>0</v>
      </c>
      <c r="BG106" s="149">
        <f t="shared" si="6"/>
        <v>0</v>
      </c>
      <c r="BH106" s="149">
        <f t="shared" si="7"/>
        <v>0</v>
      </c>
      <c r="BI106" s="149">
        <f t="shared" si="8"/>
        <v>0</v>
      </c>
      <c r="BJ106" s="2" t="s">
        <v>80</v>
      </c>
      <c r="BK106" s="149">
        <f t="shared" si="9"/>
        <v>0</v>
      </c>
      <c r="BL106" s="2" t="s">
        <v>283</v>
      </c>
      <c r="BM106" s="148" t="s">
        <v>360</v>
      </c>
    </row>
    <row r="107" spans="1:65" s="17" customFormat="1" ht="21.75" customHeight="1">
      <c r="A107" s="13"/>
      <c r="B107" s="136"/>
      <c r="C107" s="137" t="s">
        <v>366</v>
      </c>
      <c r="D107" s="137" t="s">
        <v>195</v>
      </c>
      <c r="E107" s="138" t="s">
        <v>2895</v>
      </c>
      <c r="F107" s="139" t="s">
        <v>2896</v>
      </c>
      <c r="G107" s="140" t="s">
        <v>353</v>
      </c>
      <c r="H107" s="141">
        <v>55</v>
      </c>
      <c r="I107" s="142">
        <v>0</v>
      </c>
      <c r="J107" s="142">
        <f t="shared" si="0"/>
        <v>0</v>
      </c>
      <c r="K107" s="143"/>
      <c r="L107" s="14"/>
      <c r="M107" s="144"/>
      <c r="N107" s="145" t="s">
        <v>44</v>
      </c>
      <c r="O107" s="146">
        <v>0</v>
      </c>
      <c r="P107" s="146">
        <f t="shared" si="1"/>
        <v>0</v>
      </c>
      <c r="Q107" s="146">
        <v>0</v>
      </c>
      <c r="R107" s="146">
        <f t="shared" si="2"/>
        <v>0</v>
      </c>
      <c r="S107" s="146">
        <v>0</v>
      </c>
      <c r="T107" s="147">
        <f t="shared" si="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283</v>
      </c>
      <c r="AT107" s="148" t="s">
        <v>195</v>
      </c>
      <c r="AU107" s="148" t="s">
        <v>82</v>
      </c>
      <c r="AY107" s="2" t="s">
        <v>193</v>
      </c>
      <c r="BE107" s="149">
        <f t="shared" si="4"/>
        <v>0</v>
      </c>
      <c r="BF107" s="149">
        <f t="shared" si="5"/>
        <v>0</v>
      </c>
      <c r="BG107" s="149">
        <f t="shared" si="6"/>
        <v>0</v>
      </c>
      <c r="BH107" s="149">
        <f t="shared" si="7"/>
        <v>0</v>
      </c>
      <c r="BI107" s="149">
        <f t="shared" si="8"/>
        <v>0</v>
      </c>
      <c r="BJ107" s="2" t="s">
        <v>80</v>
      </c>
      <c r="BK107" s="149">
        <f t="shared" si="9"/>
        <v>0</v>
      </c>
      <c r="BL107" s="2" t="s">
        <v>283</v>
      </c>
      <c r="BM107" s="148" t="s">
        <v>369</v>
      </c>
    </row>
    <row r="108" spans="1:65" s="17" customFormat="1" ht="16.5" customHeight="1">
      <c r="A108" s="13"/>
      <c r="B108" s="136"/>
      <c r="C108" s="137" t="s">
        <v>293</v>
      </c>
      <c r="D108" s="137" t="s">
        <v>195</v>
      </c>
      <c r="E108" s="138" t="s">
        <v>2897</v>
      </c>
      <c r="F108" s="139" t="s">
        <v>2898</v>
      </c>
      <c r="G108" s="140" t="s">
        <v>353</v>
      </c>
      <c r="H108" s="141">
        <v>107</v>
      </c>
      <c r="I108" s="142">
        <v>0</v>
      </c>
      <c r="J108" s="142">
        <f t="shared" si="0"/>
        <v>0</v>
      </c>
      <c r="K108" s="143"/>
      <c r="L108" s="14"/>
      <c r="M108" s="144"/>
      <c r="N108" s="145" t="s">
        <v>44</v>
      </c>
      <c r="O108" s="146">
        <v>0</v>
      </c>
      <c r="P108" s="146">
        <f t="shared" si="1"/>
        <v>0</v>
      </c>
      <c r="Q108" s="146">
        <v>0</v>
      </c>
      <c r="R108" s="146">
        <f t="shared" si="2"/>
        <v>0</v>
      </c>
      <c r="S108" s="146">
        <v>0</v>
      </c>
      <c r="T108" s="147">
        <f t="shared" si="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283</v>
      </c>
      <c r="AT108" s="148" t="s">
        <v>195</v>
      </c>
      <c r="AU108" s="148" t="s">
        <v>82</v>
      </c>
      <c r="AY108" s="2" t="s">
        <v>193</v>
      </c>
      <c r="BE108" s="149">
        <f t="shared" si="4"/>
        <v>0</v>
      </c>
      <c r="BF108" s="149">
        <f t="shared" si="5"/>
        <v>0</v>
      </c>
      <c r="BG108" s="149">
        <f t="shared" si="6"/>
        <v>0</v>
      </c>
      <c r="BH108" s="149">
        <f t="shared" si="7"/>
        <v>0</v>
      </c>
      <c r="BI108" s="149">
        <f t="shared" si="8"/>
        <v>0</v>
      </c>
      <c r="BJ108" s="2" t="s">
        <v>80</v>
      </c>
      <c r="BK108" s="149">
        <f t="shared" si="9"/>
        <v>0</v>
      </c>
      <c r="BL108" s="2" t="s">
        <v>283</v>
      </c>
      <c r="BM108" s="148" t="s">
        <v>375</v>
      </c>
    </row>
    <row r="109" spans="1:65" s="17" customFormat="1" ht="16.5" customHeight="1">
      <c r="A109" s="13"/>
      <c r="B109" s="136"/>
      <c r="C109" s="137" t="s">
        <v>7</v>
      </c>
      <c r="D109" s="137" t="s">
        <v>195</v>
      </c>
      <c r="E109" s="138" t="s">
        <v>2899</v>
      </c>
      <c r="F109" s="139" t="s">
        <v>2900</v>
      </c>
      <c r="G109" s="140" t="s">
        <v>326</v>
      </c>
      <c r="H109" s="141">
        <v>0.72</v>
      </c>
      <c r="I109" s="142">
        <v>0</v>
      </c>
      <c r="J109" s="142">
        <f t="shared" si="0"/>
        <v>0</v>
      </c>
      <c r="K109" s="143"/>
      <c r="L109" s="14"/>
      <c r="M109" s="144"/>
      <c r="N109" s="145" t="s">
        <v>44</v>
      </c>
      <c r="O109" s="146">
        <v>0</v>
      </c>
      <c r="P109" s="146">
        <f t="shared" si="1"/>
        <v>0</v>
      </c>
      <c r="Q109" s="146">
        <v>0</v>
      </c>
      <c r="R109" s="146">
        <f t="shared" si="2"/>
        <v>0</v>
      </c>
      <c r="S109" s="146">
        <v>0</v>
      </c>
      <c r="T109" s="147">
        <f t="shared" si="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283</v>
      </c>
      <c r="AT109" s="148" t="s">
        <v>195</v>
      </c>
      <c r="AU109" s="148" t="s">
        <v>82</v>
      </c>
      <c r="AY109" s="2" t="s">
        <v>193</v>
      </c>
      <c r="BE109" s="149">
        <f t="shared" si="4"/>
        <v>0</v>
      </c>
      <c r="BF109" s="149">
        <f t="shared" si="5"/>
        <v>0</v>
      </c>
      <c r="BG109" s="149">
        <f t="shared" si="6"/>
        <v>0</v>
      </c>
      <c r="BH109" s="149">
        <f t="shared" si="7"/>
        <v>0</v>
      </c>
      <c r="BI109" s="149">
        <f t="shared" si="8"/>
        <v>0</v>
      </c>
      <c r="BJ109" s="2" t="s">
        <v>80</v>
      </c>
      <c r="BK109" s="149">
        <f t="shared" si="9"/>
        <v>0</v>
      </c>
      <c r="BL109" s="2" t="s">
        <v>283</v>
      </c>
      <c r="BM109" s="148" t="s">
        <v>378</v>
      </c>
    </row>
    <row r="110" spans="1:65" s="123" customFormat="1" ht="22.8" customHeight="1">
      <c r="B110" s="124"/>
      <c r="D110" s="125" t="s">
        <v>72</v>
      </c>
      <c r="E110" s="134" t="s">
        <v>2901</v>
      </c>
      <c r="F110" s="134" t="s">
        <v>2902</v>
      </c>
      <c r="J110" s="135">
        <f>BK110</f>
        <v>0</v>
      </c>
      <c r="L110" s="124"/>
      <c r="M110" s="128"/>
      <c r="N110" s="129"/>
      <c r="O110" s="129"/>
      <c r="P110" s="130">
        <f>SUM(P111:P140)</f>
        <v>0</v>
      </c>
      <c r="Q110" s="129"/>
      <c r="R110" s="130">
        <f>SUM(R111:R140)</f>
        <v>0</v>
      </c>
      <c r="S110" s="129"/>
      <c r="T110" s="131">
        <f>SUM(T111:T140)</f>
        <v>0</v>
      </c>
      <c r="AR110" s="125" t="s">
        <v>82</v>
      </c>
      <c r="AT110" s="132" t="s">
        <v>72</v>
      </c>
      <c r="AU110" s="132" t="s">
        <v>80</v>
      </c>
      <c r="AY110" s="125" t="s">
        <v>193</v>
      </c>
      <c r="BK110" s="133">
        <f>SUM(BK111:BK140)</f>
        <v>0</v>
      </c>
    </row>
    <row r="111" spans="1:65" s="17" customFormat="1" ht="16.5" customHeight="1">
      <c r="A111" s="13"/>
      <c r="B111" s="136"/>
      <c r="C111" s="137" t="s">
        <v>299</v>
      </c>
      <c r="D111" s="137" t="s">
        <v>195</v>
      </c>
      <c r="E111" s="138" t="s">
        <v>2903</v>
      </c>
      <c r="F111" s="139" t="s">
        <v>2904</v>
      </c>
      <c r="G111" s="140" t="s">
        <v>2862</v>
      </c>
      <c r="H111" s="141">
        <v>17</v>
      </c>
      <c r="I111" s="142">
        <v>0</v>
      </c>
      <c r="J111" s="142">
        <f t="shared" ref="J111:J140" si="10">ROUND(I111*H111,2)</f>
        <v>0</v>
      </c>
      <c r="K111" s="143"/>
      <c r="L111" s="14"/>
      <c r="M111" s="144"/>
      <c r="N111" s="145" t="s">
        <v>44</v>
      </c>
      <c r="O111" s="146">
        <v>0</v>
      </c>
      <c r="P111" s="146">
        <f t="shared" ref="P111:P140" si="11">O111*H111</f>
        <v>0</v>
      </c>
      <c r="Q111" s="146">
        <v>0</v>
      </c>
      <c r="R111" s="146">
        <f t="shared" ref="R111:R140" si="12">Q111*H111</f>
        <v>0</v>
      </c>
      <c r="S111" s="146">
        <v>0</v>
      </c>
      <c r="T111" s="147">
        <f t="shared" ref="T111:T140" si="13"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283</v>
      </c>
      <c r="AT111" s="148" t="s">
        <v>195</v>
      </c>
      <c r="AU111" s="148" t="s">
        <v>82</v>
      </c>
      <c r="AY111" s="2" t="s">
        <v>193</v>
      </c>
      <c r="BE111" s="149">
        <f t="shared" ref="BE111:BE140" si="14">IF(N111="základní",J111,0)</f>
        <v>0</v>
      </c>
      <c r="BF111" s="149">
        <f t="shared" ref="BF111:BF140" si="15">IF(N111="snížená",J111,0)</f>
        <v>0</v>
      </c>
      <c r="BG111" s="149">
        <f t="shared" ref="BG111:BG140" si="16">IF(N111="zákl. přenesená",J111,0)</f>
        <v>0</v>
      </c>
      <c r="BH111" s="149">
        <f t="shared" ref="BH111:BH140" si="17">IF(N111="sníž. přenesená",J111,0)</f>
        <v>0</v>
      </c>
      <c r="BI111" s="149">
        <f t="shared" ref="BI111:BI140" si="18">IF(N111="nulová",J111,0)</f>
        <v>0</v>
      </c>
      <c r="BJ111" s="2" t="s">
        <v>80</v>
      </c>
      <c r="BK111" s="149">
        <f t="shared" ref="BK111:BK140" si="19">ROUND(I111*H111,2)</f>
        <v>0</v>
      </c>
      <c r="BL111" s="2" t="s">
        <v>283</v>
      </c>
      <c r="BM111" s="148" t="s">
        <v>382</v>
      </c>
    </row>
    <row r="112" spans="1:65" s="17" customFormat="1" ht="16.5" customHeight="1">
      <c r="A112" s="13"/>
      <c r="B112" s="136"/>
      <c r="C112" s="137" t="s">
        <v>383</v>
      </c>
      <c r="D112" s="137" t="s">
        <v>195</v>
      </c>
      <c r="E112" s="138" t="s">
        <v>2905</v>
      </c>
      <c r="F112" s="139" t="s">
        <v>2906</v>
      </c>
      <c r="G112" s="140" t="s">
        <v>605</v>
      </c>
      <c r="H112" s="141">
        <v>12</v>
      </c>
      <c r="I112" s="142">
        <v>0</v>
      </c>
      <c r="J112" s="142">
        <f t="shared" si="10"/>
        <v>0</v>
      </c>
      <c r="K112" s="143"/>
      <c r="L112" s="14"/>
      <c r="M112" s="144"/>
      <c r="N112" s="145" t="s">
        <v>44</v>
      </c>
      <c r="O112" s="146">
        <v>0</v>
      </c>
      <c r="P112" s="146">
        <f t="shared" si="11"/>
        <v>0</v>
      </c>
      <c r="Q112" s="146">
        <v>0</v>
      </c>
      <c r="R112" s="146">
        <f t="shared" si="12"/>
        <v>0</v>
      </c>
      <c r="S112" s="146">
        <v>0</v>
      </c>
      <c r="T112" s="147">
        <f t="shared" si="1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283</v>
      </c>
      <c r="AT112" s="148" t="s">
        <v>195</v>
      </c>
      <c r="AU112" s="148" t="s">
        <v>82</v>
      </c>
      <c r="AY112" s="2" t="s">
        <v>193</v>
      </c>
      <c r="BE112" s="149">
        <f t="shared" si="14"/>
        <v>0</v>
      </c>
      <c r="BF112" s="149">
        <f t="shared" si="15"/>
        <v>0</v>
      </c>
      <c r="BG112" s="149">
        <f t="shared" si="16"/>
        <v>0</v>
      </c>
      <c r="BH112" s="149">
        <f t="shared" si="17"/>
        <v>0</v>
      </c>
      <c r="BI112" s="149">
        <f t="shared" si="18"/>
        <v>0</v>
      </c>
      <c r="BJ112" s="2" t="s">
        <v>80</v>
      </c>
      <c r="BK112" s="149">
        <f t="shared" si="19"/>
        <v>0</v>
      </c>
      <c r="BL112" s="2" t="s">
        <v>283</v>
      </c>
      <c r="BM112" s="148" t="s">
        <v>386</v>
      </c>
    </row>
    <row r="113" spans="1:65" s="17" customFormat="1" ht="16.5" customHeight="1">
      <c r="A113" s="13"/>
      <c r="B113" s="136"/>
      <c r="C113" s="137" t="s">
        <v>307</v>
      </c>
      <c r="D113" s="137" t="s">
        <v>195</v>
      </c>
      <c r="E113" s="138" t="s">
        <v>2907</v>
      </c>
      <c r="F113" s="139" t="s">
        <v>2908</v>
      </c>
      <c r="G113" s="140" t="s">
        <v>2862</v>
      </c>
      <c r="H113" s="141">
        <v>1</v>
      </c>
      <c r="I113" s="142">
        <v>0</v>
      </c>
      <c r="J113" s="142">
        <f t="shared" si="10"/>
        <v>0</v>
      </c>
      <c r="K113" s="143"/>
      <c r="L113" s="14"/>
      <c r="M113" s="144"/>
      <c r="N113" s="145" t="s">
        <v>44</v>
      </c>
      <c r="O113" s="146">
        <v>0</v>
      </c>
      <c r="P113" s="146">
        <f t="shared" si="11"/>
        <v>0</v>
      </c>
      <c r="Q113" s="146">
        <v>0</v>
      </c>
      <c r="R113" s="146">
        <f t="shared" si="12"/>
        <v>0</v>
      </c>
      <c r="S113" s="146">
        <v>0</v>
      </c>
      <c r="T113" s="147">
        <f t="shared" si="1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283</v>
      </c>
      <c r="AT113" s="148" t="s">
        <v>195</v>
      </c>
      <c r="AU113" s="148" t="s">
        <v>82</v>
      </c>
      <c r="AY113" s="2" t="s">
        <v>193</v>
      </c>
      <c r="BE113" s="149">
        <f t="shared" si="14"/>
        <v>0</v>
      </c>
      <c r="BF113" s="149">
        <f t="shared" si="15"/>
        <v>0</v>
      </c>
      <c r="BG113" s="149">
        <f t="shared" si="16"/>
        <v>0</v>
      </c>
      <c r="BH113" s="149">
        <f t="shared" si="17"/>
        <v>0</v>
      </c>
      <c r="BI113" s="149">
        <f t="shared" si="18"/>
        <v>0</v>
      </c>
      <c r="BJ113" s="2" t="s">
        <v>80</v>
      </c>
      <c r="BK113" s="149">
        <f t="shared" si="19"/>
        <v>0</v>
      </c>
      <c r="BL113" s="2" t="s">
        <v>283</v>
      </c>
      <c r="BM113" s="148" t="s">
        <v>392</v>
      </c>
    </row>
    <row r="114" spans="1:65" s="17" customFormat="1" ht="16.5" customHeight="1">
      <c r="A114" s="13"/>
      <c r="B114" s="136"/>
      <c r="C114" s="137" t="s">
        <v>396</v>
      </c>
      <c r="D114" s="137" t="s">
        <v>195</v>
      </c>
      <c r="E114" s="138" t="s">
        <v>2909</v>
      </c>
      <c r="F114" s="139" t="s">
        <v>2910</v>
      </c>
      <c r="G114" s="140" t="s">
        <v>605</v>
      </c>
      <c r="H114" s="141">
        <v>1</v>
      </c>
      <c r="I114" s="142">
        <v>0</v>
      </c>
      <c r="J114" s="142">
        <f t="shared" si="10"/>
        <v>0</v>
      </c>
      <c r="K114" s="143"/>
      <c r="L114" s="14"/>
      <c r="M114" s="144"/>
      <c r="N114" s="145" t="s">
        <v>44</v>
      </c>
      <c r="O114" s="146">
        <v>0</v>
      </c>
      <c r="P114" s="146">
        <f t="shared" si="11"/>
        <v>0</v>
      </c>
      <c r="Q114" s="146">
        <v>0</v>
      </c>
      <c r="R114" s="146">
        <f t="shared" si="12"/>
        <v>0</v>
      </c>
      <c r="S114" s="146">
        <v>0</v>
      </c>
      <c r="T114" s="147">
        <f t="shared" si="1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48" t="s">
        <v>283</v>
      </c>
      <c r="AT114" s="148" t="s">
        <v>195</v>
      </c>
      <c r="AU114" s="148" t="s">
        <v>82</v>
      </c>
      <c r="AY114" s="2" t="s">
        <v>193</v>
      </c>
      <c r="BE114" s="149">
        <f t="shared" si="14"/>
        <v>0</v>
      </c>
      <c r="BF114" s="149">
        <f t="shared" si="15"/>
        <v>0</v>
      </c>
      <c r="BG114" s="149">
        <f t="shared" si="16"/>
        <v>0</v>
      </c>
      <c r="BH114" s="149">
        <f t="shared" si="17"/>
        <v>0</v>
      </c>
      <c r="BI114" s="149">
        <f t="shared" si="18"/>
        <v>0</v>
      </c>
      <c r="BJ114" s="2" t="s">
        <v>80</v>
      </c>
      <c r="BK114" s="149">
        <f t="shared" si="19"/>
        <v>0</v>
      </c>
      <c r="BL114" s="2" t="s">
        <v>283</v>
      </c>
      <c r="BM114" s="148" t="s">
        <v>399</v>
      </c>
    </row>
    <row r="115" spans="1:65" s="17" customFormat="1" ht="16.5" customHeight="1">
      <c r="A115" s="13"/>
      <c r="B115" s="136"/>
      <c r="C115" s="137" t="s">
        <v>313</v>
      </c>
      <c r="D115" s="137" t="s">
        <v>195</v>
      </c>
      <c r="E115" s="138" t="s">
        <v>2911</v>
      </c>
      <c r="F115" s="139" t="s">
        <v>2912</v>
      </c>
      <c r="G115" s="140" t="s">
        <v>2862</v>
      </c>
      <c r="H115" s="141">
        <v>4</v>
      </c>
      <c r="I115" s="142">
        <v>0</v>
      </c>
      <c r="J115" s="142">
        <f t="shared" si="10"/>
        <v>0</v>
      </c>
      <c r="K115" s="143"/>
      <c r="L115" s="14"/>
      <c r="M115" s="144"/>
      <c r="N115" s="145" t="s">
        <v>44</v>
      </c>
      <c r="O115" s="146">
        <v>0</v>
      </c>
      <c r="P115" s="146">
        <f t="shared" si="11"/>
        <v>0</v>
      </c>
      <c r="Q115" s="146">
        <v>0</v>
      </c>
      <c r="R115" s="146">
        <f t="shared" si="12"/>
        <v>0</v>
      </c>
      <c r="S115" s="146">
        <v>0</v>
      </c>
      <c r="T115" s="147">
        <f t="shared" si="1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283</v>
      </c>
      <c r="AT115" s="148" t="s">
        <v>195</v>
      </c>
      <c r="AU115" s="148" t="s">
        <v>82</v>
      </c>
      <c r="AY115" s="2" t="s">
        <v>193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2" t="s">
        <v>80</v>
      </c>
      <c r="BK115" s="149">
        <f t="shared" si="19"/>
        <v>0</v>
      </c>
      <c r="BL115" s="2" t="s">
        <v>283</v>
      </c>
      <c r="BM115" s="148" t="s">
        <v>406</v>
      </c>
    </row>
    <row r="116" spans="1:65" s="17" customFormat="1" ht="16.5" customHeight="1">
      <c r="A116" s="13"/>
      <c r="B116" s="136"/>
      <c r="C116" s="137" t="s">
        <v>416</v>
      </c>
      <c r="D116" s="137" t="s">
        <v>195</v>
      </c>
      <c r="E116" s="138" t="s">
        <v>2913</v>
      </c>
      <c r="F116" s="139" t="s">
        <v>2914</v>
      </c>
      <c r="G116" s="140" t="s">
        <v>605</v>
      </c>
      <c r="H116" s="141">
        <v>4</v>
      </c>
      <c r="I116" s="142">
        <v>0</v>
      </c>
      <c r="J116" s="142">
        <f t="shared" si="10"/>
        <v>0</v>
      </c>
      <c r="K116" s="143"/>
      <c r="L116" s="14"/>
      <c r="M116" s="144"/>
      <c r="N116" s="145" t="s">
        <v>44</v>
      </c>
      <c r="O116" s="146">
        <v>0</v>
      </c>
      <c r="P116" s="146">
        <f t="shared" si="11"/>
        <v>0</v>
      </c>
      <c r="Q116" s="146">
        <v>0</v>
      </c>
      <c r="R116" s="146">
        <f t="shared" si="12"/>
        <v>0</v>
      </c>
      <c r="S116" s="146">
        <v>0</v>
      </c>
      <c r="T116" s="147">
        <f t="shared" si="1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48" t="s">
        <v>283</v>
      </c>
      <c r="AT116" s="148" t="s">
        <v>195</v>
      </c>
      <c r="AU116" s="148" t="s">
        <v>82</v>
      </c>
      <c r="AY116" s="2" t="s">
        <v>193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2" t="s">
        <v>80</v>
      </c>
      <c r="BK116" s="149">
        <f t="shared" si="19"/>
        <v>0</v>
      </c>
      <c r="BL116" s="2" t="s">
        <v>283</v>
      </c>
      <c r="BM116" s="148" t="s">
        <v>419</v>
      </c>
    </row>
    <row r="117" spans="1:65" s="17" customFormat="1" ht="16.5" customHeight="1">
      <c r="A117" s="13"/>
      <c r="B117" s="136"/>
      <c r="C117" s="137" t="s">
        <v>327</v>
      </c>
      <c r="D117" s="137" t="s">
        <v>195</v>
      </c>
      <c r="E117" s="138" t="s">
        <v>2915</v>
      </c>
      <c r="F117" s="139" t="s">
        <v>2916</v>
      </c>
      <c r="G117" s="140" t="s">
        <v>2862</v>
      </c>
      <c r="H117" s="141">
        <v>1</v>
      </c>
      <c r="I117" s="142">
        <v>0</v>
      </c>
      <c r="J117" s="142">
        <f t="shared" si="10"/>
        <v>0</v>
      </c>
      <c r="K117" s="143"/>
      <c r="L117" s="14"/>
      <c r="M117" s="144"/>
      <c r="N117" s="145" t="s">
        <v>44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48" t="s">
        <v>283</v>
      </c>
      <c r="AT117" s="148" t="s">
        <v>195</v>
      </c>
      <c r="AU117" s="148" t="s">
        <v>82</v>
      </c>
      <c r="AY117" s="2" t="s">
        <v>193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80</v>
      </c>
      <c r="BK117" s="149">
        <f t="shared" si="19"/>
        <v>0</v>
      </c>
      <c r="BL117" s="2" t="s">
        <v>283</v>
      </c>
      <c r="BM117" s="148" t="s">
        <v>427</v>
      </c>
    </row>
    <row r="118" spans="1:65" s="17" customFormat="1" ht="16.5" customHeight="1">
      <c r="A118" s="13"/>
      <c r="B118" s="136"/>
      <c r="C118" s="137" t="s">
        <v>429</v>
      </c>
      <c r="D118" s="137" t="s">
        <v>195</v>
      </c>
      <c r="E118" s="138" t="s">
        <v>2917</v>
      </c>
      <c r="F118" s="139" t="s">
        <v>2918</v>
      </c>
      <c r="G118" s="140" t="s">
        <v>605</v>
      </c>
      <c r="H118" s="141">
        <v>1</v>
      </c>
      <c r="I118" s="142">
        <v>0</v>
      </c>
      <c r="J118" s="142">
        <f t="shared" si="10"/>
        <v>0</v>
      </c>
      <c r="K118" s="143"/>
      <c r="L118" s="14"/>
      <c r="M118" s="144"/>
      <c r="N118" s="145" t="s">
        <v>44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48" t="s">
        <v>283</v>
      </c>
      <c r="AT118" s="148" t="s">
        <v>195</v>
      </c>
      <c r="AU118" s="148" t="s">
        <v>82</v>
      </c>
      <c r="AY118" s="2" t="s">
        <v>193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80</v>
      </c>
      <c r="BK118" s="149">
        <f t="shared" si="19"/>
        <v>0</v>
      </c>
      <c r="BL118" s="2" t="s">
        <v>283</v>
      </c>
      <c r="BM118" s="148" t="s">
        <v>432</v>
      </c>
    </row>
    <row r="119" spans="1:65" s="17" customFormat="1" ht="21.75" customHeight="1">
      <c r="A119" s="13"/>
      <c r="B119" s="136"/>
      <c r="C119" s="137" t="s">
        <v>332</v>
      </c>
      <c r="D119" s="137" t="s">
        <v>195</v>
      </c>
      <c r="E119" s="138" t="s">
        <v>2919</v>
      </c>
      <c r="F119" s="139" t="s">
        <v>2920</v>
      </c>
      <c r="G119" s="140" t="s">
        <v>605</v>
      </c>
      <c r="H119" s="141">
        <v>5</v>
      </c>
      <c r="I119" s="142">
        <v>0</v>
      </c>
      <c r="J119" s="142">
        <f t="shared" si="10"/>
        <v>0</v>
      </c>
      <c r="K119" s="143"/>
      <c r="L119" s="14"/>
      <c r="M119" s="144"/>
      <c r="N119" s="145" t="s">
        <v>44</v>
      </c>
      <c r="O119" s="146">
        <v>0</v>
      </c>
      <c r="P119" s="146">
        <f t="shared" si="11"/>
        <v>0</v>
      </c>
      <c r="Q119" s="146">
        <v>0</v>
      </c>
      <c r="R119" s="146">
        <f t="shared" si="12"/>
        <v>0</v>
      </c>
      <c r="S119" s="146">
        <v>0</v>
      </c>
      <c r="T119" s="147">
        <f t="shared" si="1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48" t="s">
        <v>283</v>
      </c>
      <c r="AT119" s="148" t="s">
        <v>195</v>
      </c>
      <c r="AU119" s="148" t="s">
        <v>82</v>
      </c>
      <c r="AY119" s="2" t="s">
        <v>193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2" t="s">
        <v>80</v>
      </c>
      <c r="BK119" s="149">
        <f t="shared" si="19"/>
        <v>0</v>
      </c>
      <c r="BL119" s="2" t="s">
        <v>283</v>
      </c>
      <c r="BM119" s="148" t="s">
        <v>439</v>
      </c>
    </row>
    <row r="120" spans="1:65" s="17" customFormat="1" ht="24.15" customHeight="1">
      <c r="A120" s="13"/>
      <c r="B120" s="136"/>
      <c r="C120" s="137" t="s">
        <v>442</v>
      </c>
      <c r="D120" s="137" t="s">
        <v>195</v>
      </c>
      <c r="E120" s="138" t="s">
        <v>2921</v>
      </c>
      <c r="F120" s="139" t="s">
        <v>2922</v>
      </c>
      <c r="G120" s="140" t="s">
        <v>605</v>
      </c>
      <c r="H120" s="141">
        <v>1</v>
      </c>
      <c r="I120" s="142">
        <v>0</v>
      </c>
      <c r="J120" s="142">
        <f t="shared" si="10"/>
        <v>0</v>
      </c>
      <c r="K120" s="143"/>
      <c r="L120" s="14"/>
      <c r="M120" s="144"/>
      <c r="N120" s="145" t="s">
        <v>44</v>
      </c>
      <c r="O120" s="146">
        <v>0</v>
      </c>
      <c r="P120" s="146">
        <f t="shared" si="11"/>
        <v>0</v>
      </c>
      <c r="Q120" s="146">
        <v>0</v>
      </c>
      <c r="R120" s="146">
        <f t="shared" si="12"/>
        <v>0</v>
      </c>
      <c r="S120" s="146">
        <v>0</v>
      </c>
      <c r="T120" s="147">
        <f t="shared" si="1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283</v>
      </c>
      <c r="AT120" s="148" t="s">
        <v>195</v>
      </c>
      <c r="AU120" s="148" t="s">
        <v>82</v>
      </c>
      <c r="AY120" s="2" t="s">
        <v>193</v>
      </c>
      <c r="BE120" s="149">
        <f t="shared" si="14"/>
        <v>0</v>
      </c>
      <c r="BF120" s="149">
        <f t="shared" si="15"/>
        <v>0</v>
      </c>
      <c r="BG120" s="149">
        <f t="shared" si="16"/>
        <v>0</v>
      </c>
      <c r="BH120" s="149">
        <f t="shared" si="17"/>
        <v>0</v>
      </c>
      <c r="BI120" s="149">
        <f t="shared" si="18"/>
        <v>0</v>
      </c>
      <c r="BJ120" s="2" t="s">
        <v>80</v>
      </c>
      <c r="BK120" s="149">
        <f t="shared" si="19"/>
        <v>0</v>
      </c>
      <c r="BL120" s="2" t="s">
        <v>283</v>
      </c>
      <c r="BM120" s="148" t="s">
        <v>445</v>
      </c>
    </row>
    <row r="121" spans="1:65" s="17" customFormat="1" ht="16.5" customHeight="1">
      <c r="A121" s="13"/>
      <c r="B121" s="136"/>
      <c r="C121" s="137" t="s">
        <v>336</v>
      </c>
      <c r="D121" s="137" t="s">
        <v>195</v>
      </c>
      <c r="E121" s="138" t="s">
        <v>2923</v>
      </c>
      <c r="F121" s="139" t="s">
        <v>2924</v>
      </c>
      <c r="G121" s="140" t="s">
        <v>2862</v>
      </c>
      <c r="H121" s="141">
        <v>1</v>
      </c>
      <c r="I121" s="142">
        <v>0</v>
      </c>
      <c r="J121" s="142">
        <f t="shared" si="10"/>
        <v>0</v>
      </c>
      <c r="K121" s="143"/>
      <c r="L121" s="14"/>
      <c r="M121" s="144"/>
      <c r="N121" s="145" t="s">
        <v>44</v>
      </c>
      <c r="O121" s="146">
        <v>0</v>
      </c>
      <c r="P121" s="146">
        <f t="shared" si="11"/>
        <v>0</v>
      </c>
      <c r="Q121" s="146">
        <v>0</v>
      </c>
      <c r="R121" s="146">
        <f t="shared" si="12"/>
        <v>0</v>
      </c>
      <c r="S121" s="146">
        <v>0</v>
      </c>
      <c r="T121" s="147">
        <f t="shared" si="1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48" t="s">
        <v>283</v>
      </c>
      <c r="AT121" s="148" t="s">
        <v>195</v>
      </c>
      <c r="AU121" s="148" t="s">
        <v>82</v>
      </c>
      <c r="AY121" s="2" t="s">
        <v>193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2" t="s">
        <v>80</v>
      </c>
      <c r="BK121" s="149">
        <f t="shared" si="19"/>
        <v>0</v>
      </c>
      <c r="BL121" s="2" t="s">
        <v>283</v>
      </c>
      <c r="BM121" s="148" t="s">
        <v>449</v>
      </c>
    </row>
    <row r="122" spans="1:65" s="17" customFormat="1" ht="16.5" customHeight="1">
      <c r="A122" s="13"/>
      <c r="B122" s="136"/>
      <c r="C122" s="137" t="s">
        <v>453</v>
      </c>
      <c r="D122" s="137" t="s">
        <v>195</v>
      </c>
      <c r="E122" s="138" t="s">
        <v>2925</v>
      </c>
      <c r="F122" s="139" t="s">
        <v>2926</v>
      </c>
      <c r="G122" s="140" t="s">
        <v>2862</v>
      </c>
      <c r="H122" s="141">
        <v>1</v>
      </c>
      <c r="I122" s="142">
        <v>0</v>
      </c>
      <c r="J122" s="142">
        <f t="shared" si="10"/>
        <v>0</v>
      </c>
      <c r="K122" s="143"/>
      <c r="L122" s="14"/>
      <c r="M122" s="144"/>
      <c r="N122" s="145" t="s">
        <v>44</v>
      </c>
      <c r="O122" s="146">
        <v>0</v>
      </c>
      <c r="P122" s="146">
        <f t="shared" si="11"/>
        <v>0</v>
      </c>
      <c r="Q122" s="146">
        <v>0</v>
      </c>
      <c r="R122" s="146">
        <f t="shared" si="12"/>
        <v>0</v>
      </c>
      <c r="S122" s="146">
        <v>0</v>
      </c>
      <c r="T122" s="147">
        <f t="shared" si="1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283</v>
      </c>
      <c r="AT122" s="148" t="s">
        <v>195</v>
      </c>
      <c r="AU122" s="148" t="s">
        <v>82</v>
      </c>
      <c r="AY122" s="2" t="s">
        <v>193</v>
      </c>
      <c r="BE122" s="149">
        <f t="shared" si="14"/>
        <v>0</v>
      </c>
      <c r="BF122" s="149">
        <f t="shared" si="15"/>
        <v>0</v>
      </c>
      <c r="BG122" s="149">
        <f t="shared" si="16"/>
        <v>0</v>
      </c>
      <c r="BH122" s="149">
        <f t="shared" si="17"/>
        <v>0</v>
      </c>
      <c r="BI122" s="149">
        <f t="shared" si="18"/>
        <v>0</v>
      </c>
      <c r="BJ122" s="2" t="s">
        <v>80</v>
      </c>
      <c r="BK122" s="149">
        <f t="shared" si="19"/>
        <v>0</v>
      </c>
      <c r="BL122" s="2" t="s">
        <v>283</v>
      </c>
      <c r="BM122" s="148" t="s">
        <v>456</v>
      </c>
    </row>
    <row r="123" spans="1:65" s="17" customFormat="1" ht="16.5" customHeight="1">
      <c r="A123" s="13"/>
      <c r="B123" s="136"/>
      <c r="C123" s="137" t="s">
        <v>354</v>
      </c>
      <c r="D123" s="137" t="s">
        <v>195</v>
      </c>
      <c r="E123" s="138" t="s">
        <v>2927</v>
      </c>
      <c r="F123" s="139" t="s">
        <v>2928</v>
      </c>
      <c r="G123" s="140" t="s">
        <v>2862</v>
      </c>
      <c r="H123" s="141">
        <v>3</v>
      </c>
      <c r="I123" s="142">
        <v>0</v>
      </c>
      <c r="J123" s="142">
        <f t="shared" si="10"/>
        <v>0</v>
      </c>
      <c r="K123" s="143"/>
      <c r="L123" s="14"/>
      <c r="M123" s="144"/>
      <c r="N123" s="145" t="s">
        <v>44</v>
      </c>
      <c r="O123" s="146">
        <v>0</v>
      </c>
      <c r="P123" s="146">
        <f t="shared" si="11"/>
        <v>0</v>
      </c>
      <c r="Q123" s="146">
        <v>0</v>
      </c>
      <c r="R123" s="146">
        <f t="shared" si="12"/>
        <v>0</v>
      </c>
      <c r="S123" s="146">
        <v>0</v>
      </c>
      <c r="T123" s="147">
        <f t="shared" si="1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48" t="s">
        <v>283</v>
      </c>
      <c r="AT123" s="148" t="s">
        <v>195</v>
      </c>
      <c r="AU123" s="148" t="s">
        <v>82</v>
      </c>
      <c r="AY123" s="2" t="s">
        <v>193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2" t="s">
        <v>80</v>
      </c>
      <c r="BK123" s="149">
        <f t="shared" si="19"/>
        <v>0</v>
      </c>
      <c r="BL123" s="2" t="s">
        <v>283</v>
      </c>
      <c r="BM123" s="148" t="s">
        <v>470</v>
      </c>
    </row>
    <row r="124" spans="1:65" s="17" customFormat="1" ht="16.5" customHeight="1">
      <c r="A124" s="13"/>
      <c r="B124" s="136"/>
      <c r="C124" s="137" t="s">
        <v>478</v>
      </c>
      <c r="D124" s="137" t="s">
        <v>195</v>
      </c>
      <c r="E124" s="138" t="s">
        <v>2929</v>
      </c>
      <c r="F124" s="139" t="s">
        <v>2930</v>
      </c>
      <c r="G124" s="140" t="s">
        <v>2862</v>
      </c>
      <c r="H124" s="141">
        <v>2</v>
      </c>
      <c r="I124" s="142">
        <v>0</v>
      </c>
      <c r="J124" s="142">
        <f t="shared" si="10"/>
        <v>0</v>
      </c>
      <c r="K124" s="143"/>
      <c r="L124" s="14"/>
      <c r="M124" s="144"/>
      <c r="N124" s="145" t="s">
        <v>44</v>
      </c>
      <c r="O124" s="146">
        <v>0</v>
      </c>
      <c r="P124" s="146">
        <f t="shared" si="11"/>
        <v>0</v>
      </c>
      <c r="Q124" s="146">
        <v>0</v>
      </c>
      <c r="R124" s="146">
        <f t="shared" si="12"/>
        <v>0</v>
      </c>
      <c r="S124" s="146">
        <v>0</v>
      </c>
      <c r="T124" s="147">
        <f t="shared" si="13"/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8" t="s">
        <v>283</v>
      </c>
      <c r="AT124" s="148" t="s">
        <v>195</v>
      </c>
      <c r="AU124" s="148" t="s">
        <v>82</v>
      </c>
      <c r="AY124" s="2" t="s">
        <v>193</v>
      </c>
      <c r="BE124" s="149">
        <f t="shared" si="14"/>
        <v>0</v>
      </c>
      <c r="BF124" s="149">
        <f t="shared" si="15"/>
        <v>0</v>
      </c>
      <c r="BG124" s="149">
        <f t="shared" si="16"/>
        <v>0</v>
      </c>
      <c r="BH124" s="149">
        <f t="shared" si="17"/>
        <v>0</v>
      </c>
      <c r="BI124" s="149">
        <f t="shared" si="18"/>
        <v>0</v>
      </c>
      <c r="BJ124" s="2" t="s">
        <v>80</v>
      </c>
      <c r="BK124" s="149">
        <f t="shared" si="19"/>
        <v>0</v>
      </c>
      <c r="BL124" s="2" t="s">
        <v>283</v>
      </c>
      <c r="BM124" s="148" t="s">
        <v>481</v>
      </c>
    </row>
    <row r="125" spans="1:65" s="17" customFormat="1" ht="16.5" customHeight="1">
      <c r="A125" s="13"/>
      <c r="B125" s="136"/>
      <c r="C125" s="137" t="s">
        <v>360</v>
      </c>
      <c r="D125" s="137" t="s">
        <v>195</v>
      </c>
      <c r="E125" s="138" t="s">
        <v>2931</v>
      </c>
      <c r="F125" s="139" t="s">
        <v>2932</v>
      </c>
      <c r="G125" s="140" t="s">
        <v>2862</v>
      </c>
      <c r="H125" s="141">
        <v>1</v>
      </c>
      <c r="I125" s="142">
        <v>0</v>
      </c>
      <c r="J125" s="142">
        <f t="shared" si="10"/>
        <v>0</v>
      </c>
      <c r="K125" s="143"/>
      <c r="L125" s="14"/>
      <c r="M125" s="144"/>
      <c r="N125" s="145" t="s">
        <v>44</v>
      </c>
      <c r="O125" s="146">
        <v>0</v>
      </c>
      <c r="P125" s="146">
        <f t="shared" si="11"/>
        <v>0</v>
      </c>
      <c r="Q125" s="146">
        <v>0</v>
      </c>
      <c r="R125" s="146">
        <f t="shared" si="12"/>
        <v>0</v>
      </c>
      <c r="S125" s="146">
        <v>0</v>
      </c>
      <c r="T125" s="147">
        <f t="shared" si="1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283</v>
      </c>
      <c r="AT125" s="148" t="s">
        <v>195</v>
      </c>
      <c r="AU125" s="148" t="s">
        <v>82</v>
      </c>
      <c r="AY125" s="2" t="s">
        <v>193</v>
      </c>
      <c r="BE125" s="149">
        <f t="shared" si="14"/>
        <v>0</v>
      </c>
      <c r="BF125" s="149">
        <f t="shared" si="15"/>
        <v>0</v>
      </c>
      <c r="BG125" s="149">
        <f t="shared" si="16"/>
        <v>0</v>
      </c>
      <c r="BH125" s="149">
        <f t="shared" si="17"/>
        <v>0</v>
      </c>
      <c r="BI125" s="149">
        <f t="shared" si="18"/>
        <v>0</v>
      </c>
      <c r="BJ125" s="2" t="s">
        <v>80</v>
      </c>
      <c r="BK125" s="149">
        <f t="shared" si="19"/>
        <v>0</v>
      </c>
      <c r="BL125" s="2" t="s">
        <v>283</v>
      </c>
      <c r="BM125" s="148" t="s">
        <v>485</v>
      </c>
    </row>
    <row r="126" spans="1:65" s="17" customFormat="1" ht="16.5" customHeight="1">
      <c r="A126" s="13"/>
      <c r="B126" s="136"/>
      <c r="C126" s="137" t="s">
        <v>488</v>
      </c>
      <c r="D126" s="137" t="s">
        <v>195</v>
      </c>
      <c r="E126" s="138" t="s">
        <v>2933</v>
      </c>
      <c r="F126" s="139" t="s">
        <v>2934</v>
      </c>
      <c r="G126" s="140" t="s">
        <v>2862</v>
      </c>
      <c r="H126" s="141">
        <v>1</v>
      </c>
      <c r="I126" s="142">
        <v>0</v>
      </c>
      <c r="J126" s="142">
        <f t="shared" si="10"/>
        <v>0</v>
      </c>
      <c r="K126" s="143"/>
      <c r="L126" s="14"/>
      <c r="M126" s="144"/>
      <c r="N126" s="145" t="s">
        <v>44</v>
      </c>
      <c r="O126" s="146">
        <v>0</v>
      </c>
      <c r="P126" s="146">
        <f t="shared" si="11"/>
        <v>0</v>
      </c>
      <c r="Q126" s="146">
        <v>0</v>
      </c>
      <c r="R126" s="146">
        <f t="shared" si="12"/>
        <v>0</v>
      </c>
      <c r="S126" s="146">
        <v>0</v>
      </c>
      <c r="T126" s="147">
        <f t="shared" si="1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8" t="s">
        <v>283</v>
      </c>
      <c r="AT126" s="148" t="s">
        <v>195</v>
      </c>
      <c r="AU126" s="148" t="s">
        <v>82</v>
      </c>
      <c r="AY126" s="2" t="s">
        <v>193</v>
      </c>
      <c r="BE126" s="149">
        <f t="shared" si="14"/>
        <v>0</v>
      </c>
      <c r="BF126" s="149">
        <f t="shared" si="15"/>
        <v>0</v>
      </c>
      <c r="BG126" s="149">
        <f t="shared" si="16"/>
        <v>0</v>
      </c>
      <c r="BH126" s="149">
        <f t="shared" si="17"/>
        <v>0</v>
      </c>
      <c r="BI126" s="149">
        <f t="shared" si="18"/>
        <v>0</v>
      </c>
      <c r="BJ126" s="2" t="s">
        <v>80</v>
      </c>
      <c r="BK126" s="149">
        <f t="shared" si="19"/>
        <v>0</v>
      </c>
      <c r="BL126" s="2" t="s">
        <v>283</v>
      </c>
      <c r="BM126" s="148" t="s">
        <v>491</v>
      </c>
    </row>
    <row r="127" spans="1:65" s="17" customFormat="1" ht="21.75" customHeight="1">
      <c r="A127" s="13"/>
      <c r="B127" s="136"/>
      <c r="C127" s="137" t="s">
        <v>369</v>
      </c>
      <c r="D127" s="137" t="s">
        <v>195</v>
      </c>
      <c r="E127" s="138" t="s">
        <v>2935</v>
      </c>
      <c r="F127" s="139" t="s">
        <v>2936</v>
      </c>
      <c r="G127" s="140" t="s">
        <v>605</v>
      </c>
      <c r="H127" s="141">
        <v>4</v>
      </c>
      <c r="I127" s="142">
        <v>0</v>
      </c>
      <c r="J127" s="142">
        <f t="shared" si="10"/>
        <v>0</v>
      </c>
      <c r="K127" s="143"/>
      <c r="L127" s="14"/>
      <c r="M127" s="144"/>
      <c r="N127" s="145" t="s">
        <v>44</v>
      </c>
      <c r="O127" s="146">
        <v>0</v>
      </c>
      <c r="P127" s="146">
        <f t="shared" si="11"/>
        <v>0</v>
      </c>
      <c r="Q127" s="146">
        <v>0</v>
      </c>
      <c r="R127" s="146">
        <f t="shared" si="12"/>
        <v>0</v>
      </c>
      <c r="S127" s="146">
        <v>0</v>
      </c>
      <c r="T127" s="147">
        <f t="shared" si="1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8" t="s">
        <v>283</v>
      </c>
      <c r="AT127" s="148" t="s">
        <v>195</v>
      </c>
      <c r="AU127" s="148" t="s">
        <v>82</v>
      </c>
      <c r="AY127" s="2" t="s">
        <v>193</v>
      </c>
      <c r="BE127" s="149">
        <f t="shared" si="14"/>
        <v>0</v>
      </c>
      <c r="BF127" s="149">
        <f t="shared" si="15"/>
        <v>0</v>
      </c>
      <c r="BG127" s="149">
        <f t="shared" si="16"/>
        <v>0</v>
      </c>
      <c r="BH127" s="149">
        <f t="shared" si="17"/>
        <v>0</v>
      </c>
      <c r="BI127" s="149">
        <f t="shared" si="18"/>
        <v>0</v>
      </c>
      <c r="BJ127" s="2" t="s">
        <v>80</v>
      </c>
      <c r="BK127" s="149">
        <f t="shared" si="19"/>
        <v>0</v>
      </c>
      <c r="BL127" s="2" t="s">
        <v>283</v>
      </c>
      <c r="BM127" s="148" t="s">
        <v>497</v>
      </c>
    </row>
    <row r="128" spans="1:65" s="17" customFormat="1" ht="16.5" customHeight="1">
      <c r="A128" s="13"/>
      <c r="B128" s="136"/>
      <c r="C128" s="137" t="s">
        <v>501</v>
      </c>
      <c r="D128" s="137" t="s">
        <v>195</v>
      </c>
      <c r="E128" s="138" t="s">
        <v>2937</v>
      </c>
      <c r="F128" s="139" t="s">
        <v>2938</v>
      </c>
      <c r="G128" s="140" t="s">
        <v>2862</v>
      </c>
      <c r="H128" s="141">
        <v>1</v>
      </c>
      <c r="I128" s="142">
        <v>0</v>
      </c>
      <c r="J128" s="142">
        <f t="shared" si="10"/>
        <v>0</v>
      </c>
      <c r="K128" s="143"/>
      <c r="L128" s="14"/>
      <c r="M128" s="144"/>
      <c r="N128" s="145" t="s">
        <v>44</v>
      </c>
      <c r="O128" s="146">
        <v>0</v>
      </c>
      <c r="P128" s="146">
        <f t="shared" si="11"/>
        <v>0</v>
      </c>
      <c r="Q128" s="146">
        <v>0</v>
      </c>
      <c r="R128" s="146">
        <f t="shared" si="12"/>
        <v>0</v>
      </c>
      <c r="S128" s="146">
        <v>0</v>
      </c>
      <c r="T128" s="147">
        <f t="shared" si="13"/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8" t="s">
        <v>283</v>
      </c>
      <c r="AT128" s="148" t="s">
        <v>195</v>
      </c>
      <c r="AU128" s="148" t="s">
        <v>82</v>
      </c>
      <c r="AY128" s="2" t="s">
        <v>193</v>
      </c>
      <c r="BE128" s="149">
        <f t="shared" si="14"/>
        <v>0</v>
      </c>
      <c r="BF128" s="149">
        <f t="shared" si="15"/>
        <v>0</v>
      </c>
      <c r="BG128" s="149">
        <f t="shared" si="16"/>
        <v>0</v>
      </c>
      <c r="BH128" s="149">
        <f t="shared" si="17"/>
        <v>0</v>
      </c>
      <c r="BI128" s="149">
        <f t="shared" si="18"/>
        <v>0</v>
      </c>
      <c r="BJ128" s="2" t="s">
        <v>80</v>
      </c>
      <c r="BK128" s="149">
        <f t="shared" si="19"/>
        <v>0</v>
      </c>
      <c r="BL128" s="2" t="s">
        <v>283</v>
      </c>
      <c r="BM128" s="148" t="s">
        <v>504</v>
      </c>
    </row>
    <row r="129" spans="1:65" s="17" customFormat="1" ht="16.5" customHeight="1">
      <c r="A129" s="13"/>
      <c r="B129" s="136"/>
      <c r="C129" s="137" t="s">
        <v>375</v>
      </c>
      <c r="D129" s="137" t="s">
        <v>195</v>
      </c>
      <c r="E129" s="138" t="s">
        <v>2939</v>
      </c>
      <c r="F129" s="139" t="s">
        <v>2940</v>
      </c>
      <c r="G129" s="140" t="s">
        <v>605</v>
      </c>
      <c r="H129" s="141">
        <v>1</v>
      </c>
      <c r="I129" s="142">
        <v>0</v>
      </c>
      <c r="J129" s="142">
        <f t="shared" si="10"/>
        <v>0</v>
      </c>
      <c r="K129" s="143"/>
      <c r="L129" s="14"/>
      <c r="M129" s="144"/>
      <c r="N129" s="145" t="s">
        <v>44</v>
      </c>
      <c r="O129" s="146">
        <v>0</v>
      </c>
      <c r="P129" s="146">
        <f t="shared" si="11"/>
        <v>0</v>
      </c>
      <c r="Q129" s="146">
        <v>0</v>
      </c>
      <c r="R129" s="146">
        <f t="shared" si="12"/>
        <v>0</v>
      </c>
      <c r="S129" s="146">
        <v>0</v>
      </c>
      <c r="T129" s="147">
        <f t="shared" si="1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8" t="s">
        <v>283</v>
      </c>
      <c r="AT129" s="148" t="s">
        <v>195</v>
      </c>
      <c r="AU129" s="148" t="s">
        <v>82</v>
      </c>
      <c r="AY129" s="2" t="s">
        <v>193</v>
      </c>
      <c r="BE129" s="149">
        <f t="shared" si="14"/>
        <v>0</v>
      </c>
      <c r="BF129" s="149">
        <f t="shared" si="15"/>
        <v>0</v>
      </c>
      <c r="BG129" s="149">
        <f t="shared" si="16"/>
        <v>0</v>
      </c>
      <c r="BH129" s="149">
        <f t="shared" si="17"/>
        <v>0</v>
      </c>
      <c r="BI129" s="149">
        <f t="shared" si="18"/>
        <v>0</v>
      </c>
      <c r="BJ129" s="2" t="s">
        <v>80</v>
      </c>
      <c r="BK129" s="149">
        <f t="shared" si="19"/>
        <v>0</v>
      </c>
      <c r="BL129" s="2" t="s">
        <v>283</v>
      </c>
      <c r="BM129" s="148" t="s">
        <v>510</v>
      </c>
    </row>
    <row r="130" spans="1:65" s="17" customFormat="1" ht="21.75" customHeight="1">
      <c r="A130" s="13"/>
      <c r="B130" s="136"/>
      <c r="C130" s="137" t="s">
        <v>512</v>
      </c>
      <c r="D130" s="137" t="s">
        <v>195</v>
      </c>
      <c r="E130" s="138" t="s">
        <v>2941</v>
      </c>
      <c r="F130" s="139" t="s">
        <v>2942</v>
      </c>
      <c r="G130" s="140" t="s">
        <v>2862</v>
      </c>
      <c r="H130" s="141">
        <v>2</v>
      </c>
      <c r="I130" s="142">
        <v>0</v>
      </c>
      <c r="J130" s="142">
        <f t="shared" si="10"/>
        <v>0</v>
      </c>
      <c r="K130" s="143"/>
      <c r="L130" s="14"/>
      <c r="M130" s="144"/>
      <c r="N130" s="145" t="s">
        <v>44</v>
      </c>
      <c r="O130" s="146">
        <v>0</v>
      </c>
      <c r="P130" s="146">
        <f t="shared" si="11"/>
        <v>0</v>
      </c>
      <c r="Q130" s="146">
        <v>0</v>
      </c>
      <c r="R130" s="146">
        <f t="shared" si="12"/>
        <v>0</v>
      </c>
      <c r="S130" s="146">
        <v>0</v>
      </c>
      <c r="T130" s="147">
        <f t="shared" si="1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48" t="s">
        <v>283</v>
      </c>
      <c r="AT130" s="148" t="s">
        <v>195</v>
      </c>
      <c r="AU130" s="148" t="s">
        <v>82</v>
      </c>
      <c r="AY130" s="2" t="s">
        <v>193</v>
      </c>
      <c r="BE130" s="149">
        <f t="shared" si="14"/>
        <v>0</v>
      </c>
      <c r="BF130" s="149">
        <f t="shared" si="15"/>
        <v>0</v>
      </c>
      <c r="BG130" s="149">
        <f t="shared" si="16"/>
        <v>0</v>
      </c>
      <c r="BH130" s="149">
        <f t="shared" si="17"/>
        <v>0</v>
      </c>
      <c r="BI130" s="149">
        <f t="shared" si="18"/>
        <v>0</v>
      </c>
      <c r="BJ130" s="2" t="s">
        <v>80</v>
      </c>
      <c r="BK130" s="149">
        <f t="shared" si="19"/>
        <v>0</v>
      </c>
      <c r="BL130" s="2" t="s">
        <v>283</v>
      </c>
      <c r="BM130" s="148" t="s">
        <v>515</v>
      </c>
    </row>
    <row r="131" spans="1:65" s="17" customFormat="1" ht="16.5" customHeight="1">
      <c r="A131" s="13"/>
      <c r="B131" s="136"/>
      <c r="C131" s="137" t="s">
        <v>378</v>
      </c>
      <c r="D131" s="137" t="s">
        <v>195</v>
      </c>
      <c r="E131" s="138" t="s">
        <v>2943</v>
      </c>
      <c r="F131" s="139" t="s">
        <v>2944</v>
      </c>
      <c r="G131" s="140" t="s">
        <v>2862</v>
      </c>
      <c r="H131" s="141">
        <v>23</v>
      </c>
      <c r="I131" s="142">
        <v>0</v>
      </c>
      <c r="J131" s="142">
        <f t="shared" si="10"/>
        <v>0</v>
      </c>
      <c r="K131" s="143"/>
      <c r="L131" s="14"/>
      <c r="M131" s="144"/>
      <c r="N131" s="145" t="s">
        <v>44</v>
      </c>
      <c r="O131" s="146">
        <v>0</v>
      </c>
      <c r="P131" s="146">
        <f t="shared" si="11"/>
        <v>0</v>
      </c>
      <c r="Q131" s="146">
        <v>0</v>
      </c>
      <c r="R131" s="146">
        <f t="shared" si="12"/>
        <v>0</v>
      </c>
      <c r="S131" s="146">
        <v>0</v>
      </c>
      <c r="T131" s="147">
        <f t="shared" si="13"/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8" t="s">
        <v>283</v>
      </c>
      <c r="AT131" s="148" t="s">
        <v>195</v>
      </c>
      <c r="AU131" s="148" t="s">
        <v>82</v>
      </c>
      <c r="AY131" s="2" t="s">
        <v>193</v>
      </c>
      <c r="BE131" s="149">
        <f t="shared" si="14"/>
        <v>0</v>
      </c>
      <c r="BF131" s="149">
        <f t="shared" si="15"/>
        <v>0</v>
      </c>
      <c r="BG131" s="149">
        <f t="shared" si="16"/>
        <v>0</v>
      </c>
      <c r="BH131" s="149">
        <f t="shared" si="17"/>
        <v>0</v>
      </c>
      <c r="BI131" s="149">
        <f t="shared" si="18"/>
        <v>0</v>
      </c>
      <c r="BJ131" s="2" t="s">
        <v>80</v>
      </c>
      <c r="BK131" s="149">
        <f t="shared" si="19"/>
        <v>0</v>
      </c>
      <c r="BL131" s="2" t="s">
        <v>283</v>
      </c>
      <c r="BM131" s="148" t="s">
        <v>521</v>
      </c>
    </row>
    <row r="132" spans="1:65" s="17" customFormat="1" ht="16.5" customHeight="1">
      <c r="A132" s="13"/>
      <c r="B132" s="136"/>
      <c r="C132" s="137" t="s">
        <v>525</v>
      </c>
      <c r="D132" s="137" t="s">
        <v>195</v>
      </c>
      <c r="E132" s="138" t="s">
        <v>2945</v>
      </c>
      <c r="F132" s="139" t="s">
        <v>2946</v>
      </c>
      <c r="G132" s="140" t="s">
        <v>605</v>
      </c>
      <c r="H132" s="141">
        <v>8</v>
      </c>
      <c r="I132" s="142">
        <v>0</v>
      </c>
      <c r="J132" s="142">
        <f t="shared" si="10"/>
        <v>0</v>
      </c>
      <c r="K132" s="143"/>
      <c r="L132" s="14"/>
      <c r="M132" s="144"/>
      <c r="N132" s="145" t="s">
        <v>44</v>
      </c>
      <c r="O132" s="146">
        <v>0</v>
      </c>
      <c r="P132" s="146">
        <f t="shared" si="11"/>
        <v>0</v>
      </c>
      <c r="Q132" s="146">
        <v>0</v>
      </c>
      <c r="R132" s="146">
        <f t="shared" si="12"/>
        <v>0</v>
      </c>
      <c r="S132" s="146">
        <v>0</v>
      </c>
      <c r="T132" s="147">
        <f t="shared" si="13"/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8" t="s">
        <v>283</v>
      </c>
      <c r="AT132" s="148" t="s">
        <v>195</v>
      </c>
      <c r="AU132" s="148" t="s">
        <v>82</v>
      </c>
      <c r="AY132" s="2" t="s">
        <v>193</v>
      </c>
      <c r="BE132" s="149">
        <f t="shared" si="14"/>
        <v>0</v>
      </c>
      <c r="BF132" s="149">
        <f t="shared" si="15"/>
        <v>0</v>
      </c>
      <c r="BG132" s="149">
        <f t="shared" si="16"/>
        <v>0</v>
      </c>
      <c r="BH132" s="149">
        <f t="shared" si="17"/>
        <v>0</v>
      </c>
      <c r="BI132" s="149">
        <f t="shared" si="18"/>
        <v>0</v>
      </c>
      <c r="BJ132" s="2" t="s">
        <v>80</v>
      </c>
      <c r="BK132" s="149">
        <f t="shared" si="19"/>
        <v>0</v>
      </c>
      <c r="BL132" s="2" t="s">
        <v>283</v>
      </c>
      <c r="BM132" s="148" t="s">
        <v>528</v>
      </c>
    </row>
    <row r="133" spans="1:65" s="17" customFormat="1" ht="16.5" customHeight="1">
      <c r="A133" s="13"/>
      <c r="B133" s="136"/>
      <c r="C133" s="137" t="s">
        <v>382</v>
      </c>
      <c r="D133" s="137" t="s">
        <v>195</v>
      </c>
      <c r="E133" s="138" t="s">
        <v>2947</v>
      </c>
      <c r="F133" s="139" t="s">
        <v>2948</v>
      </c>
      <c r="G133" s="140" t="s">
        <v>605</v>
      </c>
      <c r="H133" s="141">
        <v>2</v>
      </c>
      <c r="I133" s="142">
        <v>0</v>
      </c>
      <c r="J133" s="142">
        <f t="shared" si="10"/>
        <v>0</v>
      </c>
      <c r="K133" s="143"/>
      <c r="L133" s="14"/>
      <c r="M133" s="144"/>
      <c r="N133" s="145" t="s">
        <v>44</v>
      </c>
      <c r="O133" s="146">
        <v>0</v>
      </c>
      <c r="P133" s="146">
        <f t="shared" si="11"/>
        <v>0</v>
      </c>
      <c r="Q133" s="146">
        <v>0</v>
      </c>
      <c r="R133" s="146">
        <f t="shared" si="12"/>
        <v>0</v>
      </c>
      <c r="S133" s="146">
        <v>0</v>
      </c>
      <c r="T133" s="147">
        <f t="shared" si="13"/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8" t="s">
        <v>283</v>
      </c>
      <c r="AT133" s="148" t="s">
        <v>195</v>
      </c>
      <c r="AU133" s="148" t="s">
        <v>82</v>
      </c>
      <c r="AY133" s="2" t="s">
        <v>193</v>
      </c>
      <c r="BE133" s="149">
        <f t="shared" si="14"/>
        <v>0</v>
      </c>
      <c r="BF133" s="149">
        <f t="shared" si="15"/>
        <v>0</v>
      </c>
      <c r="BG133" s="149">
        <f t="shared" si="16"/>
        <v>0</v>
      </c>
      <c r="BH133" s="149">
        <f t="shared" si="17"/>
        <v>0</v>
      </c>
      <c r="BI133" s="149">
        <f t="shared" si="18"/>
        <v>0</v>
      </c>
      <c r="BJ133" s="2" t="s">
        <v>80</v>
      </c>
      <c r="BK133" s="149">
        <f t="shared" si="19"/>
        <v>0</v>
      </c>
      <c r="BL133" s="2" t="s">
        <v>283</v>
      </c>
      <c r="BM133" s="148" t="s">
        <v>539</v>
      </c>
    </row>
    <row r="134" spans="1:65" s="17" customFormat="1" ht="16.5" customHeight="1">
      <c r="A134" s="13"/>
      <c r="B134" s="136"/>
      <c r="C134" s="137" t="s">
        <v>545</v>
      </c>
      <c r="D134" s="137" t="s">
        <v>195</v>
      </c>
      <c r="E134" s="138" t="s">
        <v>2949</v>
      </c>
      <c r="F134" s="139" t="s">
        <v>2950</v>
      </c>
      <c r="G134" s="140" t="s">
        <v>605</v>
      </c>
      <c r="H134" s="141">
        <v>4</v>
      </c>
      <c r="I134" s="142">
        <v>0</v>
      </c>
      <c r="J134" s="142">
        <f t="shared" si="10"/>
        <v>0</v>
      </c>
      <c r="K134" s="143"/>
      <c r="L134" s="14"/>
      <c r="M134" s="144"/>
      <c r="N134" s="145" t="s">
        <v>44</v>
      </c>
      <c r="O134" s="146">
        <v>0</v>
      </c>
      <c r="P134" s="146">
        <f t="shared" si="11"/>
        <v>0</v>
      </c>
      <c r="Q134" s="146">
        <v>0</v>
      </c>
      <c r="R134" s="146">
        <f t="shared" si="12"/>
        <v>0</v>
      </c>
      <c r="S134" s="146">
        <v>0</v>
      </c>
      <c r="T134" s="147">
        <f t="shared" si="1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48" t="s">
        <v>283</v>
      </c>
      <c r="AT134" s="148" t="s">
        <v>195</v>
      </c>
      <c r="AU134" s="148" t="s">
        <v>82</v>
      </c>
      <c r="AY134" s="2" t="s">
        <v>193</v>
      </c>
      <c r="BE134" s="149">
        <f t="shared" si="14"/>
        <v>0</v>
      </c>
      <c r="BF134" s="149">
        <f t="shared" si="15"/>
        <v>0</v>
      </c>
      <c r="BG134" s="149">
        <f t="shared" si="16"/>
        <v>0</v>
      </c>
      <c r="BH134" s="149">
        <f t="shared" si="17"/>
        <v>0</v>
      </c>
      <c r="BI134" s="149">
        <f t="shared" si="18"/>
        <v>0</v>
      </c>
      <c r="BJ134" s="2" t="s">
        <v>80</v>
      </c>
      <c r="BK134" s="149">
        <f t="shared" si="19"/>
        <v>0</v>
      </c>
      <c r="BL134" s="2" t="s">
        <v>283</v>
      </c>
      <c r="BM134" s="148" t="s">
        <v>548</v>
      </c>
    </row>
    <row r="135" spans="1:65" s="17" customFormat="1" ht="16.5" customHeight="1">
      <c r="A135" s="13"/>
      <c r="B135" s="136"/>
      <c r="C135" s="137" t="s">
        <v>386</v>
      </c>
      <c r="D135" s="137" t="s">
        <v>195</v>
      </c>
      <c r="E135" s="138" t="s">
        <v>2951</v>
      </c>
      <c r="F135" s="139" t="s">
        <v>2952</v>
      </c>
      <c r="G135" s="140" t="s">
        <v>605</v>
      </c>
      <c r="H135" s="141">
        <v>1</v>
      </c>
      <c r="I135" s="142">
        <v>0</v>
      </c>
      <c r="J135" s="142">
        <f t="shared" si="10"/>
        <v>0</v>
      </c>
      <c r="K135" s="143"/>
      <c r="L135" s="14"/>
      <c r="M135" s="144"/>
      <c r="N135" s="145" t="s">
        <v>44</v>
      </c>
      <c r="O135" s="146">
        <v>0</v>
      </c>
      <c r="P135" s="146">
        <f t="shared" si="11"/>
        <v>0</v>
      </c>
      <c r="Q135" s="146">
        <v>0</v>
      </c>
      <c r="R135" s="146">
        <f t="shared" si="12"/>
        <v>0</v>
      </c>
      <c r="S135" s="146">
        <v>0</v>
      </c>
      <c r="T135" s="147">
        <f t="shared" si="13"/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8" t="s">
        <v>283</v>
      </c>
      <c r="AT135" s="148" t="s">
        <v>195</v>
      </c>
      <c r="AU135" s="148" t="s">
        <v>82</v>
      </c>
      <c r="AY135" s="2" t="s">
        <v>193</v>
      </c>
      <c r="BE135" s="149">
        <f t="shared" si="14"/>
        <v>0</v>
      </c>
      <c r="BF135" s="149">
        <f t="shared" si="15"/>
        <v>0</v>
      </c>
      <c r="BG135" s="149">
        <f t="shared" si="16"/>
        <v>0</v>
      </c>
      <c r="BH135" s="149">
        <f t="shared" si="17"/>
        <v>0</v>
      </c>
      <c r="BI135" s="149">
        <f t="shared" si="18"/>
        <v>0</v>
      </c>
      <c r="BJ135" s="2" t="s">
        <v>80</v>
      </c>
      <c r="BK135" s="149">
        <f t="shared" si="19"/>
        <v>0</v>
      </c>
      <c r="BL135" s="2" t="s">
        <v>283</v>
      </c>
      <c r="BM135" s="148" t="s">
        <v>555</v>
      </c>
    </row>
    <row r="136" spans="1:65" s="17" customFormat="1" ht="16.5" customHeight="1">
      <c r="A136" s="13"/>
      <c r="B136" s="136"/>
      <c r="C136" s="137" t="s">
        <v>560</v>
      </c>
      <c r="D136" s="137" t="s">
        <v>195</v>
      </c>
      <c r="E136" s="138" t="s">
        <v>2953</v>
      </c>
      <c r="F136" s="139" t="s">
        <v>2954</v>
      </c>
      <c r="G136" s="140" t="s">
        <v>605</v>
      </c>
      <c r="H136" s="141">
        <v>1</v>
      </c>
      <c r="I136" s="142">
        <v>0</v>
      </c>
      <c r="J136" s="142">
        <f t="shared" si="10"/>
        <v>0</v>
      </c>
      <c r="K136" s="143"/>
      <c r="L136" s="14"/>
      <c r="M136" s="144"/>
      <c r="N136" s="145" t="s">
        <v>44</v>
      </c>
      <c r="O136" s="146">
        <v>0</v>
      </c>
      <c r="P136" s="146">
        <f t="shared" si="11"/>
        <v>0</v>
      </c>
      <c r="Q136" s="146">
        <v>0</v>
      </c>
      <c r="R136" s="146">
        <f t="shared" si="12"/>
        <v>0</v>
      </c>
      <c r="S136" s="146">
        <v>0</v>
      </c>
      <c r="T136" s="147">
        <f t="shared" si="13"/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8" t="s">
        <v>283</v>
      </c>
      <c r="AT136" s="148" t="s">
        <v>195</v>
      </c>
      <c r="AU136" s="148" t="s">
        <v>82</v>
      </c>
      <c r="AY136" s="2" t="s">
        <v>193</v>
      </c>
      <c r="BE136" s="149">
        <f t="shared" si="14"/>
        <v>0</v>
      </c>
      <c r="BF136" s="149">
        <f t="shared" si="15"/>
        <v>0</v>
      </c>
      <c r="BG136" s="149">
        <f t="shared" si="16"/>
        <v>0</v>
      </c>
      <c r="BH136" s="149">
        <f t="shared" si="17"/>
        <v>0</v>
      </c>
      <c r="BI136" s="149">
        <f t="shared" si="18"/>
        <v>0</v>
      </c>
      <c r="BJ136" s="2" t="s">
        <v>80</v>
      </c>
      <c r="BK136" s="149">
        <f t="shared" si="19"/>
        <v>0</v>
      </c>
      <c r="BL136" s="2" t="s">
        <v>283</v>
      </c>
      <c r="BM136" s="148" t="s">
        <v>564</v>
      </c>
    </row>
    <row r="137" spans="1:65" s="17" customFormat="1" ht="16.5" customHeight="1">
      <c r="A137" s="13"/>
      <c r="B137" s="136"/>
      <c r="C137" s="137" t="s">
        <v>392</v>
      </c>
      <c r="D137" s="137" t="s">
        <v>195</v>
      </c>
      <c r="E137" s="138" t="s">
        <v>2955</v>
      </c>
      <c r="F137" s="139" t="s">
        <v>2956</v>
      </c>
      <c r="G137" s="140" t="s">
        <v>605</v>
      </c>
      <c r="H137" s="141">
        <v>2</v>
      </c>
      <c r="I137" s="142">
        <v>0</v>
      </c>
      <c r="J137" s="142">
        <f t="shared" si="10"/>
        <v>0</v>
      </c>
      <c r="K137" s="143"/>
      <c r="L137" s="14"/>
      <c r="M137" s="144"/>
      <c r="N137" s="145" t="s">
        <v>44</v>
      </c>
      <c r="O137" s="146">
        <v>0</v>
      </c>
      <c r="P137" s="146">
        <f t="shared" si="11"/>
        <v>0</v>
      </c>
      <c r="Q137" s="146">
        <v>0</v>
      </c>
      <c r="R137" s="146">
        <f t="shared" si="12"/>
        <v>0</v>
      </c>
      <c r="S137" s="146">
        <v>0</v>
      </c>
      <c r="T137" s="147">
        <f t="shared" si="13"/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8" t="s">
        <v>283</v>
      </c>
      <c r="AT137" s="148" t="s">
        <v>195</v>
      </c>
      <c r="AU137" s="148" t="s">
        <v>82</v>
      </c>
      <c r="AY137" s="2" t="s">
        <v>193</v>
      </c>
      <c r="BE137" s="149">
        <f t="shared" si="14"/>
        <v>0</v>
      </c>
      <c r="BF137" s="149">
        <f t="shared" si="15"/>
        <v>0</v>
      </c>
      <c r="BG137" s="149">
        <f t="shared" si="16"/>
        <v>0</v>
      </c>
      <c r="BH137" s="149">
        <f t="shared" si="17"/>
        <v>0</v>
      </c>
      <c r="BI137" s="149">
        <f t="shared" si="18"/>
        <v>0</v>
      </c>
      <c r="BJ137" s="2" t="s">
        <v>80</v>
      </c>
      <c r="BK137" s="149">
        <f t="shared" si="19"/>
        <v>0</v>
      </c>
      <c r="BL137" s="2" t="s">
        <v>283</v>
      </c>
      <c r="BM137" s="148" t="s">
        <v>576</v>
      </c>
    </row>
    <row r="138" spans="1:65" s="17" customFormat="1" ht="16.5" customHeight="1">
      <c r="A138" s="13"/>
      <c r="B138" s="136"/>
      <c r="C138" s="137" t="s">
        <v>581</v>
      </c>
      <c r="D138" s="137" t="s">
        <v>195</v>
      </c>
      <c r="E138" s="138" t="s">
        <v>2957</v>
      </c>
      <c r="F138" s="139" t="s">
        <v>2958</v>
      </c>
      <c r="G138" s="140" t="s">
        <v>605</v>
      </c>
      <c r="H138" s="141">
        <v>1</v>
      </c>
      <c r="I138" s="142">
        <v>0</v>
      </c>
      <c r="J138" s="142">
        <f t="shared" si="10"/>
        <v>0</v>
      </c>
      <c r="K138" s="143"/>
      <c r="L138" s="14"/>
      <c r="M138" s="144"/>
      <c r="N138" s="145" t="s">
        <v>44</v>
      </c>
      <c r="O138" s="146">
        <v>0</v>
      </c>
      <c r="P138" s="146">
        <f t="shared" si="11"/>
        <v>0</v>
      </c>
      <c r="Q138" s="146">
        <v>0</v>
      </c>
      <c r="R138" s="146">
        <f t="shared" si="12"/>
        <v>0</v>
      </c>
      <c r="S138" s="146">
        <v>0</v>
      </c>
      <c r="T138" s="147">
        <f t="shared" si="13"/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8" t="s">
        <v>283</v>
      </c>
      <c r="AT138" s="148" t="s">
        <v>195</v>
      </c>
      <c r="AU138" s="148" t="s">
        <v>82</v>
      </c>
      <c r="AY138" s="2" t="s">
        <v>193</v>
      </c>
      <c r="BE138" s="149">
        <f t="shared" si="14"/>
        <v>0</v>
      </c>
      <c r="BF138" s="149">
        <f t="shared" si="15"/>
        <v>0</v>
      </c>
      <c r="BG138" s="149">
        <f t="shared" si="16"/>
        <v>0</v>
      </c>
      <c r="BH138" s="149">
        <f t="shared" si="17"/>
        <v>0</v>
      </c>
      <c r="BI138" s="149">
        <f t="shared" si="18"/>
        <v>0</v>
      </c>
      <c r="BJ138" s="2" t="s">
        <v>80</v>
      </c>
      <c r="BK138" s="149">
        <f t="shared" si="19"/>
        <v>0</v>
      </c>
      <c r="BL138" s="2" t="s">
        <v>283</v>
      </c>
      <c r="BM138" s="148" t="s">
        <v>584</v>
      </c>
    </row>
    <row r="139" spans="1:65" s="17" customFormat="1" ht="16.5" customHeight="1">
      <c r="A139" s="13"/>
      <c r="B139" s="136"/>
      <c r="C139" s="137" t="s">
        <v>399</v>
      </c>
      <c r="D139" s="137" t="s">
        <v>195</v>
      </c>
      <c r="E139" s="138" t="s">
        <v>2959</v>
      </c>
      <c r="F139" s="139" t="s">
        <v>2960</v>
      </c>
      <c r="G139" s="140" t="s">
        <v>605</v>
      </c>
      <c r="H139" s="141">
        <v>4</v>
      </c>
      <c r="I139" s="142">
        <v>0</v>
      </c>
      <c r="J139" s="142">
        <f t="shared" si="10"/>
        <v>0</v>
      </c>
      <c r="K139" s="143"/>
      <c r="L139" s="14"/>
      <c r="M139" s="144"/>
      <c r="N139" s="145" t="s">
        <v>44</v>
      </c>
      <c r="O139" s="146">
        <v>0</v>
      </c>
      <c r="P139" s="146">
        <f t="shared" si="11"/>
        <v>0</v>
      </c>
      <c r="Q139" s="146">
        <v>0</v>
      </c>
      <c r="R139" s="146">
        <f t="shared" si="12"/>
        <v>0</v>
      </c>
      <c r="S139" s="146">
        <v>0</v>
      </c>
      <c r="T139" s="147">
        <f t="shared" si="13"/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48" t="s">
        <v>283</v>
      </c>
      <c r="AT139" s="148" t="s">
        <v>195</v>
      </c>
      <c r="AU139" s="148" t="s">
        <v>82</v>
      </c>
      <c r="AY139" s="2" t="s">
        <v>193</v>
      </c>
      <c r="BE139" s="149">
        <f t="shared" si="14"/>
        <v>0</v>
      </c>
      <c r="BF139" s="149">
        <f t="shared" si="15"/>
        <v>0</v>
      </c>
      <c r="BG139" s="149">
        <f t="shared" si="16"/>
        <v>0</v>
      </c>
      <c r="BH139" s="149">
        <f t="shared" si="17"/>
        <v>0</v>
      </c>
      <c r="BI139" s="149">
        <f t="shared" si="18"/>
        <v>0</v>
      </c>
      <c r="BJ139" s="2" t="s">
        <v>80</v>
      </c>
      <c r="BK139" s="149">
        <f t="shared" si="19"/>
        <v>0</v>
      </c>
      <c r="BL139" s="2" t="s">
        <v>283</v>
      </c>
      <c r="BM139" s="148" t="s">
        <v>594</v>
      </c>
    </row>
    <row r="140" spans="1:65" s="17" customFormat="1" ht="21.75" customHeight="1">
      <c r="A140" s="13"/>
      <c r="B140" s="136"/>
      <c r="C140" s="137" t="s">
        <v>598</v>
      </c>
      <c r="D140" s="137" t="s">
        <v>195</v>
      </c>
      <c r="E140" s="138" t="s">
        <v>2961</v>
      </c>
      <c r="F140" s="139" t="s">
        <v>2962</v>
      </c>
      <c r="G140" s="140" t="s">
        <v>326</v>
      </c>
      <c r="H140" s="141">
        <v>0.45</v>
      </c>
      <c r="I140" s="142">
        <v>0</v>
      </c>
      <c r="J140" s="142">
        <f t="shared" si="10"/>
        <v>0</v>
      </c>
      <c r="K140" s="143"/>
      <c r="L140" s="14"/>
      <c r="M140" s="144"/>
      <c r="N140" s="145" t="s">
        <v>44</v>
      </c>
      <c r="O140" s="146">
        <v>0</v>
      </c>
      <c r="P140" s="146">
        <f t="shared" si="11"/>
        <v>0</v>
      </c>
      <c r="Q140" s="146">
        <v>0</v>
      </c>
      <c r="R140" s="146">
        <f t="shared" si="12"/>
        <v>0</v>
      </c>
      <c r="S140" s="146">
        <v>0</v>
      </c>
      <c r="T140" s="147">
        <f t="shared" si="13"/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48" t="s">
        <v>283</v>
      </c>
      <c r="AT140" s="148" t="s">
        <v>195</v>
      </c>
      <c r="AU140" s="148" t="s">
        <v>82</v>
      </c>
      <c r="AY140" s="2" t="s">
        <v>193</v>
      </c>
      <c r="BE140" s="149">
        <f t="shared" si="14"/>
        <v>0</v>
      </c>
      <c r="BF140" s="149">
        <f t="shared" si="15"/>
        <v>0</v>
      </c>
      <c r="BG140" s="149">
        <f t="shared" si="16"/>
        <v>0</v>
      </c>
      <c r="BH140" s="149">
        <f t="shared" si="17"/>
        <v>0</v>
      </c>
      <c r="BI140" s="149">
        <f t="shared" si="18"/>
        <v>0</v>
      </c>
      <c r="BJ140" s="2" t="s">
        <v>80</v>
      </c>
      <c r="BK140" s="149">
        <f t="shared" si="19"/>
        <v>0</v>
      </c>
      <c r="BL140" s="2" t="s">
        <v>283</v>
      </c>
      <c r="BM140" s="148" t="s">
        <v>601</v>
      </c>
    </row>
    <row r="141" spans="1:65" s="123" customFormat="1" ht="22.8" customHeight="1">
      <c r="B141" s="124"/>
      <c r="D141" s="125" t="s">
        <v>72</v>
      </c>
      <c r="E141" s="134" t="s">
        <v>372</v>
      </c>
      <c r="F141" s="134" t="s">
        <v>2963</v>
      </c>
      <c r="J141" s="135">
        <f>BK141</f>
        <v>0</v>
      </c>
      <c r="L141" s="124"/>
      <c r="M141" s="128"/>
      <c r="N141" s="129"/>
      <c r="O141" s="129"/>
      <c r="P141" s="130">
        <f>P142</f>
        <v>0</v>
      </c>
      <c r="Q141" s="129"/>
      <c r="R141" s="130">
        <f>R142</f>
        <v>0</v>
      </c>
      <c r="S141" s="129"/>
      <c r="T141" s="131">
        <f>T142</f>
        <v>0</v>
      </c>
      <c r="AR141" s="125" t="s">
        <v>213</v>
      </c>
      <c r="AT141" s="132" t="s">
        <v>72</v>
      </c>
      <c r="AU141" s="132" t="s">
        <v>80</v>
      </c>
      <c r="AY141" s="125" t="s">
        <v>193</v>
      </c>
      <c r="BK141" s="133">
        <f>BK142</f>
        <v>0</v>
      </c>
    </row>
    <row r="142" spans="1:65" s="17" customFormat="1" ht="16.5" customHeight="1">
      <c r="A142" s="13"/>
      <c r="B142" s="136"/>
      <c r="C142" s="137" t="s">
        <v>610</v>
      </c>
      <c r="D142" s="137" t="s">
        <v>195</v>
      </c>
      <c r="E142" s="138" t="s">
        <v>2964</v>
      </c>
      <c r="F142" s="139" t="s">
        <v>2965</v>
      </c>
      <c r="G142" s="140" t="s">
        <v>1318</v>
      </c>
      <c r="H142" s="141">
        <v>2836.8519999999999</v>
      </c>
      <c r="I142" s="142">
        <v>0</v>
      </c>
      <c r="J142" s="142">
        <f>ROUND(I142*H142,2)</f>
        <v>0</v>
      </c>
      <c r="K142" s="143"/>
      <c r="L142" s="14"/>
      <c r="M142" s="144"/>
      <c r="N142" s="145" t="s">
        <v>44</v>
      </c>
      <c r="O142" s="146">
        <v>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8" t="s">
        <v>449</v>
      </c>
      <c r="AT142" s="148" t="s">
        <v>195</v>
      </c>
      <c r="AU142" s="148" t="s">
        <v>82</v>
      </c>
      <c r="AY142" s="2" t="s">
        <v>193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2" t="s">
        <v>80</v>
      </c>
      <c r="BK142" s="149">
        <f>ROUND(I142*H142,2)</f>
        <v>0</v>
      </c>
      <c r="BL142" s="2" t="s">
        <v>449</v>
      </c>
      <c r="BM142" s="148" t="s">
        <v>613</v>
      </c>
    </row>
    <row r="143" spans="1:65" s="123" customFormat="1" ht="25.95" customHeight="1">
      <c r="B143" s="124"/>
      <c r="D143" s="125" t="s">
        <v>72</v>
      </c>
      <c r="E143" s="126" t="s">
        <v>2482</v>
      </c>
      <c r="F143" s="126" t="s">
        <v>2483</v>
      </c>
      <c r="J143" s="127">
        <f>BK143</f>
        <v>0</v>
      </c>
      <c r="L143" s="124"/>
      <c r="M143" s="128"/>
      <c r="N143" s="129"/>
      <c r="O143" s="129"/>
      <c r="P143" s="130">
        <f>SUM(P144:P145)</f>
        <v>16</v>
      </c>
      <c r="Q143" s="129"/>
      <c r="R143" s="130">
        <f>SUM(R144:R145)</f>
        <v>0</v>
      </c>
      <c r="S143" s="129"/>
      <c r="T143" s="131">
        <f>SUM(T144:T145)</f>
        <v>0</v>
      </c>
      <c r="AR143" s="125" t="s">
        <v>199</v>
      </c>
      <c r="AT143" s="132" t="s">
        <v>72</v>
      </c>
      <c r="AU143" s="132" t="s">
        <v>73</v>
      </c>
      <c r="AY143" s="125" t="s">
        <v>193</v>
      </c>
      <c r="BK143" s="133">
        <f>SUM(BK144:BK145)</f>
        <v>0</v>
      </c>
    </row>
    <row r="144" spans="1:65" s="17" customFormat="1" ht="24.15" customHeight="1">
      <c r="A144" s="13"/>
      <c r="B144" s="136"/>
      <c r="C144" s="137" t="s">
        <v>419</v>
      </c>
      <c r="D144" s="137" t="s">
        <v>195</v>
      </c>
      <c r="E144" s="138" t="s">
        <v>2966</v>
      </c>
      <c r="F144" s="139" t="s">
        <v>2967</v>
      </c>
      <c r="G144" s="140" t="s">
        <v>209</v>
      </c>
      <c r="H144" s="141">
        <v>16</v>
      </c>
      <c r="I144" s="142">
        <v>0</v>
      </c>
      <c r="J144" s="142">
        <f>ROUND(I144*H144,2)</f>
        <v>0</v>
      </c>
      <c r="K144" s="143"/>
      <c r="L144" s="14"/>
      <c r="M144" s="144"/>
      <c r="N144" s="145" t="s">
        <v>44</v>
      </c>
      <c r="O144" s="146">
        <v>1</v>
      </c>
      <c r="P144" s="146">
        <f>O144*H144</f>
        <v>16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8" t="s">
        <v>1843</v>
      </c>
      <c r="AT144" s="148" t="s">
        <v>195</v>
      </c>
      <c r="AU144" s="148" t="s">
        <v>80</v>
      </c>
      <c r="AY144" s="2" t="s">
        <v>193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2" t="s">
        <v>80</v>
      </c>
      <c r="BK144" s="149">
        <f>ROUND(I144*H144,2)</f>
        <v>0</v>
      </c>
      <c r="BL144" s="2" t="s">
        <v>1843</v>
      </c>
      <c r="BM144" s="148" t="s">
        <v>2968</v>
      </c>
    </row>
    <row r="145" spans="1:65" s="17" customFormat="1">
      <c r="A145" s="13"/>
      <c r="B145" s="14"/>
      <c r="C145" s="13"/>
      <c r="D145" s="150" t="s">
        <v>200</v>
      </c>
      <c r="E145" s="13"/>
      <c r="F145" s="151" t="s">
        <v>2969</v>
      </c>
      <c r="G145" s="13"/>
      <c r="H145" s="13"/>
      <c r="I145" s="13"/>
      <c r="J145" s="13"/>
      <c r="K145" s="13"/>
      <c r="L145" s="14"/>
      <c r="M145" s="152"/>
      <c r="N145" s="153"/>
      <c r="O145" s="36"/>
      <c r="P145" s="36"/>
      <c r="Q145" s="36"/>
      <c r="R145" s="36"/>
      <c r="S145" s="36"/>
      <c r="T145" s="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" t="s">
        <v>200</v>
      </c>
      <c r="AU145" s="2" t="s">
        <v>80</v>
      </c>
    </row>
    <row r="146" spans="1:65" s="123" customFormat="1" ht="25.95" customHeight="1">
      <c r="B146" s="124"/>
      <c r="D146" s="125" t="s">
        <v>72</v>
      </c>
      <c r="E146" s="126" t="s">
        <v>91</v>
      </c>
      <c r="F146" s="126" t="s">
        <v>92</v>
      </c>
      <c r="J146" s="127">
        <f>BK146</f>
        <v>0</v>
      </c>
      <c r="L146" s="124"/>
      <c r="M146" s="128"/>
      <c r="N146" s="129"/>
      <c r="O146" s="129"/>
      <c r="P146" s="130">
        <f>P147</f>
        <v>0</v>
      </c>
      <c r="Q146" s="129"/>
      <c r="R146" s="130">
        <f>R147</f>
        <v>0</v>
      </c>
      <c r="S146" s="129"/>
      <c r="T146" s="131">
        <f>T147</f>
        <v>0</v>
      </c>
      <c r="AR146" s="125" t="s">
        <v>228</v>
      </c>
      <c r="AT146" s="132" t="s">
        <v>72</v>
      </c>
      <c r="AU146" s="132" t="s">
        <v>73</v>
      </c>
      <c r="AY146" s="125" t="s">
        <v>193</v>
      </c>
      <c r="BK146" s="133">
        <f>BK147</f>
        <v>0</v>
      </c>
    </row>
    <row r="147" spans="1:65" s="123" customFormat="1" ht="22.8" customHeight="1">
      <c r="B147" s="124"/>
      <c r="D147" s="125" t="s">
        <v>72</v>
      </c>
      <c r="E147" s="134" t="s">
        <v>2798</v>
      </c>
      <c r="F147" s="134" t="s">
        <v>2799</v>
      </c>
      <c r="J147" s="135">
        <f>BK147</f>
        <v>0</v>
      </c>
      <c r="L147" s="124"/>
      <c r="M147" s="128"/>
      <c r="N147" s="129"/>
      <c r="O147" s="129"/>
      <c r="P147" s="130">
        <f>SUM(P148:P149)</f>
        <v>0</v>
      </c>
      <c r="Q147" s="129"/>
      <c r="R147" s="130">
        <f>SUM(R148:R149)</f>
        <v>0</v>
      </c>
      <c r="S147" s="129"/>
      <c r="T147" s="131">
        <f>SUM(T148:T149)</f>
        <v>0</v>
      </c>
      <c r="AR147" s="125" t="s">
        <v>228</v>
      </c>
      <c r="AT147" s="132" t="s">
        <v>72</v>
      </c>
      <c r="AU147" s="132" t="s">
        <v>80</v>
      </c>
      <c r="AY147" s="125" t="s">
        <v>193</v>
      </c>
      <c r="BK147" s="133">
        <f>SUM(BK148:BK149)</f>
        <v>0</v>
      </c>
    </row>
    <row r="148" spans="1:65" s="17" customFormat="1" ht="16.5" customHeight="1">
      <c r="A148" s="13"/>
      <c r="B148" s="136"/>
      <c r="C148" s="137" t="s">
        <v>621</v>
      </c>
      <c r="D148" s="137" t="s">
        <v>195</v>
      </c>
      <c r="E148" s="138" t="s">
        <v>2800</v>
      </c>
      <c r="F148" s="139" t="s">
        <v>2799</v>
      </c>
      <c r="G148" s="140" t="s">
        <v>2970</v>
      </c>
      <c r="H148" s="141">
        <v>2958.0819999999999</v>
      </c>
      <c r="I148" s="142">
        <v>0</v>
      </c>
      <c r="J148" s="142">
        <f>ROUND(I148*H148,2)</f>
        <v>0</v>
      </c>
      <c r="K148" s="143"/>
      <c r="L148" s="14"/>
      <c r="M148" s="144"/>
      <c r="N148" s="145" t="s">
        <v>44</v>
      </c>
      <c r="O148" s="146">
        <v>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48" t="s">
        <v>2971</v>
      </c>
      <c r="AT148" s="148" t="s">
        <v>195</v>
      </c>
      <c r="AU148" s="148" t="s">
        <v>82</v>
      </c>
      <c r="AY148" s="2" t="s">
        <v>193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2" t="s">
        <v>80</v>
      </c>
      <c r="BK148" s="149">
        <f>ROUND(I148*H148,2)</f>
        <v>0</v>
      </c>
      <c r="BL148" s="2" t="s">
        <v>2971</v>
      </c>
      <c r="BM148" s="148" t="s">
        <v>2972</v>
      </c>
    </row>
    <row r="149" spans="1:65" s="17" customFormat="1">
      <c r="A149" s="13"/>
      <c r="B149" s="14"/>
      <c r="C149" s="13"/>
      <c r="D149" s="150" t="s">
        <v>200</v>
      </c>
      <c r="E149" s="13"/>
      <c r="F149" s="151" t="s">
        <v>2801</v>
      </c>
      <c r="G149" s="13"/>
      <c r="H149" s="13"/>
      <c r="I149" s="13"/>
      <c r="J149" s="13"/>
      <c r="K149" s="13"/>
      <c r="L149" s="14"/>
      <c r="M149" s="199"/>
      <c r="N149" s="200"/>
      <c r="O149" s="201"/>
      <c r="P149" s="201"/>
      <c r="Q149" s="201"/>
      <c r="R149" s="201"/>
      <c r="S149" s="201"/>
      <c r="T149" s="20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" t="s">
        <v>200</v>
      </c>
      <c r="AU149" s="2" t="s">
        <v>82</v>
      </c>
    </row>
    <row r="150" spans="1:65" s="17" customFormat="1" ht="6.9" customHeight="1">
      <c r="A150" s="13"/>
      <c r="B150" s="24"/>
      <c r="C150" s="25"/>
      <c r="D150" s="25"/>
      <c r="E150" s="25"/>
      <c r="F150" s="25"/>
      <c r="G150" s="25"/>
      <c r="H150" s="25"/>
      <c r="I150" s="25"/>
      <c r="J150" s="25"/>
      <c r="K150" s="25"/>
      <c r="L150" s="14"/>
      <c r="M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</row>
  </sheetData>
  <autoFilter ref="C85:K149" xr:uid="{00000000-0009-0000-0000-000004000000}"/>
  <mergeCells count="8">
    <mergeCell ref="E50:H50"/>
    <mergeCell ref="E76:H76"/>
    <mergeCell ref="E78:H78"/>
    <mergeCell ref="L2:V2"/>
    <mergeCell ref="E7:H7"/>
    <mergeCell ref="E9:H9"/>
    <mergeCell ref="E27:H27"/>
    <mergeCell ref="E48:H48"/>
  </mergeCells>
  <hyperlinks>
    <hyperlink ref="F145" r:id="rId1" xr:uid="{00000000-0004-0000-0400-000000000000}"/>
    <hyperlink ref="F149" r:id="rId2" xr:uid="{00000000-0004-0000-0400-000001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06"/>
  <sheetViews>
    <sheetView showGridLines="0" topLeftCell="A4" zoomScaleNormal="100" workbookViewId="0">
      <selection activeCell="I202" sqref="I202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99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s="17" customFormat="1" ht="12" customHeight="1">
      <c r="A8" s="13"/>
      <c r="B8" s="14"/>
      <c r="C8" s="13"/>
      <c r="D8" s="10" t="s">
        <v>140</v>
      </c>
      <c r="E8" s="13"/>
      <c r="F8" s="13"/>
      <c r="G8" s="13"/>
      <c r="H8" s="13"/>
      <c r="I8" s="13"/>
      <c r="J8" s="13"/>
      <c r="K8" s="13"/>
      <c r="L8" s="8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299" t="s">
        <v>2973</v>
      </c>
      <c r="F9" s="299"/>
      <c r="G9" s="299"/>
      <c r="H9" s="299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18</v>
      </c>
      <c r="J11" s="11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81" t="str">
        <f>'Rekapitulace stavby'!AN8</f>
        <v>8. 7. 2022</v>
      </c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8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/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24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1" t="s">
        <v>30</v>
      </c>
      <c r="F18" s="13"/>
      <c r="G18" s="13"/>
      <c r="H18" s="13"/>
      <c r="I18" s="10" t="s">
        <v>27</v>
      </c>
      <c r="J18" s="11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24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">
        <v>33</v>
      </c>
      <c r="F21" s="13"/>
      <c r="G21" s="13"/>
      <c r="H21" s="13"/>
      <c r="I21" s="10" t="s">
        <v>27</v>
      </c>
      <c r="J21" s="11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36</v>
      </c>
      <c r="E23" s="13"/>
      <c r="F23" s="13"/>
      <c r="G23" s="13"/>
      <c r="H23" s="13"/>
      <c r="I23" s="10" t="s">
        <v>24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">
        <v>37</v>
      </c>
      <c r="F24" s="13"/>
      <c r="G24" s="13"/>
      <c r="H24" s="13"/>
      <c r="I24" s="10" t="s">
        <v>27</v>
      </c>
      <c r="J24" s="11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38</v>
      </c>
      <c r="E26" s="13"/>
      <c r="F26" s="13"/>
      <c r="G26" s="13"/>
      <c r="H26" s="13"/>
      <c r="I26" s="13"/>
      <c r="J26" s="13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85" customFormat="1" ht="16.5" customHeight="1">
      <c r="A27" s="82"/>
      <c r="B27" s="83"/>
      <c r="C27" s="82"/>
      <c r="D27" s="82"/>
      <c r="E27" s="292"/>
      <c r="F27" s="292"/>
      <c r="G27" s="292"/>
      <c r="H27" s="29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8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5" customHeight="1">
      <c r="A30" s="13"/>
      <c r="B30" s="14"/>
      <c r="C30" s="13"/>
      <c r="D30" s="86" t="s">
        <v>39</v>
      </c>
      <c r="E30" s="13"/>
      <c r="F30" s="13"/>
      <c r="G30" s="13"/>
      <c r="H30" s="13"/>
      <c r="I30" s="13"/>
      <c r="J30" s="87">
        <f>ROUND(J96, 2)</f>
        <v>0</v>
      </c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88" t="s">
        <v>41</v>
      </c>
      <c r="G32" s="13"/>
      <c r="H32" s="13"/>
      <c r="I32" s="88" t="s">
        <v>40</v>
      </c>
      <c r="J32" s="88" t="s">
        <v>42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89" t="s">
        <v>43</v>
      </c>
      <c r="E33" s="10" t="s">
        <v>44</v>
      </c>
      <c r="F33" s="90">
        <f>ROUND((SUM(BE96:BE205)),  2)</f>
        <v>0</v>
      </c>
      <c r="G33" s="13"/>
      <c r="H33" s="13"/>
      <c r="I33" s="91">
        <v>0.21</v>
      </c>
      <c r="J33" s="90">
        <f>ROUND(((SUM(BE96:BE205))*I33),  2)</f>
        <v>0</v>
      </c>
      <c r="K33" s="13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45</v>
      </c>
      <c r="F34" s="90">
        <f>ROUND((SUM(BF96:BF205)),  2)</f>
        <v>0</v>
      </c>
      <c r="G34" s="13"/>
      <c r="H34" s="13"/>
      <c r="I34" s="91">
        <v>0.15</v>
      </c>
      <c r="J34" s="90">
        <f>ROUND(((SUM(BF96:BF205))*I34),  2)</f>
        <v>0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46</v>
      </c>
      <c r="F35" s="90">
        <f>ROUND((SUM(BG96:BG205)),  2)</f>
        <v>0</v>
      </c>
      <c r="G35" s="13"/>
      <c r="H35" s="13"/>
      <c r="I35" s="91">
        <v>0.21</v>
      </c>
      <c r="J35" s="90">
        <f>0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47</v>
      </c>
      <c r="F36" s="90">
        <f>ROUND((SUM(BH96:BH205)),  2)</f>
        <v>0</v>
      </c>
      <c r="G36" s="13"/>
      <c r="H36" s="13"/>
      <c r="I36" s="91">
        <v>0.15</v>
      </c>
      <c r="J36" s="90">
        <f>0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48</v>
      </c>
      <c r="F37" s="90">
        <f>ROUND((SUM(BI96:BI205)),  2)</f>
        <v>0</v>
      </c>
      <c r="G37" s="13"/>
      <c r="H37" s="13"/>
      <c r="I37" s="91">
        <v>0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5" customHeight="1">
      <c r="A39" s="13"/>
      <c r="B39" s="14"/>
      <c r="C39" s="92"/>
      <c r="D39" s="93" t="s">
        <v>49</v>
      </c>
      <c r="E39" s="38"/>
      <c r="F39" s="38"/>
      <c r="G39" s="94" t="s">
        <v>50</v>
      </c>
      <c r="H39" s="95" t="s">
        <v>51</v>
      </c>
      <c r="I39" s="38"/>
      <c r="J39" s="96">
        <f>SUM(J30:J37)</f>
        <v>0</v>
      </c>
      <c r="K39" s="97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8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145</v>
      </c>
      <c r="D45" s="13"/>
      <c r="E45" s="13"/>
      <c r="F45" s="13"/>
      <c r="G45" s="13"/>
      <c r="H45" s="13"/>
      <c r="I45" s="13"/>
      <c r="J45" s="13"/>
      <c r="K45" s="13"/>
      <c r="L45" s="8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14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313" t="str">
        <f>E7</f>
        <v>ZŠ a MŠ Chlebovice - tělocvična</v>
      </c>
      <c r="F48" s="313"/>
      <c r="G48" s="313"/>
      <c r="H48" s="3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140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299" t="str">
        <f>E9</f>
        <v>03 - SO 03  Splašková kanalizace vnitřní a venkovní</v>
      </c>
      <c r="F50" s="299"/>
      <c r="G50" s="299"/>
      <c r="H50" s="299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8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>ul. Pod Kabáticí 107,193, Frýdek-Místek Chlebovice</v>
      </c>
      <c r="G52" s="13"/>
      <c r="H52" s="13"/>
      <c r="I52" s="10" t="s">
        <v>21</v>
      </c>
      <c r="J52" s="81" t="str">
        <f>IF(J12="","",J12)</f>
        <v>8. 7. 2022</v>
      </c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5.15" customHeight="1">
      <c r="A54" s="13"/>
      <c r="B54" s="14"/>
      <c r="C54" s="10" t="s">
        <v>23</v>
      </c>
      <c r="D54" s="13"/>
      <c r="E54" s="13"/>
      <c r="F54" s="11" t="str">
        <f>E15</f>
        <v>Statutární město Frýdek-Místek</v>
      </c>
      <c r="G54" s="13"/>
      <c r="H54" s="13"/>
      <c r="I54" s="10" t="s">
        <v>31</v>
      </c>
      <c r="J54" s="98" t="str">
        <f>E21</f>
        <v>JANKO Projekt s.r.o.</v>
      </c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15.15" customHeight="1">
      <c r="A55" s="13"/>
      <c r="B55" s="14"/>
      <c r="C55" s="10" t="s">
        <v>29</v>
      </c>
      <c r="D55" s="13"/>
      <c r="E55" s="13"/>
      <c r="F55" s="11" t="str">
        <f>IF(E18="","",E18)</f>
        <v>Dle výběrového řízení investora</v>
      </c>
      <c r="G55" s="13"/>
      <c r="H55" s="13"/>
      <c r="I55" s="10" t="s">
        <v>36</v>
      </c>
      <c r="J55" s="98" t="str">
        <f>E24</f>
        <v>Katerinec</v>
      </c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99" t="s">
        <v>146</v>
      </c>
      <c r="D57" s="92"/>
      <c r="E57" s="92"/>
      <c r="F57" s="92"/>
      <c r="G57" s="92"/>
      <c r="H57" s="92"/>
      <c r="I57" s="92"/>
      <c r="J57" s="100" t="s">
        <v>147</v>
      </c>
      <c r="K57" s="92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8" customHeight="1">
      <c r="A59" s="13"/>
      <c r="B59" s="14"/>
      <c r="C59" s="101" t="s">
        <v>71</v>
      </c>
      <c r="D59" s="13"/>
      <c r="E59" s="13"/>
      <c r="F59" s="13"/>
      <c r="G59" s="13"/>
      <c r="H59" s="13"/>
      <c r="I59" s="13"/>
      <c r="J59" s="87">
        <f>J96</f>
        <v>0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148</v>
      </c>
    </row>
    <row r="60" spans="1:47" s="102" customFormat="1" ht="24.9" customHeight="1">
      <c r="B60" s="103"/>
      <c r="D60" s="104" t="s">
        <v>2974</v>
      </c>
      <c r="E60" s="105"/>
      <c r="F60" s="105"/>
      <c r="G60" s="105"/>
      <c r="H60" s="105"/>
      <c r="I60" s="105"/>
      <c r="J60" s="106">
        <f>J97</f>
        <v>0</v>
      </c>
      <c r="L60" s="103"/>
    </row>
    <row r="61" spans="1:47" s="68" customFormat="1" ht="19.95" customHeight="1">
      <c r="B61" s="107"/>
      <c r="D61" s="108" t="s">
        <v>2975</v>
      </c>
      <c r="E61" s="109"/>
      <c r="F61" s="109"/>
      <c r="G61" s="109"/>
      <c r="H61" s="109"/>
      <c r="I61" s="109"/>
      <c r="J61" s="110">
        <f>J98</f>
        <v>0</v>
      </c>
      <c r="L61" s="107"/>
    </row>
    <row r="62" spans="1:47" s="68" customFormat="1" ht="19.95" customHeight="1">
      <c r="B62" s="107"/>
      <c r="D62" s="108" t="s">
        <v>2976</v>
      </c>
      <c r="E62" s="109"/>
      <c r="F62" s="109"/>
      <c r="G62" s="109"/>
      <c r="H62" s="109"/>
      <c r="I62" s="109"/>
      <c r="J62" s="110">
        <f>J100</f>
        <v>0</v>
      </c>
      <c r="L62" s="107"/>
    </row>
    <row r="63" spans="1:47" s="68" customFormat="1" ht="19.95" customHeight="1">
      <c r="B63" s="107"/>
      <c r="D63" s="108" t="s">
        <v>2977</v>
      </c>
      <c r="E63" s="109"/>
      <c r="F63" s="109"/>
      <c r="G63" s="109"/>
      <c r="H63" s="109"/>
      <c r="I63" s="109"/>
      <c r="J63" s="110">
        <f>J105</f>
        <v>0</v>
      </c>
      <c r="L63" s="107"/>
    </row>
    <row r="64" spans="1:47" s="68" customFormat="1" ht="19.95" customHeight="1">
      <c r="B64" s="107"/>
      <c r="D64" s="108" t="s">
        <v>2978</v>
      </c>
      <c r="E64" s="109"/>
      <c r="F64" s="109"/>
      <c r="G64" s="109"/>
      <c r="H64" s="109"/>
      <c r="I64" s="109"/>
      <c r="J64" s="110">
        <f>J110</f>
        <v>0</v>
      </c>
      <c r="L64" s="107"/>
    </row>
    <row r="65" spans="1:31" s="68" customFormat="1" ht="19.95" customHeight="1">
      <c r="B65" s="107"/>
      <c r="D65" s="108" t="s">
        <v>2979</v>
      </c>
      <c r="E65" s="109"/>
      <c r="F65" s="109"/>
      <c r="G65" s="109"/>
      <c r="H65" s="109"/>
      <c r="I65" s="109"/>
      <c r="J65" s="110">
        <f>J114</f>
        <v>0</v>
      </c>
      <c r="L65" s="107"/>
    </row>
    <row r="66" spans="1:31" s="68" customFormat="1" ht="19.95" customHeight="1">
      <c r="B66" s="107"/>
      <c r="D66" s="108" t="s">
        <v>2980</v>
      </c>
      <c r="E66" s="109"/>
      <c r="F66" s="109"/>
      <c r="G66" s="109"/>
      <c r="H66" s="109"/>
      <c r="I66" s="109"/>
      <c r="J66" s="110">
        <f>J117</f>
        <v>0</v>
      </c>
      <c r="L66" s="107"/>
    </row>
    <row r="67" spans="1:31" s="68" customFormat="1" ht="19.95" customHeight="1">
      <c r="B67" s="107"/>
      <c r="D67" s="108" t="s">
        <v>2981</v>
      </c>
      <c r="E67" s="109"/>
      <c r="F67" s="109"/>
      <c r="G67" s="109"/>
      <c r="H67" s="109"/>
      <c r="I67" s="109"/>
      <c r="J67" s="110">
        <f>J119</f>
        <v>0</v>
      </c>
      <c r="L67" s="107"/>
    </row>
    <row r="68" spans="1:31" s="68" customFormat="1" ht="19.95" customHeight="1">
      <c r="B68" s="107"/>
      <c r="D68" s="108" t="s">
        <v>2982</v>
      </c>
      <c r="E68" s="109"/>
      <c r="F68" s="109"/>
      <c r="G68" s="109"/>
      <c r="H68" s="109"/>
      <c r="I68" s="109"/>
      <c r="J68" s="110">
        <f>J124</f>
        <v>0</v>
      </c>
      <c r="L68" s="107"/>
    </row>
    <row r="69" spans="1:31" s="68" customFormat="1" ht="19.95" customHeight="1">
      <c r="B69" s="107"/>
      <c r="D69" s="108" t="s">
        <v>2983</v>
      </c>
      <c r="E69" s="109"/>
      <c r="F69" s="109"/>
      <c r="G69" s="109"/>
      <c r="H69" s="109"/>
      <c r="I69" s="109"/>
      <c r="J69" s="110">
        <f>J127</f>
        <v>0</v>
      </c>
      <c r="L69" s="107"/>
    </row>
    <row r="70" spans="1:31" s="68" customFormat="1" ht="19.95" customHeight="1">
      <c r="B70" s="107"/>
      <c r="D70" s="108" t="s">
        <v>2984</v>
      </c>
      <c r="E70" s="109"/>
      <c r="F70" s="109"/>
      <c r="G70" s="109"/>
      <c r="H70" s="109"/>
      <c r="I70" s="109"/>
      <c r="J70" s="110">
        <f>J174</f>
        <v>0</v>
      </c>
      <c r="L70" s="107"/>
    </row>
    <row r="71" spans="1:31" s="68" customFormat="1" ht="19.95" customHeight="1">
      <c r="B71" s="107"/>
      <c r="D71" s="108" t="s">
        <v>2985</v>
      </c>
      <c r="E71" s="109"/>
      <c r="F71" s="109"/>
      <c r="G71" s="109"/>
      <c r="H71" s="109"/>
      <c r="I71" s="109"/>
      <c r="J71" s="110">
        <f>J186</f>
        <v>0</v>
      </c>
      <c r="L71" s="107"/>
    </row>
    <row r="72" spans="1:31" s="68" customFormat="1" ht="19.95" customHeight="1">
      <c r="B72" s="107"/>
      <c r="D72" s="108" t="s">
        <v>2986</v>
      </c>
      <c r="E72" s="109"/>
      <c r="F72" s="109"/>
      <c r="G72" s="109"/>
      <c r="H72" s="109"/>
      <c r="I72" s="109"/>
      <c r="J72" s="110">
        <f>J189</f>
        <v>0</v>
      </c>
      <c r="L72" s="107"/>
    </row>
    <row r="73" spans="1:31" s="68" customFormat="1" ht="19.95" customHeight="1">
      <c r="B73" s="107"/>
      <c r="D73" s="108" t="s">
        <v>2987</v>
      </c>
      <c r="E73" s="109"/>
      <c r="F73" s="109"/>
      <c r="G73" s="109"/>
      <c r="H73" s="109"/>
      <c r="I73" s="109"/>
      <c r="J73" s="110">
        <f>J195</f>
        <v>0</v>
      </c>
      <c r="L73" s="107"/>
    </row>
    <row r="74" spans="1:31" s="68" customFormat="1" ht="19.95" customHeight="1">
      <c r="B74" s="107"/>
      <c r="D74" s="108" t="s">
        <v>2988</v>
      </c>
      <c r="E74" s="109"/>
      <c r="F74" s="109"/>
      <c r="G74" s="109"/>
      <c r="H74" s="109"/>
      <c r="I74" s="109"/>
      <c r="J74" s="110">
        <f>J197</f>
        <v>0</v>
      </c>
      <c r="L74" s="107"/>
    </row>
    <row r="75" spans="1:31" s="102" customFormat="1" ht="24.9" customHeight="1">
      <c r="B75" s="103"/>
      <c r="D75" s="104" t="s">
        <v>2765</v>
      </c>
      <c r="E75" s="105"/>
      <c r="F75" s="105"/>
      <c r="G75" s="105"/>
      <c r="H75" s="105"/>
      <c r="I75" s="105"/>
      <c r="J75" s="106">
        <f>J202</f>
        <v>0</v>
      </c>
      <c r="L75" s="103"/>
    </row>
    <row r="76" spans="1:31" s="68" customFormat="1" ht="19.95" customHeight="1">
      <c r="B76" s="107"/>
      <c r="D76" s="108" t="s">
        <v>2768</v>
      </c>
      <c r="E76" s="109"/>
      <c r="F76" s="109"/>
      <c r="G76" s="109"/>
      <c r="H76" s="109"/>
      <c r="I76" s="109"/>
      <c r="J76" s="110">
        <f>J203</f>
        <v>0</v>
      </c>
      <c r="L76" s="107"/>
    </row>
    <row r="77" spans="1:31" s="17" customFormat="1" ht="21.9" customHeight="1">
      <c r="A77" s="13"/>
      <c r="B77" s="14"/>
      <c r="C77" s="13"/>
      <c r="D77" s="13"/>
      <c r="E77" s="13"/>
      <c r="F77" s="13"/>
      <c r="G77" s="13"/>
      <c r="H77" s="13"/>
      <c r="I77" s="13"/>
      <c r="J77" s="13"/>
      <c r="K77" s="13"/>
      <c r="L77" s="8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6.9" customHeight="1">
      <c r="A78" s="13"/>
      <c r="B78" s="24"/>
      <c r="C78" s="25"/>
      <c r="D78" s="25"/>
      <c r="E78" s="25"/>
      <c r="F78" s="25"/>
      <c r="G78" s="25"/>
      <c r="H78" s="25"/>
      <c r="I78" s="25"/>
      <c r="J78" s="25"/>
      <c r="K78" s="25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82" spans="1:63" s="17" customFormat="1" ht="6.9" customHeight="1">
      <c r="A82" s="13"/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3" s="17" customFormat="1" ht="24.9" customHeight="1">
      <c r="A83" s="13"/>
      <c r="B83" s="14"/>
      <c r="C83" s="6" t="s">
        <v>178</v>
      </c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3" s="17" customFormat="1" ht="6.9" customHeight="1">
      <c r="A84" s="13"/>
      <c r="B84" s="14"/>
      <c r="C84" s="13"/>
      <c r="D84" s="13"/>
      <c r="E84" s="13"/>
      <c r="F84" s="13"/>
      <c r="G84" s="13"/>
      <c r="H84" s="13"/>
      <c r="I84" s="13"/>
      <c r="J84" s="13"/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3" s="17" customFormat="1" ht="12" customHeight="1">
      <c r="A85" s="13"/>
      <c r="B85" s="14"/>
      <c r="C85" s="10" t="s">
        <v>14</v>
      </c>
      <c r="D85" s="13"/>
      <c r="E85" s="13"/>
      <c r="F85" s="13"/>
      <c r="G85" s="13"/>
      <c r="H85" s="13"/>
      <c r="I85" s="13"/>
      <c r="J85" s="13"/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3" s="17" customFormat="1" ht="16.5" customHeight="1">
      <c r="A86" s="13"/>
      <c r="B86" s="14"/>
      <c r="C86" s="13"/>
      <c r="D86" s="13"/>
      <c r="E86" s="313" t="str">
        <f>E7</f>
        <v>ZŠ a MŠ Chlebovice - tělocvična</v>
      </c>
      <c r="F86" s="313"/>
      <c r="G86" s="313"/>
      <c r="H86" s="3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3" s="17" customFormat="1" ht="12" customHeight="1">
      <c r="A87" s="13"/>
      <c r="B87" s="14"/>
      <c r="C87" s="10" t="s">
        <v>140</v>
      </c>
      <c r="D87" s="13"/>
      <c r="E87" s="13"/>
      <c r="F87" s="13"/>
      <c r="G87" s="13"/>
      <c r="H87" s="13"/>
      <c r="I87" s="13"/>
      <c r="J87" s="13"/>
      <c r="K87" s="13"/>
      <c r="L87" s="8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3" s="17" customFormat="1" ht="16.5" customHeight="1">
      <c r="A88" s="13"/>
      <c r="B88" s="14"/>
      <c r="C88" s="13"/>
      <c r="D88" s="13"/>
      <c r="E88" s="299" t="str">
        <f>E9</f>
        <v>03 - SO 03  Splašková kanalizace vnitřní a venkovní</v>
      </c>
      <c r="F88" s="299"/>
      <c r="G88" s="299"/>
      <c r="H88" s="299"/>
      <c r="I88" s="13"/>
      <c r="J88" s="13"/>
      <c r="K88" s="13"/>
      <c r="L88" s="8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3" s="17" customFormat="1" ht="6.9" customHeight="1">
      <c r="A89" s="13"/>
      <c r="B89" s="14"/>
      <c r="C89" s="13"/>
      <c r="D89" s="13"/>
      <c r="E89" s="13"/>
      <c r="F89" s="13"/>
      <c r="G89" s="13"/>
      <c r="H89" s="13"/>
      <c r="I89" s="13"/>
      <c r="J89" s="13"/>
      <c r="K89" s="13"/>
      <c r="L89" s="8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3" s="17" customFormat="1" ht="12" customHeight="1">
      <c r="A90" s="13"/>
      <c r="B90" s="14"/>
      <c r="C90" s="10" t="s">
        <v>19</v>
      </c>
      <c r="D90" s="13"/>
      <c r="E90" s="13"/>
      <c r="F90" s="11" t="str">
        <f>F12</f>
        <v>ul. Pod Kabáticí 107,193, Frýdek-Místek Chlebovice</v>
      </c>
      <c r="G90" s="13"/>
      <c r="H90" s="13"/>
      <c r="I90" s="10" t="s">
        <v>21</v>
      </c>
      <c r="J90" s="81" t="str">
        <f>IF(J12="","",J12)</f>
        <v>8. 7. 2022</v>
      </c>
      <c r="K90" s="13"/>
      <c r="L90" s="8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3" s="17" customFormat="1" ht="6.9" customHeight="1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80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63" s="17" customFormat="1" ht="15.15" customHeight="1">
      <c r="A92" s="13"/>
      <c r="B92" s="14"/>
      <c r="C92" s="10" t="s">
        <v>23</v>
      </c>
      <c r="D92" s="13"/>
      <c r="E92" s="13"/>
      <c r="F92" s="11" t="str">
        <f>E15</f>
        <v>Statutární město Frýdek-Místek</v>
      </c>
      <c r="G92" s="13"/>
      <c r="H92" s="13"/>
      <c r="I92" s="10" t="s">
        <v>31</v>
      </c>
      <c r="J92" s="98" t="str">
        <f>E21</f>
        <v>JANKO Projekt s.r.o.</v>
      </c>
      <c r="K92" s="13"/>
      <c r="L92" s="80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63" s="17" customFormat="1" ht="15.15" customHeight="1">
      <c r="A93" s="13"/>
      <c r="B93" s="14"/>
      <c r="C93" s="10" t="s">
        <v>29</v>
      </c>
      <c r="D93" s="13"/>
      <c r="E93" s="13"/>
      <c r="F93" s="11" t="str">
        <f>IF(E18="","",E18)</f>
        <v>Dle výběrového řízení investora</v>
      </c>
      <c r="G93" s="13"/>
      <c r="H93" s="13"/>
      <c r="I93" s="10" t="s">
        <v>36</v>
      </c>
      <c r="J93" s="98" t="str">
        <f>E24</f>
        <v>Katerinec</v>
      </c>
      <c r="K93" s="13"/>
      <c r="L93" s="80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63" s="17" customFormat="1" ht="10.35" customHeight="1">
      <c r="A94" s="13"/>
      <c r="B94" s="14"/>
      <c r="C94" s="13"/>
      <c r="D94" s="13"/>
      <c r="E94" s="13"/>
      <c r="F94" s="13"/>
      <c r="G94" s="13"/>
      <c r="H94" s="13"/>
      <c r="I94" s="13"/>
      <c r="J94" s="13"/>
      <c r="K94" s="13"/>
      <c r="L94" s="80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63" s="118" customFormat="1" ht="29.25" customHeight="1">
      <c r="A95" s="111"/>
      <c r="B95" s="112"/>
      <c r="C95" s="113" t="s">
        <v>179</v>
      </c>
      <c r="D95" s="114" t="s">
        <v>58</v>
      </c>
      <c r="E95" s="114" t="s">
        <v>54</v>
      </c>
      <c r="F95" s="114" t="s">
        <v>55</v>
      </c>
      <c r="G95" s="114" t="s">
        <v>180</v>
      </c>
      <c r="H95" s="114" t="s">
        <v>181</v>
      </c>
      <c r="I95" s="114" t="s">
        <v>182</v>
      </c>
      <c r="J95" s="115" t="s">
        <v>147</v>
      </c>
      <c r="K95" s="116" t="s">
        <v>183</v>
      </c>
      <c r="L95" s="117"/>
      <c r="M95" s="40"/>
      <c r="N95" s="41" t="s">
        <v>43</v>
      </c>
      <c r="O95" s="41" t="s">
        <v>184</v>
      </c>
      <c r="P95" s="41" t="s">
        <v>185</v>
      </c>
      <c r="Q95" s="41" t="s">
        <v>186</v>
      </c>
      <c r="R95" s="41" t="s">
        <v>187</v>
      </c>
      <c r="S95" s="41" t="s">
        <v>188</v>
      </c>
      <c r="T95" s="42" t="s">
        <v>189</v>
      </c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</row>
    <row r="96" spans="1:63" s="17" customFormat="1" ht="22.8" customHeight="1">
      <c r="A96" s="13"/>
      <c r="B96" s="14"/>
      <c r="C96" s="48" t="s">
        <v>190</v>
      </c>
      <c r="D96" s="13"/>
      <c r="E96" s="13"/>
      <c r="F96" s="13"/>
      <c r="G96" s="13"/>
      <c r="H96" s="13"/>
      <c r="I96" s="13"/>
      <c r="J96" s="119">
        <f>BK96</f>
        <v>0</v>
      </c>
      <c r="K96" s="13"/>
      <c r="L96" s="14"/>
      <c r="M96" s="43"/>
      <c r="N96" s="34"/>
      <c r="O96" s="44"/>
      <c r="P96" s="120">
        <f>P97+P202</f>
        <v>85.058499999999995</v>
      </c>
      <c r="Q96" s="44"/>
      <c r="R96" s="120">
        <f>R97+R202</f>
        <v>27.767368275359999</v>
      </c>
      <c r="S96" s="44"/>
      <c r="T96" s="121">
        <f>T97+T202</f>
        <v>0.24804000000000001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" t="s">
        <v>72</v>
      </c>
      <c r="AU96" s="2" t="s">
        <v>148</v>
      </c>
      <c r="BK96" s="122">
        <f>BK97+BK202</f>
        <v>0</v>
      </c>
    </row>
    <row r="97" spans="1:65" s="123" customFormat="1" ht="25.95" customHeight="1">
      <c r="B97" s="124"/>
      <c r="D97" s="125" t="s">
        <v>72</v>
      </c>
      <c r="E97" s="126" t="s">
        <v>2857</v>
      </c>
      <c r="F97" s="126" t="s">
        <v>2989</v>
      </c>
      <c r="J97" s="127">
        <f>BK97</f>
        <v>0</v>
      </c>
      <c r="L97" s="124"/>
      <c r="M97" s="128"/>
      <c r="N97" s="129"/>
      <c r="O97" s="129"/>
      <c r="P97" s="130">
        <f>P98+P100+P105+P110+P114+P117+P119+P124+P127+P174+P186+P189+P195+P197</f>
        <v>85.058499999999995</v>
      </c>
      <c r="Q97" s="129"/>
      <c r="R97" s="130">
        <f>R98+R100+R105+R110+R114+R117+R119+R124+R127+R174+R186+R189+R195+R197</f>
        <v>27.767368275359999</v>
      </c>
      <c r="S97" s="129"/>
      <c r="T97" s="131">
        <f>T98+T100+T105+T110+T114+T117+T119+T124+T127+T174+T186+T189+T195+T197</f>
        <v>0.24804000000000001</v>
      </c>
      <c r="AR97" s="125" t="s">
        <v>80</v>
      </c>
      <c r="AT97" s="132" t="s">
        <v>72</v>
      </c>
      <c r="AU97" s="132" t="s">
        <v>73</v>
      </c>
      <c r="AY97" s="125" t="s">
        <v>193</v>
      </c>
      <c r="BK97" s="133">
        <f>BK98+BK100+BK105+BK110+BK114+BK117+BK119+BK124+BK127+BK174+BK186+BK189+BK195+BK197</f>
        <v>0</v>
      </c>
    </row>
    <row r="98" spans="1:65" s="123" customFormat="1" ht="22.8" customHeight="1">
      <c r="B98" s="124"/>
      <c r="D98" s="125" t="s">
        <v>72</v>
      </c>
      <c r="E98" s="134" t="s">
        <v>1020</v>
      </c>
      <c r="F98" s="134" t="s">
        <v>2990</v>
      </c>
      <c r="J98" s="135">
        <f>BK98</f>
        <v>0</v>
      </c>
      <c r="L98" s="124"/>
      <c r="M98" s="128"/>
      <c r="N98" s="129"/>
      <c r="O98" s="129"/>
      <c r="P98" s="130">
        <f>P99</f>
        <v>0</v>
      </c>
      <c r="Q98" s="129"/>
      <c r="R98" s="130">
        <f>R99</f>
        <v>0</v>
      </c>
      <c r="S98" s="129"/>
      <c r="T98" s="131">
        <f>T99</f>
        <v>0</v>
      </c>
      <c r="AR98" s="125" t="s">
        <v>80</v>
      </c>
      <c r="AT98" s="132" t="s">
        <v>72</v>
      </c>
      <c r="AU98" s="132" t="s">
        <v>80</v>
      </c>
      <c r="AY98" s="125" t="s">
        <v>193</v>
      </c>
      <c r="BK98" s="133">
        <f>BK99</f>
        <v>0</v>
      </c>
    </row>
    <row r="99" spans="1:65" s="17" customFormat="1" ht="16.5" customHeight="1">
      <c r="A99" s="13"/>
      <c r="B99" s="136"/>
      <c r="C99" s="137" t="s">
        <v>80</v>
      </c>
      <c r="D99" s="137" t="s">
        <v>195</v>
      </c>
      <c r="E99" s="138" t="s">
        <v>2991</v>
      </c>
      <c r="F99" s="139" t="s">
        <v>2992</v>
      </c>
      <c r="G99" s="140" t="s">
        <v>2993</v>
      </c>
      <c r="H99" s="141">
        <v>1</v>
      </c>
      <c r="I99" s="142">
        <v>0</v>
      </c>
      <c r="J99" s="142">
        <f>ROUND(I99*H99,2)</f>
        <v>0</v>
      </c>
      <c r="K99" s="143"/>
      <c r="L99" s="14"/>
      <c r="M99" s="144"/>
      <c r="N99" s="145" t="s">
        <v>44</v>
      </c>
      <c r="O99" s="146">
        <v>0</v>
      </c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199</v>
      </c>
      <c r="AT99" s="148" t="s">
        <v>195</v>
      </c>
      <c r="AU99" s="148" t="s">
        <v>82</v>
      </c>
      <c r="AY99" s="2" t="s">
        <v>193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2" t="s">
        <v>80</v>
      </c>
      <c r="BK99" s="149">
        <f>ROUND(I99*H99,2)</f>
        <v>0</v>
      </c>
      <c r="BL99" s="2" t="s">
        <v>199</v>
      </c>
      <c r="BM99" s="148" t="s">
        <v>82</v>
      </c>
    </row>
    <row r="100" spans="1:65" s="123" customFormat="1" ht="22.8" customHeight="1">
      <c r="B100" s="124"/>
      <c r="D100" s="125" t="s">
        <v>72</v>
      </c>
      <c r="E100" s="134" t="s">
        <v>310</v>
      </c>
      <c r="F100" s="134" t="s">
        <v>2994</v>
      </c>
      <c r="J100" s="135">
        <f>BK100</f>
        <v>0</v>
      </c>
      <c r="L100" s="124"/>
      <c r="M100" s="128"/>
      <c r="N100" s="129"/>
      <c r="O100" s="129"/>
      <c r="P100" s="130">
        <f>SUM(P101:P104)</f>
        <v>0</v>
      </c>
      <c r="Q100" s="129"/>
      <c r="R100" s="130">
        <f>SUM(R101:R104)</f>
        <v>0</v>
      </c>
      <c r="S100" s="129"/>
      <c r="T100" s="131">
        <f>SUM(T101:T104)</f>
        <v>0</v>
      </c>
      <c r="AR100" s="125" t="s">
        <v>80</v>
      </c>
      <c r="AT100" s="132" t="s">
        <v>72</v>
      </c>
      <c r="AU100" s="132" t="s">
        <v>80</v>
      </c>
      <c r="AY100" s="125" t="s">
        <v>193</v>
      </c>
      <c r="BK100" s="133">
        <f>SUM(BK101:BK104)</f>
        <v>0</v>
      </c>
    </row>
    <row r="101" spans="1:65" s="17" customFormat="1" ht="21.75" customHeight="1">
      <c r="A101" s="13"/>
      <c r="B101" s="136"/>
      <c r="C101" s="137" t="s">
        <v>82</v>
      </c>
      <c r="D101" s="137" t="s">
        <v>195</v>
      </c>
      <c r="E101" s="138" t="s">
        <v>2995</v>
      </c>
      <c r="F101" s="139" t="s">
        <v>2996</v>
      </c>
      <c r="G101" s="140" t="s">
        <v>223</v>
      </c>
      <c r="H101" s="141">
        <v>37.979999999999997</v>
      </c>
      <c r="I101" s="142">
        <v>0</v>
      </c>
      <c r="J101" s="142">
        <f>ROUND(I101*H101,2)</f>
        <v>0</v>
      </c>
      <c r="K101" s="143"/>
      <c r="L101" s="14"/>
      <c r="M101" s="144"/>
      <c r="N101" s="145" t="s">
        <v>44</v>
      </c>
      <c r="O101" s="146">
        <v>0</v>
      </c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199</v>
      </c>
      <c r="AT101" s="148" t="s">
        <v>195</v>
      </c>
      <c r="AU101" s="148" t="s">
        <v>82</v>
      </c>
      <c r="AY101" s="2" t="s">
        <v>193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2" t="s">
        <v>80</v>
      </c>
      <c r="BK101" s="149">
        <f>ROUND(I101*H101,2)</f>
        <v>0</v>
      </c>
      <c r="BL101" s="2" t="s">
        <v>199</v>
      </c>
      <c r="BM101" s="148" t="s">
        <v>199</v>
      </c>
    </row>
    <row r="102" spans="1:65" s="17" customFormat="1" ht="21.75" customHeight="1">
      <c r="A102" s="13"/>
      <c r="B102" s="136"/>
      <c r="C102" s="137" t="s">
        <v>213</v>
      </c>
      <c r="D102" s="137" t="s">
        <v>195</v>
      </c>
      <c r="E102" s="138" t="s">
        <v>2997</v>
      </c>
      <c r="F102" s="139" t="s">
        <v>2998</v>
      </c>
      <c r="G102" s="140" t="s">
        <v>223</v>
      </c>
      <c r="H102" s="141">
        <v>12.66</v>
      </c>
      <c r="I102" s="142">
        <v>0</v>
      </c>
      <c r="J102" s="142">
        <f>ROUND(I102*H102,2)</f>
        <v>0</v>
      </c>
      <c r="K102" s="143"/>
      <c r="L102" s="14"/>
      <c r="M102" s="144"/>
      <c r="N102" s="145" t="s">
        <v>44</v>
      </c>
      <c r="O102" s="146">
        <v>0</v>
      </c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199</v>
      </c>
      <c r="AT102" s="148" t="s">
        <v>195</v>
      </c>
      <c r="AU102" s="148" t="s">
        <v>82</v>
      </c>
      <c r="AY102" s="2" t="s">
        <v>193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2" t="s">
        <v>80</v>
      </c>
      <c r="BK102" s="149">
        <f>ROUND(I102*H102,2)</f>
        <v>0</v>
      </c>
      <c r="BL102" s="2" t="s">
        <v>199</v>
      </c>
      <c r="BM102" s="148" t="s">
        <v>216</v>
      </c>
    </row>
    <row r="103" spans="1:65" s="17" customFormat="1" ht="21.75" customHeight="1">
      <c r="A103" s="13"/>
      <c r="B103" s="136"/>
      <c r="C103" s="137" t="s">
        <v>199</v>
      </c>
      <c r="D103" s="137" t="s">
        <v>195</v>
      </c>
      <c r="E103" s="138" t="s">
        <v>2999</v>
      </c>
      <c r="F103" s="139" t="s">
        <v>3000</v>
      </c>
      <c r="G103" s="140" t="s">
        <v>223</v>
      </c>
      <c r="H103" s="141">
        <v>113.53</v>
      </c>
      <c r="I103" s="142">
        <v>0</v>
      </c>
      <c r="J103" s="142">
        <f>ROUND(I103*H103,2)</f>
        <v>0</v>
      </c>
      <c r="K103" s="143"/>
      <c r="L103" s="14"/>
      <c r="M103" s="144"/>
      <c r="N103" s="145" t="s">
        <v>44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199</v>
      </c>
      <c r="AT103" s="148" t="s">
        <v>195</v>
      </c>
      <c r="AU103" s="148" t="s">
        <v>82</v>
      </c>
      <c r="AY103" s="2" t="s">
        <v>193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80</v>
      </c>
      <c r="BK103" s="149">
        <f>ROUND(I103*H103,2)</f>
        <v>0</v>
      </c>
      <c r="BL103" s="2" t="s">
        <v>199</v>
      </c>
      <c r="BM103" s="148" t="s">
        <v>224</v>
      </c>
    </row>
    <row r="104" spans="1:65" s="17" customFormat="1" ht="21.75" customHeight="1">
      <c r="A104" s="13"/>
      <c r="B104" s="136"/>
      <c r="C104" s="137" t="s">
        <v>228</v>
      </c>
      <c r="D104" s="137" t="s">
        <v>195</v>
      </c>
      <c r="E104" s="138" t="s">
        <v>3001</v>
      </c>
      <c r="F104" s="139" t="s">
        <v>3002</v>
      </c>
      <c r="G104" s="140" t="s">
        <v>223</v>
      </c>
      <c r="H104" s="141">
        <v>37.840000000000003</v>
      </c>
      <c r="I104" s="142">
        <v>0</v>
      </c>
      <c r="J104" s="142">
        <f>ROUND(I104*H104,2)</f>
        <v>0</v>
      </c>
      <c r="K104" s="143"/>
      <c r="L104" s="14"/>
      <c r="M104" s="144"/>
      <c r="N104" s="145" t="s">
        <v>44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199</v>
      </c>
      <c r="AT104" s="148" t="s">
        <v>195</v>
      </c>
      <c r="AU104" s="148" t="s">
        <v>82</v>
      </c>
      <c r="AY104" s="2" t="s">
        <v>193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80</v>
      </c>
      <c r="BK104" s="149">
        <f>ROUND(I104*H104,2)</f>
        <v>0</v>
      </c>
      <c r="BL104" s="2" t="s">
        <v>199</v>
      </c>
      <c r="BM104" s="148" t="s">
        <v>231</v>
      </c>
    </row>
    <row r="105" spans="1:65" s="123" customFormat="1" ht="22.8" customHeight="1">
      <c r="B105" s="124"/>
      <c r="D105" s="125" t="s">
        <v>72</v>
      </c>
      <c r="E105" s="134" t="s">
        <v>283</v>
      </c>
      <c r="F105" s="134" t="s">
        <v>3003</v>
      </c>
      <c r="J105" s="135">
        <f>BK105</f>
        <v>0</v>
      </c>
      <c r="L105" s="124"/>
      <c r="M105" s="128"/>
      <c r="N105" s="129"/>
      <c r="O105" s="129"/>
      <c r="P105" s="130">
        <f>SUM(P106:P109)</f>
        <v>0</v>
      </c>
      <c r="Q105" s="129"/>
      <c r="R105" s="130">
        <f>SUM(R106:R109)</f>
        <v>0</v>
      </c>
      <c r="S105" s="129"/>
      <c r="T105" s="131">
        <f>SUM(T106:T109)</f>
        <v>0</v>
      </c>
      <c r="AR105" s="125" t="s">
        <v>80</v>
      </c>
      <c r="AT105" s="132" t="s">
        <v>72</v>
      </c>
      <c r="AU105" s="132" t="s">
        <v>80</v>
      </c>
      <c r="AY105" s="125" t="s">
        <v>193</v>
      </c>
      <c r="BK105" s="133">
        <f>SUM(BK106:BK109)</f>
        <v>0</v>
      </c>
    </row>
    <row r="106" spans="1:65" s="17" customFormat="1" ht="16.5" customHeight="1">
      <c r="A106" s="13"/>
      <c r="B106" s="136"/>
      <c r="C106" s="137" t="s">
        <v>216</v>
      </c>
      <c r="D106" s="137" t="s">
        <v>195</v>
      </c>
      <c r="E106" s="138" t="s">
        <v>3004</v>
      </c>
      <c r="F106" s="139" t="s">
        <v>3005</v>
      </c>
      <c r="G106" s="140" t="s">
        <v>223</v>
      </c>
      <c r="H106" s="141">
        <v>113.53</v>
      </c>
      <c r="I106" s="142">
        <v>0</v>
      </c>
      <c r="J106" s="142">
        <f>ROUND(I106*H106,2)</f>
        <v>0</v>
      </c>
      <c r="K106" s="143"/>
      <c r="L106" s="14"/>
      <c r="M106" s="144"/>
      <c r="N106" s="145" t="s">
        <v>44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199</v>
      </c>
      <c r="AT106" s="148" t="s">
        <v>195</v>
      </c>
      <c r="AU106" s="148" t="s">
        <v>82</v>
      </c>
      <c r="AY106" s="2" t="s">
        <v>193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80</v>
      </c>
      <c r="BK106" s="149">
        <f>ROUND(I106*H106,2)</f>
        <v>0</v>
      </c>
      <c r="BL106" s="2" t="s">
        <v>199</v>
      </c>
      <c r="BM106" s="148" t="s">
        <v>263</v>
      </c>
    </row>
    <row r="107" spans="1:65" s="17" customFormat="1" ht="21.75" customHeight="1">
      <c r="A107" s="13"/>
      <c r="B107" s="136"/>
      <c r="C107" s="137" t="s">
        <v>276</v>
      </c>
      <c r="D107" s="137" t="s">
        <v>195</v>
      </c>
      <c r="E107" s="138" t="s">
        <v>3006</v>
      </c>
      <c r="F107" s="139" t="s">
        <v>3007</v>
      </c>
      <c r="G107" s="140" t="s">
        <v>223</v>
      </c>
      <c r="H107" s="141">
        <v>151.51</v>
      </c>
      <c r="I107" s="142">
        <v>0</v>
      </c>
      <c r="J107" s="142">
        <f>ROUND(I107*H107,2)</f>
        <v>0</v>
      </c>
      <c r="K107" s="143"/>
      <c r="L107" s="14"/>
      <c r="M107" s="144"/>
      <c r="N107" s="145" t="s">
        <v>44</v>
      </c>
      <c r="O107" s="146">
        <v>0</v>
      </c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199</v>
      </c>
      <c r="AT107" s="148" t="s">
        <v>195</v>
      </c>
      <c r="AU107" s="148" t="s">
        <v>82</v>
      </c>
      <c r="AY107" s="2" t="s">
        <v>193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2" t="s">
        <v>80</v>
      </c>
      <c r="BK107" s="149">
        <f>ROUND(I107*H107,2)</f>
        <v>0</v>
      </c>
      <c r="BL107" s="2" t="s">
        <v>199</v>
      </c>
      <c r="BM107" s="148" t="s">
        <v>279</v>
      </c>
    </row>
    <row r="108" spans="1:65" s="17" customFormat="1" ht="16.5" customHeight="1">
      <c r="A108" s="13"/>
      <c r="B108" s="136"/>
      <c r="C108" s="137" t="s">
        <v>224</v>
      </c>
      <c r="D108" s="137" t="s">
        <v>195</v>
      </c>
      <c r="E108" s="138" t="s">
        <v>3008</v>
      </c>
      <c r="F108" s="139" t="s">
        <v>3009</v>
      </c>
      <c r="G108" s="140" t="s">
        <v>223</v>
      </c>
      <c r="H108" s="141">
        <v>151.51</v>
      </c>
      <c r="I108" s="142">
        <v>0</v>
      </c>
      <c r="J108" s="142">
        <f>ROUND(I108*H108,2)</f>
        <v>0</v>
      </c>
      <c r="K108" s="143"/>
      <c r="L108" s="14"/>
      <c r="M108" s="144"/>
      <c r="N108" s="145" t="s">
        <v>44</v>
      </c>
      <c r="O108" s="146">
        <v>0</v>
      </c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199</v>
      </c>
      <c r="AT108" s="148" t="s">
        <v>195</v>
      </c>
      <c r="AU108" s="148" t="s">
        <v>82</v>
      </c>
      <c r="AY108" s="2" t="s">
        <v>193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2" t="s">
        <v>80</v>
      </c>
      <c r="BK108" s="149">
        <f>ROUND(I108*H108,2)</f>
        <v>0</v>
      </c>
      <c r="BL108" s="2" t="s">
        <v>199</v>
      </c>
      <c r="BM108" s="148" t="s">
        <v>283</v>
      </c>
    </row>
    <row r="109" spans="1:65" s="17" customFormat="1" ht="21.75" customHeight="1">
      <c r="A109" s="13"/>
      <c r="B109" s="136"/>
      <c r="C109" s="137" t="s">
        <v>286</v>
      </c>
      <c r="D109" s="137" t="s">
        <v>195</v>
      </c>
      <c r="E109" s="138" t="s">
        <v>3010</v>
      </c>
      <c r="F109" s="139" t="s">
        <v>3011</v>
      </c>
      <c r="G109" s="140" t="s">
        <v>223</v>
      </c>
      <c r="H109" s="141">
        <v>151.51</v>
      </c>
      <c r="I109" s="142">
        <v>0</v>
      </c>
      <c r="J109" s="142">
        <f>ROUND(I109*H109,2)</f>
        <v>0</v>
      </c>
      <c r="K109" s="143"/>
      <c r="L109" s="14"/>
      <c r="M109" s="144"/>
      <c r="N109" s="145" t="s">
        <v>44</v>
      </c>
      <c r="O109" s="146">
        <v>0</v>
      </c>
      <c r="P109" s="146">
        <f>O109*H109</f>
        <v>0</v>
      </c>
      <c r="Q109" s="146">
        <v>0</v>
      </c>
      <c r="R109" s="146">
        <f>Q109*H109</f>
        <v>0</v>
      </c>
      <c r="S109" s="146">
        <v>0</v>
      </c>
      <c r="T109" s="147">
        <f>S109*H109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199</v>
      </c>
      <c r="AT109" s="148" t="s">
        <v>195</v>
      </c>
      <c r="AU109" s="148" t="s">
        <v>82</v>
      </c>
      <c r="AY109" s="2" t="s">
        <v>193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2" t="s">
        <v>80</v>
      </c>
      <c r="BK109" s="149">
        <f>ROUND(I109*H109,2)</f>
        <v>0</v>
      </c>
      <c r="BL109" s="2" t="s">
        <v>199</v>
      </c>
      <c r="BM109" s="148" t="s">
        <v>289</v>
      </c>
    </row>
    <row r="110" spans="1:65" s="123" customFormat="1" ht="22.8" customHeight="1">
      <c r="B110" s="124"/>
      <c r="D110" s="125" t="s">
        <v>72</v>
      </c>
      <c r="E110" s="134" t="s">
        <v>350</v>
      </c>
      <c r="F110" s="134" t="s">
        <v>3012</v>
      </c>
      <c r="J110" s="135">
        <f>BK110</f>
        <v>0</v>
      </c>
      <c r="L110" s="124"/>
      <c r="M110" s="128"/>
      <c r="N110" s="129"/>
      <c r="O110" s="129"/>
      <c r="P110" s="130">
        <f>SUM(P111:P113)</f>
        <v>0</v>
      </c>
      <c r="Q110" s="129"/>
      <c r="R110" s="130">
        <f>SUM(R111:R113)</f>
        <v>0</v>
      </c>
      <c r="S110" s="129"/>
      <c r="T110" s="131">
        <f>SUM(T111:T113)</f>
        <v>0</v>
      </c>
      <c r="AR110" s="125" t="s">
        <v>80</v>
      </c>
      <c r="AT110" s="132" t="s">
        <v>72</v>
      </c>
      <c r="AU110" s="132" t="s">
        <v>80</v>
      </c>
      <c r="AY110" s="125" t="s">
        <v>193</v>
      </c>
      <c r="BK110" s="133">
        <f>SUM(BK111:BK113)</f>
        <v>0</v>
      </c>
    </row>
    <row r="111" spans="1:65" s="17" customFormat="1" ht="16.5" customHeight="1">
      <c r="A111" s="13"/>
      <c r="B111" s="136"/>
      <c r="C111" s="137" t="s">
        <v>231</v>
      </c>
      <c r="D111" s="137" t="s">
        <v>195</v>
      </c>
      <c r="E111" s="138" t="s">
        <v>3013</v>
      </c>
      <c r="F111" s="139" t="s">
        <v>3014</v>
      </c>
      <c r="G111" s="140" t="s">
        <v>223</v>
      </c>
      <c r="H111" s="141">
        <v>8.3000000000000007</v>
      </c>
      <c r="I111" s="142">
        <v>0</v>
      </c>
      <c r="J111" s="142">
        <f>ROUND(I111*H111,2)</f>
        <v>0</v>
      </c>
      <c r="K111" s="143"/>
      <c r="L111" s="14"/>
      <c r="M111" s="144"/>
      <c r="N111" s="145" t="s">
        <v>44</v>
      </c>
      <c r="O111" s="146">
        <v>0</v>
      </c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199</v>
      </c>
      <c r="AT111" s="148" t="s">
        <v>195</v>
      </c>
      <c r="AU111" s="148" t="s">
        <v>82</v>
      </c>
      <c r="AY111" s="2" t="s">
        <v>193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2" t="s">
        <v>80</v>
      </c>
      <c r="BK111" s="149">
        <f>ROUND(I111*H111,2)</f>
        <v>0</v>
      </c>
      <c r="BL111" s="2" t="s">
        <v>199</v>
      </c>
      <c r="BM111" s="148" t="s">
        <v>293</v>
      </c>
    </row>
    <row r="112" spans="1:65" s="17" customFormat="1" ht="16.5" customHeight="1">
      <c r="A112" s="13"/>
      <c r="B112" s="136"/>
      <c r="C112" s="137" t="s">
        <v>296</v>
      </c>
      <c r="D112" s="137" t="s">
        <v>195</v>
      </c>
      <c r="E112" s="138" t="s">
        <v>3015</v>
      </c>
      <c r="F112" s="139" t="s">
        <v>3016</v>
      </c>
      <c r="G112" s="140" t="s">
        <v>223</v>
      </c>
      <c r="H112" s="141">
        <v>90.4</v>
      </c>
      <c r="I112" s="142">
        <v>0</v>
      </c>
      <c r="J112" s="142">
        <f>ROUND(I112*H112,2)</f>
        <v>0</v>
      </c>
      <c r="K112" s="143"/>
      <c r="L112" s="14"/>
      <c r="M112" s="144"/>
      <c r="N112" s="145" t="s">
        <v>44</v>
      </c>
      <c r="O112" s="146">
        <v>0</v>
      </c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199</v>
      </c>
      <c r="AT112" s="148" t="s">
        <v>195</v>
      </c>
      <c r="AU112" s="148" t="s">
        <v>82</v>
      </c>
      <c r="AY112" s="2" t="s">
        <v>193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2" t="s">
        <v>80</v>
      </c>
      <c r="BK112" s="149">
        <f>ROUND(I112*H112,2)</f>
        <v>0</v>
      </c>
      <c r="BL112" s="2" t="s">
        <v>199</v>
      </c>
      <c r="BM112" s="148" t="s">
        <v>299</v>
      </c>
    </row>
    <row r="113" spans="1:65" s="17" customFormat="1" ht="16.5" customHeight="1">
      <c r="A113" s="13"/>
      <c r="B113" s="136"/>
      <c r="C113" s="137" t="s">
        <v>263</v>
      </c>
      <c r="D113" s="137" t="s">
        <v>195</v>
      </c>
      <c r="E113" s="138" t="s">
        <v>3017</v>
      </c>
      <c r="F113" s="139" t="s">
        <v>3018</v>
      </c>
      <c r="G113" s="140" t="s">
        <v>223</v>
      </c>
      <c r="H113" s="141">
        <v>59.3</v>
      </c>
      <c r="I113" s="142">
        <v>0</v>
      </c>
      <c r="J113" s="142">
        <f>ROUND(I113*H113,2)</f>
        <v>0</v>
      </c>
      <c r="K113" s="143"/>
      <c r="L113" s="14"/>
      <c r="M113" s="144"/>
      <c r="N113" s="145" t="s">
        <v>44</v>
      </c>
      <c r="O113" s="146">
        <v>0</v>
      </c>
      <c r="P113" s="146">
        <f>O113*H113</f>
        <v>0</v>
      </c>
      <c r="Q113" s="146">
        <v>0</v>
      </c>
      <c r="R113" s="146">
        <f>Q113*H113</f>
        <v>0</v>
      </c>
      <c r="S113" s="146">
        <v>0</v>
      </c>
      <c r="T113" s="147">
        <f>S113*H113</f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199</v>
      </c>
      <c r="AT113" s="148" t="s">
        <v>195</v>
      </c>
      <c r="AU113" s="148" t="s">
        <v>82</v>
      </c>
      <c r="AY113" s="2" t="s">
        <v>193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2" t="s">
        <v>80</v>
      </c>
      <c r="BK113" s="149">
        <f>ROUND(I113*H113,2)</f>
        <v>0</v>
      </c>
      <c r="BL113" s="2" t="s">
        <v>199</v>
      </c>
      <c r="BM113" s="148" t="s">
        <v>307</v>
      </c>
    </row>
    <row r="114" spans="1:65" s="123" customFormat="1" ht="22.8" customHeight="1">
      <c r="B114" s="124"/>
      <c r="D114" s="125" t="s">
        <v>72</v>
      </c>
      <c r="E114" s="134" t="s">
        <v>366</v>
      </c>
      <c r="F114" s="134" t="s">
        <v>3019</v>
      </c>
      <c r="J114" s="135">
        <f>BK114</f>
        <v>0</v>
      </c>
      <c r="L114" s="124"/>
      <c r="M114" s="128"/>
      <c r="N114" s="129"/>
      <c r="O114" s="129"/>
      <c r="P114" s="130">
        <f>SUM(P115:P116)</f>
        <v>0</v>
      </c>
      <c r="Q114" s="129"/>
      <c r="R114" s="130">
        <f>SUM(R115:R116)</f>
        <v>0</v>
      </c>
      <c r="S114" s="129"/>
      <c r="T114" s="131">
        <f>SUM(T115:T116)</f>
        <v>0</v>
      </c>
      <c r="AR114" s="125" t="s">
        <v>80</v>
      </c>
      <c r="AT114" s="132" t="s">
        <v>72</v>
      </c>
      <c r="AU114" s="132" t="s">
        <v>80</v>
      </c>
      <c r="AY114" s="125" t="s">
        <v>193</v>
      </c>
      <c r="BK114" s="133">
        <f>SUM(BK115:BK116)</f>
        <v>0</v>
      </c>
    </row>
    <row r="115" spans="1:65" s="17" customFormat="1" ht="16.5" customHeight="1">
      <c r="A115" s="13"/>
      <c r="B115" s="136"/>
      <c r="C115" s="137" t="s">
        <v>310</v>
      </c>
      <c r="D115" s="137" t="s">
        <v>195</v>
      </c>
      <c r="E115" s="138" t="s">
        <v>3020</v>
      </c>
      <c r="F115" s="139" t="s">
        <v>3021</v>
      </c>
      <c r="G115" s="140" t="s">
        <v>326</v>
      </c>
      <c r="H115" s="141">
        <v>122.876</v>
      </c>
      <c r="I115" s="142">
        <v>0</v>
      </c>
      <c r="J115" s="142">
        <f>ROUND(I115*H115,2)</f>
        <v>0</v>
      </c>
      <c r="K115" s="143"/>
      <c r="L115" s="14"/>
      <c r="M115" s="144"/>
      <c r="N115" s="145" t="s">
        <v>44</v>
      </c>
      <c r="O115" s="146">
        <v>0</v>
      </c>
      <c r="P115" s="146">
        <f>O115*H115</f>
        <v>0</v>
      </c>
      <c r="Q115" s="146">
        <v>0</v>
      </c>
      <c r="R115" s="146">
        <f>Q115*H115</f>
        <v>0</v>
      </c>
      <c r="S115" s="146">
        <v>0</v>
      </c>
      <c r="T115" s="147">
        <f>S115*H115</f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199</v>
      </c>
      <c r="AT115" s="148" t="s">
        <v>195</v>
      </c>
      <c r="AU115" s="148" t="s">
        <v>82</v>
      </c>
      <c r="AY115" s="2" t="s">
        <v>193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2" t="s">
        <v>80</v>
      </c>
      <c r="BK115" s="149">
        <f>ROUND(I115*H115,2)</f>
        <v>0</v>
      </c>
      <c r="BL115" s="2" t="s">
        <v>199</v>
      </c>
      <c r="BM115" s="148" t="s">
        <v>313</v>
      </c>
    </row>
    <row r="116" spans="1:65" s="162" customFormat="1">
      <c r="B116" s="163"/>
      <c r="D116" s="156" t="s">
        <v>202</v>
      </c>
      <c r="E116" s="164"/>
      <c r="F116" s="165" t="s">
        <v>3022</v>
      </c>
      <c r="H116" s="166">
        <v>122.876</v>
      </c>
      <c r="L116" s="163"/>
      <c r="M116" s="167"/>
      <c r="N116" s="168"/>
      <c r="O116" s="168"/>
      <c r="P116" s="168"/>
      <c r="Q116" s="168"/>
      <c r="R116" s="168"/>
      <c r="S116" s="168"/>
      <c r="T116" s="169"/>
      <c r="AT116" s="164" t="s">
        <v>202</v>
      </c>
      <c r="AU116" s="164" t="s">
        <v>82</v>
      </c>
      <c r="AV116" s="162" t="s">
        <v>82</v>
      </c>
      <c r="AW116" s="162" t="s">
        <v>35</v>
      </c>
      <c r="AX116" s="162" t="s">
        <v>80</v>
      </c>
      <c r="AY116" s="164" t="s">
        <v>193</v>
      </c>
    </row>
    <row r="117" spans="1:65" s="123" customFormat="1" ht="22.8" customHeight="1">
      <c r="B117" s="124"/>
      <c r="D117" s="125" t="s">
        <v>72</v>
      </c>
      <c r="E117" s="134" t="s">
        <v>7</v>
      </c>
      <c r="F117" s="134" t="s">
        <v>3023</v>
      </c>
      <c r="J117" s="135">
        <f>BK117</f>
        <v>0</v>
      </c>
      <c r="L117" s="124"/>
      <c r="M117" s="128"/>
      <c r="N117" s="129"/>
      <c r="O117" s="129"/>
      <c r="P117" s="130">
        <f>P118</f>
        <v>0</v>
      </c>
      <c r="Q117" s="129"/>
      <c r="R117" s="130">
        <f>R118</f>
        <v>0</v>
      </c>
      <c r="S117" s="129"/>
      <c r="T117" s="131">
        <f>T118</f>
        <v>0</v>
      </c>
      <c r="AR117" s="125" t="s">
        <v>80</v>
      </c>
      <c r="AT117" s="132" t="s">
        <v>72</v>
      </c>
      <c r="AU117" s="132" t="s">
        <v>80</v>
      </c>
      <c r="AY117" s="125" t="s">
        <v>193</v>
      </c>
      <c r="BK117" s="133">
        <f>BK118</f>
        <v>0</v>
      </c>
    </row>
    <row r="118" spans="1:65" s="17" customFormat="1" ht="16.5" customHeight="1">
      <c r="A118" s="13"/>
      <c r="B118" s="136"/>
      <c r="C118" s="137" t="s">
        <v>279</v>
      </c>
      <c r="D118" s="137" t="s">
        <v>195</v>
      </c>
      <c r="E118" s="138" t="s">
        <v>3024</v>
      </c>
      <c r="F118" s="139" t="s">
        <v>3025</v>
      </c>
      <c r="G118" s="140" t="s">
        <v>198</v>
      </c>
      <c r="H118" s="141">
        <v>45.58</v>
      </c>
      <c r="I118" s="142">
        <v>0</v>
      </c>
      <c r="J118" s="142">
        <f>ROUND(I118*H118,2)</f>
        <v>0</v>
      </c>
      <c r="K118" s="143"/>
      <c r="L118" s="14"/>
      <c r="M118" s="144"/>
      <c r="N118" s="145" t="s">
        <v>44</v>
      </c>
      <c r="O118" s="146">
        <v>0</v>
      </c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48" t="s">
        <v>199</v>
      </c>
      <c r="AT118" s="148" t="s">
        <v>195</v>
      </c>
      <c r="AU118" s="148" t="s">
        <v>82</v>
      </c>
      <c r="AY118" s="2" t="s">
        <v>193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2" t="s">
        <v>80</v>
      </c>
      <c r="BK118" s="149">
        <f>ROUND(I118*H118,2)</f>
        <v>0</v>
      </c>
      <c r="BL118" s="2" t="s">
        <v>199</v>
      </c>
      <c r="BM118" s="148" t="s">
        <v>327</v>
      </c>
    </row>
    <row r="119" spans="1:65" s="123" customFormat="1" ht="22.8" customHeight="1">
      <c r="B119" s="124"/>
      <c r="D119" s="125" t="s">
        <v>72</v>
      </c>
      <c r="E119" s="134" t="s">
        <v>416</v>
      </c>
      <c r="F119" s="134" t="s">
        <v>3026</v>
      </c>
      <c r="J119" s="135">
        <f>BK119</f>
        <v>0</v>
      </c>
      <c r="L119" s="124"/>
      <c r="M119" s="128"/>
      <c r="N119" s="129"/>
      <c r="O119" s="129"/>
      <c r="P119" s="130">
        <f>SUM(P120:P123)</f>
        <v>4.3023600000000002</v>
      </c>
      <c r="Q119" s="129"/>
      <c r="R119" s="130">
        <f>SUM(R120:R123)</f>
        <v>15.73899187536</v>
      </c>
      <c r="S119" s="129"/>
      <c r="T119" s="131">
        <f>SUM(T120:T123)</f>
        <v>0</v>
      </c>
      <c r="AR119" s="125" t="s">
        <v>80</v>
      </c>
      <c r="AT119" s="132" t="s">
        <v>72</v>
      </c>
      <c r="AU119" s="132" t="s">
        <v>80</v>
      </c>
      <c r="AY119" s="125" t="s">
        <v>193</v>
      </c>
      <c r="BK119" s="133">
        <f>SUM(BK120:BK123)</f>
        <v>0</v>
      </c>
    </row>
    <row r="120" spans="1:65" s="17" customFormat="1" ht="33" customHeight="1">
      <c r="A120" s="13"/>
      <c r="B120" s="136"/>
      <c r="C120" s="137" t="s">
        <v>8</v>
      </c>
      <c r="D120" s="137" t="s">
        <v>195</v>
      </c>
      <c r="E120" s="138" t="s">
        <v>3027</v>
      </c>
      <c r="F120" s="139" t="s">
        <v>431</v>
      </c>
      <c r="G120" s="140" t="s">
        <v>223</v>
      </c>
      <c r="H120" s="141">
        <v>6.84</v>
      </c>
      <c r="I120" s="142">
        <v>0</v>
      </c>
      <c r="J120" s="142">
        <f>ROUND(I120*H120,2)</f>
        <v>0</v>
      </c>
      <c r="K120" s="143"/>
      <c r="L120" s="14"/>
      <c r="M120" s="144"/>
      <c r="N120" s="145" t="s">
        <v>44</v>
      </c>
      <c r="O120" s="146">
        <v>0.629</v>
      </c>
      <c r="P120" s="146">
        <f>O120*H120</f>
        <v>4.3023600000000002</v>
      </c>
      <c r="Q120" s="146">
        <v>2.3010222040000001</v>
      </c>
      <c r="R120" s="146">
        <f>Q120*H120</f>
        <v>15.73899187536</v>
      </c>
      <c r="S120" s="146">
        <v>0</v>
      </c>
      <c r="T120" s="147">
        <f>S120*H120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199</v>
      </c>
      <c r="AT120" s="148" t="s">
        <v>195</v>
      </c>
      <c r="AU120" s="148" t="s">
        <v>82</v>
      </c>
      <c r="AY120" s="2" t="s">
        <v>193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2" t="s">
        <v>80</v>
      </c>
      <c r="BK120" s="149">
        <f>ROUND(I120*H120,2)</f>
        <v>0</v>
      </c>
      <c r="BL120" s="2" t="s">
        <v>199</v>
      </c>
      <c r="BM120" s="148" t="s">
        <v>332</v>
      </c>
    </row>
    <row r="121" spans="1:65" s="17" customFormat="1">
      <c r="A121" s="13"/>
      <c r="B121" s="14"/>
      <c r="C121" s="13"/>
      <c r="D121" s="150" t="s">
        <v>200</v>
      </c>
      <c r="E121" s="13"/>
      <c r="F121" s="151" t="s">
        <v>3028</v>
      </c>
      <c r="G121" s="13"/>
      <c r="H121" s="13"/>
      <c r="I121" s="13"/>
      <c r="J121" s="13"/>
      <c r="K121" s="13"/>
      <c r="L121" s="14"/>
      <c r="M121" s="152"/>
      <c r="N121" s="153"/>
      <c r="O121" s="36"/>
      <c r="P121" s="36"/>
      <c r="Q121" s="36"/>
      <c r="R121" s="36"/>
      <c r="S121" s="36"/>
      <c r="T121" s="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" t="s">
        <v>200</v>
      </c>
      <c r="AU121" s="2" t="s">
        <v>82</v>
      </c>
    </row>
    <row r="122" spans="1:65" s="17" customFormat="1" ht="16.5" customHeight="1">
      <c r="A122" s="13"/>
      <c r="B122" s="136"/>
      <c r="C122" s="137" t="s">
        <v>283</v>
      </c>
      <c r="D122" s="137" t="s">
        <v>195</v>
      </c>
      <c r="E122" s="138" t="s">
        <v>3029</v>
      </c>
      <c r="F122" s="139" t="s">
        <v>3030</v>
      </c>
      <c r="G122" s="140" t="s">
        <v>326</v>
      </c>
      <c r="H122" s="141">
        <v>0.3</v>
      </c>
      <c r="I122" s="142">
        <v>0</v>
      </c>
      <c r="J122" s="142">
        <f>ROUND(I122*H122,2)</f>
        <v>0</v>
      </c>
      <c r="K122" s="143"/>
      <c r="L122" s="14"/>
      <c r="M122" s="144"/>
      <c r="N122" s="145" t="s">
        <v>44</v>
      </c>
      <c r="O122" s="146">
        <v>0</v>
      </c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199</v>
      </c>
      <c r="AT122" s="148" t="s">
        <v>195</v>
      </c>
      <c r="AU122" s="148" t="s">
        <v>82</v>
      </c>
      <c r="AY122" s="2" t="s">
        <v>193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2" t="s">
        <v>80</v>
      </c>
      <c r="BK122" s="149">
        <f>ROUND(I122*H122,2)</f>
        <v>0</v>
      </c>
      <c r="BL122" s="2" t="s">
        <v>199</v>
      </c>
      <c r="BM122" s="148" t="s">
        <v>336</v>
      </c>
    </row>
    <row r="123" spans="1:65" s="17" customFormat="1" ht="16.5" customHeight="1">
      <c r="A123" s="13"/>
      <c r="B123" s="136"/>
      <c r="C123" s="137" t="s">
        <v>350</v>
      </c>
      <c r="D123" s="137" t="s">
        <v>195</v>
      </c>
      <c r="E123" s="138" t="s">
        <v>3031</v>
      </c>
      <c r="F123" s="139" t="s">
        <v>3032</v>
      </c>
      <c r="G123" s="140" t="s">
        <v>223</v>
      </c>
      <c r="H123" s="141">
        <v>4.55</v>
      </c>
      <c r="I123" s="142">
        <v>0</v>
      </c>
      <c r="J123" s="142">
        <f>ROUND(I123*H123,2)</f>
        <v>0</v>
      </c>
      <c r="K123" s="143"/>
      <c r="L123" s="14"/>
      <c r="M123" s="144"/>
      <c r="N123" s="145" t="s">
        <v>44</v>
      </c>
      <c r="O123" s="146">
        <v>0</v>
      </c>
      <c r="P123" s="146">
        <f>O123*H123</f>
        <v>0</v>
      </c>
      <c r="Q123" s="146">
        <v>0</v>
      </c>
      <c r="R123" s="146">
        <f>Q123*H123</f>
        <v>0</v>
      </c>
      <c r="S123" s="146">
        <v>0</v>
      </c>
      <c r="T123" s="147">
        <f>S123*H123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48" t="s">
        <v>199</v>
      </c>
      <c r="AT123" s="148" t="s">
        <v>195</v>
      </c>
      <c r="AU123" s="148" t="s">
        <v>82</v>
      </c>
      <c r="AY123" s="2" t="s">
        <v>193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2" t="s">
        <v>80</v>
      </c>
      <c r="BK123" s="149">
        <f>ROUND(I123*H123,2)</f>
        <v>0</v>
      </c>
      <c r="BL123" s="2" t="s">
        <v>199</v>
      </c>
      <c r="BM123" s="148" t="s">
        <v>354</v>
      </c>
    </row>
    <row r="124" spans="1:65" s="123" customFormat="1" ht="22.8" customHeight="1">
      <c r="B124" s="124"/>
      <c r="D124" s="125" t="s">
        <v>72</v>
      </c>
      <c r="E124" s="134" t="s">
        <v>545</v>
      </c>
      <c r="F124" s="134" t="s">
        <v>3033</v>
      </c>
      <c r="J124" s="135">
        <f>BK124</f>
        <v>0</v>
      </c>
      <c r="L124" s="124"/>
      <c r="M124" s="128"/>
      <c r="N124" s="129"/>
      <c r="O124" s="129"/>
      <c r="P124" s="130">
        <f>SUM(P125:P126)</f>
        <v>4.3724399999999992</v>
      </c>
      <c r="Q124" s="129"/>
      <c r="R124" s="130">
        <f>SUM(R125:R126)</f>
        <v>6.2773563999999995</v>
      </c>
      <c r="S124" s="129"/>
      <c r="T124" s="131">
        <f>SUM(T125:T126)</f>
        <v>0</v>
      </c>
      <c r="AR124" s="125" t="s">
        <v>80</v>
      </c>
      <c r="AT124" s="132" t="s">
        <v>72</v>
      </c>
      <c r="AU124" s="132" t="s">
        <v>80</v>
      </c>
      <c r="AY124" s="125" t="s">
        <v>193</v>
      </c>
      <c r="BK124" s="133">
        <f>SUM(BK125:BK126)</f>
        <v>0</v>
      </c>
    </row>
    <row r="125" spans="1:65" s="17" customFormat="1" ht="33" customHeight="1">
      <c r="A125" s="13"/>
      <c r="B125" s="136"/>
      <c r="C125" s="137" t="s">
        <v>289</v>
      </c>
      <c r="D125" s="137" t="s">
        <v>195</v>
      </c>
      <c r="E125" s="138" t="s">
        <v>3034</v>
      </c>
      <c r="F125" s="139" t="s">
        <v>3035</v>
      </c>
      <c r="G125" s="140" t="s">
        <v>223</v>
      </c>
      <c r="H125" s="141">
        <v>3.32</v>
      </c>
      <c r="I125" s="142">
        <v>0</v>
      </c>
      <c r="J125" s="142">
        <f>ROUND(I125*H125,2)</f>
        <v>0</v>
      </c>
      <c r="K125" s="143"/>
      <c r="L125" s="14"/>
      <c r="M125" s="144"/>
      <c r="N125" s="145" t="s">
        <v>44</v>
      </c>
      <c r="O125" s="146">
        <v>1.3169999999999999</v>
      </c>
      <c r="P125" s="146">
        <f>O125*H125</f>
        <v>4.3724399999999992</v>
      </c>
      <c r="Q125" s="146">
        <v>1.8907700000000001</v>
      </c>
      <c r="R125" s="146">
        <f>Q125*H125</f>
        <v>6.2773563999999995</v>
      </c>
      <c r="S125" s="146">
        <v>0</v>
      </c>
      <c r="T125" s="147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199</v>
      </c>
      <c r="AT125" s="148" t="s">
        <v>195</v>
      </c>
      <c r="AU125" s="148" t="s">
        <v>82</v>
      </c>
      <c r="AY125" s="2" t="s">
        <v>193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2" t="s">
        <v>80</v>
      </c>
      <c r="BK125" s="149">
        <f>ROUND(I125*H125,2)</f>
        <v>0</v>
      </c>
      <c r="BL125" s="2" t="s">
        <v>199</v>
      </c>
      <c r="BM125" s="148" t="s">
        <v>360</v>
      </c>
    </row>
    <row r="126" spans="1:65" s="17" customFormat="1">
      <c r="A126" s="13"/>
      <c r="B126" s="14"/>
      <c r="C126" s="13"/>
      <c r="D126" s="150" t="s">
        <v>200</v>
      </c>
      <c r="E126" s="13"/>
      <c r="F126" s="151" t="s">
        <v>3036</v>
      </c>
      <c r="G126" s="13"/>
      <c r="H126" s="13"/>
      <c r="I126" s="13"/>
      <c r="J126" s="13"/>
      <c r="K126" s="13"/>
      <c r="L126" s="14"/>
      <c r="M126" s="152"/>
      <c r="N126" s="153"/>
      <c r="O126" s="36"/>
      <c r="P126" s="36"/>
      <c r="Q126" s="36"/>
      <c r="R126" s="36"/>
      <c r="S126" s="36"/>
      <c r="T126" s="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" t="s">
        <v>200</v>
      </c>
      <c r="AU126" s="2" t="s">
        <v>82</v>
      </c>
    </row>
    <row r="127" spans="1:65" s="123" customFormat="1" ht="22.8" customHeight="1">
      <c r="B127" s="124"/>
      <c r="D127" s="125" t="s">
        <v>72</v>
      </c>
      <c r="E127" s="134" t="s">
        <v>3037</v>
      </c>
      <c r="F127" s="134" t="s">
        <v>3038</v>
      </c>
      <c r="J127" s="135">
        <f>BK127</f>
        <v>0</v>
      </c>
      <c r="L127" s="124"/>
      <c r="M127" s="128"/>
      <c r="N127" s="129"/>
      <c r="O127" s="129"/>
      <c r="P127" s="130">
        <f>SUM(P128:P173)</f>
        <v>32.1357</v>
      </c>
      <c r="Q127" s="129"/>
      <c r="R127" s="130">
        <f>SUM(R128:R173)</f>
        <v>5.7190399999999997</v>
      </c>
      <c r="S127" s="129"/>
      <c r="T127" s="131">
        <f>SUM(T128:T173)</f>
        <v>0.24804000000000001</v>
      </c>
      <c r="AR127" s="125" t="s">
        <v>82</v>
      </c>
      <c r="AT127" s="132" t="s">
        <v>72</v>
      </c>
      <c r="AU127" s="132" t="s">
        <v>80</v>
      </c>
      <c r="AY127" s="125" t="s">
        <v>193</v>
      </c>
      <c r="BK127" s="133">
        <f>SUM(BK128:BK173)</f>
        <v>0</v>
      </c>
    </row>
    <row r="128" spans="1:65" s="17" customFormat="1" ht="21.75" customHeight="1">
      <c r="A128" s="13"/>
      <c r="B128" s="136"/>
      <c r="C128" s="137" t="s">
        <v>366</v>
      </c>
      <c r="D128" s="137" t="s">
        <v>195</v>
      </c>
      <c r="E128" s="138" t="s">
        <v>3039</v>
      </c>
      <c r="F128" s="139" t="s">
        <v>3040</v>
      </c>
      <c r="G128" s="140" t="s">
        <v>353</v>
      </c>
      <c r="H128" s="141">
        <v>32.5</v>
      </c>
      <c r="I128" s="142">
        <v>0</v>
      </c>
      <c r="J128" s="142">
        <f t="shared" ref="J128:J145" si="0">ROUND(I128*H128,2)</f>
        <v>0</v>
      </c>
      <c r="K128" s="143"/>
      <c r="L128" s="14"/>
      <c r="M128" s="144"/>
      <c r="N128" s="145" t="s">
        <v>44</v>
      </c>
      <c r="O128" s="146">
        <v>0</v>
      </c>
      <c r="P128" s="146">
        <f t="shared" ref="P128:P145" si="1">O128*H128</f>
        <v>0</v>
      </c>
      <c r="Q128" s="146">
        <v>0</v>
      </c>
      <c r="R128" s="146">
        <f t="shared" ref="R128:R145" si="2">Q128*H128</f>
        <v>0</v>
      </c>
      <c r="S128" s="146">
        <v>0</v>
      </c>
      <c r="T128" s="147">
        <f t="shared" ref="T128:T145" si="3">S128*H128</f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8" t="s">
        <v>283</v>
      </c>
      <c r="AT128" s="148" t="s">
        <v>195</v>
      </c>
      <c r="AU128" s="148" t="s">
        <v>82</v>
      </c>
      <c r="AY128" s="2" t="s">
        <v>193</v>
      </c>
      <c r="BE128" s="149">
        <f t="shared" ref="BE128:BE145" si="4">IF(N128="základní",J128,0)</f>
        <v>0</v>
      </c>
      <c r="BF128" s="149">
        <f t="shared" ref="BF128:BF145" si="5">IF(N128="snížená",J128,0)</f>
        <v>0</v>
      </c>
      <c r="BG128" s="149">
        <f t="shared" ref="BG128:BG145" si="6">IF(N128="zákl. přenesená",J128,0)</f>
        <v>0</v>
      </c>
      <c r="BH128" s="149">
        <f t="shared" ref="BH128:BH145" si="7">IF(N128="sníž. přenesená",J128,0)</f>
        <v>0</v>
      </c>
      <c r="BI128" s="149">
        <f t="shared" ref="BI128:BI145" si="8">IF(N128="nulová",J128,0)</f>
        <v>0</v>
      </c>
      <c r="BJ128" s="2" t="s">
        <v>80</v>
      </c>
      <c r="BK128" s="149">
        <f t="shared" ref="BK128:BK145" si="9">ROUND(I128*H128,2)</f>
        <v>0</v>
      </c>
      <c r="BL128" s="2" t="s">
        <v>283</v>
      </c>
      <c r="BM128" s="148" t="s">
        <v>369</v>
      </c>
    </row>
    <row r="129" spans="1:65" s="17" customFormat="1" ht="21.75" customHeight="1">
      <c r="A129" s="13"/>
      <c r="B129" s="136"/>
      <c r="C129" s="137" t="s">
        <v>293</v>
      </c>
      <c r="D129" s="137" t="s">
        <v>195</v>
      </c>
      <c r="E129" s="138" t="s">
        <v>3041</v>
      </c>
      <c r="F129" s="139" t="s">
        <v>3042</v>
      </c>
      <c r="G129" s="140" t="s">
        <v>353</v>
      </c>
      <c r="H129" s="141">
        <v>25.3</v>
      </c>
      <c r="I129" s="142">
        <v>0</v>
      </c>
      <c r="J129" s="142">
        <f t="shared" si="0"/>
        <v>0</v>
      </c>
      <c r="K129" s="143"/>
      <c r="L129" s="14"/>
      <c r="M129" s="144"/>
      <c r="N129" s="145" t="s">
        <v>44</v>
      </c>
      <c r="O129" s="146">
        <v>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8" t="s">
        <v>283</v>
      </c>
      <c r="AT129" s="148" t="s">
        <v>195</v>
      </c>
      <c r="AU129" s="148" t="s">
        <v>82</v>
      </c>
      <c r="AY129" s="2" t="s">
        <v>193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2" t="s">
        <v>80</v>
      </c>
      <c r="BK129" s="149">
        <f t="shared" si="9"/>
        <v>0</v>
      </c>
      <c r="BL129" s="2" t="s">
        <v>283</v>
      </c>
      <c r="BM129" s="148" t="s">
        <v>375</v>
      </c>
    </row>
    <row r="130" spans="1:65" s="17" customFormat="1" ht="21.75" customHeight="1">
      <c r="A130" s="13"/>
      <c r="B130" s="136"/>
      <c r="C130" s="137" t="s">
        <v>7</v>
      </c>
      <c r="D130" s="137" t="s">
        <v>195</v>
      </c>
      <c r="E130" s="138" t="s">
        <v>3043</v>
      </c>
      <c r="F130" s="139" t="s">
        <v>3044</v>
      </c>
      <c r="G130" s="140" t="s">
        <v>353</v>
      </c>
      <c r="H130" s="141">
        <v>1.5</v>
      </c>
      <c r="I130" s="142">
        <v>0</v>
      </c>
      <c r="J130" s="142">
        <f t="shared" si="0"/>
        <v>0</v>
      </c>
      <c r="K130" s="143"/>
      <c r="L130" s="14"/>
      <c r="M130" s="144"/>
      <c r="N130" s="145" t="s">
        <v>44</v>
      </c>
      <c r="O130" s="146">
        <v>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48" t="s">
        <v>283</v>
      </c>
      <c r="AT130" s="148" t="s">
        <v>195</v>
      </c>
      <c r="AU130" s="148" t="s">
        <v>82</v>
      </c>
      <c r="AY130" s="2" t="s">
        <v>193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2" t="s">
        <v>80</v>
      </c>
      <c r="BK130" s="149">
        <f t="shared" si="9"/>
        <v>0</v>
      </c>
      <c r="BL130" s="2" t="s">
        <v>283</v>
      </c>
      <c r="BM130" s="148" t="s">
        <v>378</v>
      </c>
    </row>
    <row r="131" spans="1:65" s="17" customFormat="1" ht="16.5" customHeight="1">
      <c r="A131" s="13"/>
      <c r="B131" s="136"/>
      <c r="C131" s="137" t="s">
        <v>299</v>
      </c>
      <c r="D131" s="137" t="s">
        <v>195</v>
      </c>
      <c r="E131" s="138" t="s">
        <v>3045</v>
      </c>
      <c r="F131" s="139" t="s">
        <v>3046</v>
      </c>
      <c r="G131" s="140" t="s">
        <v>605</v>
      </c>
      <c r="H131" s="141">
        <v>4</v>
      </c>
      <c r="I131" s="142">
        <v>0</v>
      </c>
      <c r="J131" s="142">
        <f t="shared" si="0"/>
        <v>0</v>
      </c>
      <c r="K131" s="143"/>
      <c r="L131" s="14"/>
      <c r="M131" s="144"/>
      <c r="N131" s="145" t="s">
        <v>44</v>
      </c>
      <c r="O131" s="146">
        <v>0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8" t="s">
        <v>283</v>
      </c>
      <c r="AT131" s="148" t="s">
        <v>195</v>
      </c>
      <c r="AU131" s="148" t="s">
        <v>82</v>
      </c>
      <c r="AY131" s="2" t="s">
        <v>193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2" t="s">
        <v>80</v>
      </c>
      <c r="BK131" s="149">
        <f t="shared" si="9"/>
        <v>0</v>
      </c>
      <c r="BL131" s="2" t="s">
        <v>283</v>
      </c>
      <c r="BM131" s="148" t="s">
        <v>382</v>
      </c>
    </row>
    <row r="132" spans="1:65" s="17" customFormat="1" ht="16.5" customHeight="1">
      <c r="A132" s="13"/>
      <c r="B132" s="136"/>
      <c r="C132" s="137" t="s">
        <v>383</v>
      </c>
      <c r="D132" s="137" t="s">
        <v>195</v>
      </c>
      <c r="E132" s="138" t="s">
        <v>3047</v>
      </c>
      <c r="F132" s="139" t="s">
        <v>3048</v>
      </c>
      <c r="G132" s="140" t="s">
        <v>605</v>
      </c>
      <c r="H132" s="141">
        <v>7</v>
      </c>
      <c r="I132" s="142">
        <v>0</v>
      </c>
      <c r="J132" s="142">
        <f t="shared" si="0"/>
        <v>0</v>
      </c>
      <c r="K132" s="143"/>
      <c r="L132" s="14"/>
      <c r="M132" s="144"/>
      <c r="N132" s="145" t="s">
        <v>44</v>
      </c>
      <c r="O132" s="146">
        <v>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8" t="s">
        <v>283</v>
      </c>
      <c r="AT132" s="148" t="s">
        <v>195</v>
      </c>
      <c r="AU132" s="148" t="s">
        <v>82</v>
      </c>
      <c r="AY132" s="2" t="s">
        <v>193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2" t="s">
        <v>80</v>
      </c>
      <c r="BK132" s="149">
        <f t="shared" si="9"/>
        <v>0</v>
      </c>
      <c r="BL132" s="2" t="s">
        <v>283</v>
      </c>
      <c r="BM132" s="148" t="s">
        <v>386</v>
      </c>
    </row>
    <row r="133" spans="1:65" s="17" customFormat="1" ht="16.5" customHeight="1">
      <c r="A133" s="13"/>
      <c r="B133" s="136"/>
      <c r="C133" s="137" t="s">
        <v>307</v>
      </c>
      <c r="D133" s="137" t="s">
        <v>195</v>
      </c>
      <c r="E133" s="138" t="s">
        <v>3049</v>
      </c>
      <c r="F133" s="139" t="s">
        <v>3050</v>
      </c>
      <c r="G133" s="140" t="s">
        <v>605</v>
      </c>
      <c r="H133" s="141">
        <v>1</v>
      </c>
      <c r="I133" s="142">
        <v>0</v>
      </c>
      <c r="J133" s="142">
        <f t="shared" si="0"/>
        <v>0</v>
      </c>
      <c r="K133" s="143"/>
      <c r="L133" s="14"/>
      <c r="M133" s="144"/>
      <c r="N133" s="145" t="s">
        <v>44</v>
      </c>
      <c r="O133" s="146">
        <v>0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8" t="s">
        <v>283</v>
      </c>
      <c r="AT133" s="148" t="s">
        <v>195</v>
      </c>
      <c r="AU133" s="148" t="s">
        <v>82</v>
      </c>
      <c r="AY133" s="2" t="s">
        <v>193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2" t="s">
        <v>80</v>
      </c>
      <c r="BK133" s="149">
        <f t="shared" si="9"/>
        <v>0</v>
      </c>
      <c r="BL133" s="2" t="s">
        <v>283</v>
      </c>
      <c r="BM133" s="148" t="s">
        <v>392</v>
      </c>
    </row>
    <row r="134" spans="1:65" s="17" customFormat="1" ht="16.5" customHeight="1">
      <c r="A134" s="13"/>
      <c r="B134" s="136"/>
      <c r="C134" s="137" t="s">
        <v>396</v>
      </c>
      <c r="D134" s="137" t="s">
        <v>195</v>
      </c>
      <c r="E134" s="138" t="s">
        <v>3051</v>
      </c>
      <c r="F134" s="139" t="s">
        <v>3052</v>
      </c>
      <c r="G134" s="140" t="s">
        <v>605</v>
      </c>
      <c r="H134" s="141">
        <v>2</v>
      </c>
      <c r="I134" s="142">
        <v>0</v>
      </c>
      <c r="J134" s="142">
        <f t="shared" si="0"/>
        <v>0</v>
      </c>
      <c r="K134" s="143"/>
      <c r="L134" s="14"/>
      <c r="M134" s="144"/>
      <c r="N134" s="145" t="s">
        <v>44</v>
      </c>
      <c r="O134" s="146">
        <v>0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48" t="s">
        <v>283</v>
      </c>
      <c r="AT134" s="148" t="s">
        <v>195</v>
      </c>
      <c r="AU134" s="148" t="s">
        <v>82</v>
      </c>
      <c r="AY134" s="2" t="s">
        <v>193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2" t="s">
        <v>80</v>
      </c>
      <c r="BK134" s="149">
        <f t="shared" si="9"/>
        <v>0</v>
      </c>
      <c r="BL134" s="2" t="s">
        <v>283</v>
      </c>
      <c r="BM134" s="148" t="s">
        <v>399</v>
      </c>
    </row>
    <row r="135" spans="1:65" s="17" customFormat="1" ht="16.5" customHeight="1">
      <c r="A135" s="13"/>
      <c r="B135" s="136"/>
      <c r="C135" s="137" t="s">
        <v>313</v>
      </c>
      <c r="D135" s="137" t="s">
        <v>195</v>
      </c>
      <c r="E135" s="138" t="s">
        <v>3053</v>
      </c>
      <c r="F135" s="139" t="s">
        <v>3054</v>
      </c>
      <c r="G135" s="140" t="s">
        <v>605</v>
      </c>
      <c r="H135" s="141">
        <v>3</v>
      </c>
      <c r="I135" s="142">
        <v>0</v>
      </c>
      <c r="J135" s="142">
        <f t="shared" si="0"/>
        <v>0</v>
      </c>
      <c r="K135" s="143"/>
      <c r="L135" s="14"/>
      <c r="M135" s="144"/>
      <c r="N135" s="145" t="s">
        <v>44</v>
      </c>
      <c r="O135" s="146">
        <v>0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8" t="s">
        <v>283</v>
      </c>
      <c r="AT135" s="148" t="s">
        <v>195</v>
      </c>
      <c r="AU135" s="148" t="s">
        <v>82</v>
      </c>
      <c r="AY135" s="2" t="s">
        <v>193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2" t="s">
        <v>80</v>
      </c>
      <c r="BK135" s="149">
        <f t="shared" si="9"/>
        <v>0</v>
      </c>
      <c r="BL135" s="2" t="s">
        <v>283</v>
      </c>
      <c r="BM135" s="148" t="s">
        <v>406</v>
      </c>
    </row>
    <row r="136" spans="1:65" s="17" customFormat="1" ht="16.5" customHeight="1">
      <c r="A136" s="13"/>
      <c r="B136" s="136"/>
      <c r="C136" s="137" t="s">
        <v>416</v>
      </c>
      <c r="D136" s="137" t="s">
        <v>195</v>
      </c>
      <c r="E136" s="138" t="s">
        <v>3055</v>
      </c>
      <c r="F136" s="139" t="s">
        <v>3056</v>
      </c>
      <c r="G136" s="140" t="s">
        <v>605</v>
      </c>
      <c r="H136" s="141">
        <v>5</v>
      </c>
      <c r="I136" s="142">
        <v>0</v>
      </c>
      <c r="J136" s="142">
        <f t="shared" si="0"/>
        <v>0</v>
      </c>
      <c r="K136" s="143"/>
      <c r="L136" s="14"/>
      <c r="M136" s="144"/>
      <c r="N136" s="145" t="s">
        <v>44</v>
      </c>
      <c r="O136" s="146">
        <v>0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8" t="s">
        <v>283</v>
      </c>
      <c r="AT136" s="148" t="s">
        <v>195</v>
      </c>
      <c r="AU136" s="148" t="s">
        <v>82</v>
      </c>
      <c r="AY136" s="2" t="s">
        <v>193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2" t="s">
        <v>80</v>
      </c>
      <c r="BK136" s="149">
        <f t="shared" si="9"/>
        <v>0</v>
      </c>
      <c r="BL136" s="2" t="s">
        <v>283</v>
      </c>
      <c r="BM136" s="148" t="s">
        <v>419</v>
      </c>
    </row>
    <row r="137" spans="1:65" s="17" customFormat="1" ht="16.5" customHeight="1">
      <c r="A137" s="13"/>
      <c r="B137" s="136"/>
      <c r="C137" s="137" t="s">
        <v>327</v>
      </c>
      <c r="D137" s="137" t="s">
        <v>195</v>
      </c>
      <c r="E137" s="138" t="s">
        <v>3057</v>
      </c>
      <c r="F137" s="139" t="s">
        <v>3058</v>
      </c>
      <c r="G137" s="140" t="s">
        <v>605</v>
      </c>
      <c r="H137" s="141">
        <v>2</v>
      </c>
      <c r="I137" s="142">
        <v>0</v>
      </c>
      <c r="J137" s="142">
        <f t="shared" si="0"/>
        <v>0</v>
      </c>
      <c r="K137" s="143"/>
      <c r="L137" s="14"/>
      <c r="M137" s="144"/>
      <c r="N137" s="145" t="s">
        <v>44</v>
      </c>
      <c r="O137" s="146">
        <v>0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8" t="s">
        <v>283</v>
      </c>
      <c r="AT137" s="148" t="s">
        <v>195</v>
      </c>
      <c r="AU137" s="148" t="s">
        <v>82</v>
      </c>
      <c r="AY137" s="2" t="s">
        <v>193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2" t="s">
        <v>80</v>
      </c>
      <c r="BK137" s="149">
        <f t="shared" si="9"/>
        <v>0</v>
      </c>
      <c r="BL137" s="2" t="s">
        <v>283</v>
      </c>
      <c r="BM137" s="148" t="s">
        <v>427</v>
      </c>
    </row>
    <row r="138" spans="1:65" s="17" customFormat="1" ht="16.5" customHeight="1">
      <c r="A138" s="13"/>
      <c r="B138" s="136"/>
      <c r="C138" s="137" t="s">
        <v>429</v>
      </c>
      <c r="D138" s="137" t="s">
        <v>195</v>
      </c>
      <c r="E138" s="138" t="s">
        <v>3059</v>
      </c>
      <c r="F138" s="139" t="s">
        <v>3060</v>
      </c>
      <c r="G138" s="140" t="s">
        <v>605</v>
      </c>
      <c r="H138" s="141">
        <v>1</v>
      </c>
      <c r="I138" s="142">
        <v>0</v>
      </c>
      <c r="J138" s="142">
        <f t="shared" si="0"/>
        <v>0</v>
      </c>
      <c r="K138" s="143"/>
      <c r="L138" s="14"/>
      <c r="M138" s="144"/>
      <c r="N138" s="145" t="s">
        <v>44</v>
      </c>
      <c r="O138" s="146">
        <v>0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8" t="s">
        <v>283</v>
      </c>
      <c r="AT138" s="148" t="s">
        <v>195</v>
      </c>
      <c r="AU138" s="148" t="s">
        <v>82</v>
      </c>
      <c r="AY138" s="2" t="s">
        <v>193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2" t="s">
        <v>80</v>
      </c>
      <c r="BK138" s="149">
        <f t="shared" si="9"/>
        <v>0</v>
      </c>
      <c r="BL138" s="2" t="s">
        <v>283</v>
      </c>
      <c r="BM138" s="148" t="s">
        <v>432</v>
      </c>
    </row>
    <row r="139" spans="1:65" s="17" customFormat="1" ht="16.5" customHeight="1">
      <c r="A139" s="13"/>
      <c r="B139" s="136"/>
      <c r="C139" s="137" t="s">
        <v>332</v>
      </c>
      <c r="D139" s="137" t="s">
        <v>195</v>
      </c>
      <c r="E139" s="138" t="s">
        <v>3061</v>
      </c>
      <c r="F139" s="139" t="s">
        <v>3062</v>
      </c>
      <c r="G139" s="140" t="s">
        <v>353</v>
      </c>
      <c r="H139" s="141">
        <v>49</v>
      </c>
      <c r="I139" s="142">
        <v>0</v>
      </c>
      <c r="J139" s="142">
        <f t="shared" si="0"/>
        <v>0</v>
      </c>
      <c r="K139" s="143"/>
      <c r="L139" s="14"/>
      <c r="M139" s="144"/>
      <c r="N139" s="145" t="s">
        <v>44</v>
      </c>
      <c r="O139" s="146">
        <v>0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48" t="s">
        <v>283</v>
      </c>
      <c r="AT139" s="148" t="s">
        <v>195</v>
      </c>
      <c r="AU139" s="148" t="s">
        <v>82</v>
      </c>
      <c r="AY139" s="2" t="s">
        <v>193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2" t="s">
        <v>80</v>
      </c>
      <c r="BK139" s="149">
        <f t="shared" si="9"/>
        <v>0</v>
      </c>
      <c r="BL139" s="2" t="s">
        <v>283</v>
      </c>
      <c r="BM139" s="148" t="s">
        <v>439</v>
      </c>
    </row>
    <row r="140" spans="1:65" s="17" customFormat="1" ht="16.5" customHeight="1">
      <c r="A140" s="13"/>
      <c r="B140" s="136"/>
      <c r="C140" s="137" t="s">
        <v>442</v>
      </c>
      <c r="D140" s="137" t="s">
        <v>195</v>
      </c>
      <c r="E140" s="138" t="s">
        <v>3063</v>
      </c>
      <c r="F140" s="139" t="s">
        <v>3064</v>
      </c>
      <c r="G140" s="140" t="s">
        <v>353</v>
      </c>
      <c r="H140" s="141">
        <v>43</v>
      </c>
      <c r="I140" s="142">
        <v>0</v>
      </c>
      <c r="J140" s="142">
        <f t="shared" si="0"/>
        <v>0</v>
      </c>
      <c r="K140" s="143"/>
      <c r="L140" s="14"/>
      <c r="M140" s="144"/>
      <c r="N140" s="145" t="s">
        <v>44</v>
      </c>
      <c r="O140" s="146">
        <v>0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48" t="s">
        <v>283</v>
      </c>
      <c r="AT140" s="148" t="s">
        <v>195</v>
      </c>
      <c r="AU140" s="148" t="s">
        <v>82</v>
      </c>
      <c r="AY140" s="2" t="s">
        <v>193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2" t="s">
        <v>80</v>
      </c>
      <c r="BK140" s="149">
        <f t="shared" si="9"/>
        <v>0</v>
      </c>
      <c r="BL140" s="2" t="s">
        <v>283</v>
      </c>
      <c r="BM140" s="148" t="s">
        <v>445</v>
      </c>
    </row>
    <row r="141" spans="1:65" s="17" customFormat="1" ht="16.5" customHeight="1">
      <c r="A141" s="13"/>
      <c r="B141" s="136"/>
      <c r="C141" s="137" t="s">
        <v>336</v>
      </c>
      <c r="D141" s="137" t="s">
        <v>195</v>
      </c>
      <c r="E141" s="138" t="s">
        <v>3065</v>
      </c>
      <c r="F141" s="139" t="s">
        <v>3066</v>
      </c>
      <c r="G141" s="140" t="s">
        <v>353</v>
      </c>
      <c r="H141" s="141">
        <v>6.5</v>
      </c>
      <c r="I141" s="142">
        <v>0</v>
      </c>
      <c r="J141" s="142">
        <f t="shared" si="0"/>
        <v>0</v>
      </c>
      <c r="K141" s="143"/>
      <c r="L141" s="14"/>
      <c r="M141" s="144"/>
      <c r="N141" s="145" t="s">
        <v>44</v>
      </c>
      <c r="O141" s="146">
        <v>0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8" t="s">
        <v>283</v>
      </c>
      <c r="AT141" s="148" t="s">
        <v>195</v>
      </c>
      <c r="AU141" s="148" t="s">
        <v>82</v>
      </c>
      <c r="AY141" s="2" t="s">
        <v>193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2" t="s">
        <v>80</v>
      </c>
      <c r="BK141" s="149">
        <f t="shared" si="9"/>
        <v>0</v>
      </c>
      <c r="BL141" s="2" t="s">
        <v>283</v>
      </c>
      <c r="BM141" s="148" t="s">
        <v>449</v>
      </c>
    </row>
    <row r="142" spans="1:65" s="17" customFormat="1" ht="16.5" customHeight="1">
      <c r="A142" s="13"/>
      <c r="B142" s="136"/>
      <c r="C142" s="137" t="s">
        <v>453</v>
      </c>
      <c r="D142" s="137" t="s">
        <v>195</v>
      </c>
      <c r="E142" s="138" t="s">
        <v>3067</v>
      </c>
      <c r="F142" s="139" t="s">
        <v>3068</v>
      </c>
      <c r="G142" s="140" t="s">
        <v>353</v>
      </c>
      <c r="H142" s="141">
        <v>15.5</v>
      </c>
      <c r="I142" s="142">
        <v>0</v>
      </c>
      <c r="J142" s="142">
        <f t="shared" si="0"/>
        <v>0</v>
      </c>
      <c r="K142" s="143"/>
      <c r="L142" s="14"/>
      <c r="M142" s="144"/>
      <c r="N142" s="145" t="s">
        <v>44</v>
      </c>
      <c r="O142" s="146">
        <v>0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8" t="s">
        <v>283</v>
      </c>
      <c r="AT142" s="148" t="s">
        <v>195</v>
      </c>
      <c r="AU142" s="148" t="s">
        <v>82</v>
      </c>
      <c r="AY142" s="2" t="s">
        <v>193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2" t="s">
        <v>80</v>
      </c>
      <c r="BK142" s="149">
        <f t="shared" si="9"/>
        <v>0</v>
      </c>
      <c r="BL142" s="2" t="s">
        <v>283</v>
      </c>
      <c r="BM142" s="148" t="s">
        <v>456</v>
      </c>
    </row>
    <row r="143" spans="1:65" s="17" customFormat="1" ht="21.75" customHeight="1">
      <c r="A143" s="13"/>
      <c r="B143" s="136"/>
      <c r="C143" s="137" t="s">
        <v>354</v>
      </c>
      <c r="D143" s="137" t="s">
        <v>195</v>
      </c>
      <c r="E143" s="138" t="s">
        <v>3069</v>
      </c>
      <c r="F143" s="139" t="s">
        <v>3070</v>
      </c>
      <c r="G143" s="140" t="s">
        <v>353</v>
      </c>
      <c r="H143" s="141">
        <v>14</v>
      </c>
      <c r="I143" s="142">
        <v>0</v>
      </c>
      <c r="J143" s="142">
        <f t="shared" si="0"/>
        <v>0</v>
      </c>
      <c r="K143" s="143"/>
      <c r="L143" s="14"/>
      <c r="M143" s="144"/>
      <c r="N143" s="145" t="s">
        <v>44</v>
      </c>
      <c r="O143" s="146">
        <v>0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48" t="s">
        <v>283</v>
      </c>
      <c r="AT143" s="148" t="s">
        <v>195</v>
      </c>
      <c r="AU143" s="148" t="s">
        <v>82</v>
      </c>
      <c r="AY143" s="2" t="s">
        <v>193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2" t="s">
        <v>80</v>
      </c>
      <c r="BK143" s="149">
        <f t="shared" si="9"/>
        <v>0</v>
      </c>
      <c r="BL143" s="2" t="s">
        <v>283</v>
      </c>
      <c r="BM143" s="148" t="s">
        <v>470</v>
      </c>
    </row>
    <row r="144" spans="1:65" s="17" customFormat="1" ht="21.75" customHeight="1">
      <c r="A144" s="13"/>
      <c r="B144" s="136"/>
      <c r="C144" s="137" t="s">
        <v>478</v>
      </c>
      <c r="D144" s="137" t="s">
        <v>195</v>
      </c>
      <c r="E144" s="138" t="s">
        <v>3071</v>
      </c>
      <c r="F144" s="139" t="s">
        <v>3072</v>
      </c>
      <c r="G144" s="140" t="s">
        <v>353</v>
      </c>
      <c r="H144" s="141">
        <v>9</v>
      </c>
      <c r="I144" s="142">
        <v>0</v>
      </c>
      <c r="J144" s="142">
        <f t="shared" si="0"/>
        <v>0</v>
      </c>
      <c r="K144" s="143"/>
      <c r="L144" s="14"/>
      <c r="M144" s="144"/>
      <c r="N144" s="145" t="s">
        <v>44</v>
      </c>
      <c r="O144" s="146">
        <v>0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8" t="s">
        <v>283</v>
      </c>
      <c r="AT144" s="148" t="s">
        <v>195</v>
      </c>
      <c r="AU144" s="148" t="s">
        <v>82</v>
      </c>
      <c r="AY144" s="2" t="s">
        <v>193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2" t="s">
        <v>80</v>
      </c>
      <c r="BK144" s="149">
        <f t="shared" si="9"/>
        <v>0</v>
      </c>
      <c r="BL144" s="2" t="s">
        <v>283</v>
      </c>
      <c r="BM144" s="148" t="s">
        <v>481</v>
      </c>
    </row>
    <row r="145" spans="1:65" s="17" customFormat="1" ht="24.15" customHeight="1">
      <c r="A145" s="13"/>
      <c r="B145" s="136"/>
      <c r="C145" s="137" t="s">
        <v>360</v>
      </c>
      <c r="D145" s="137" t="s">
        <v>195</v>
      </c>
      <c r="E145" s="138" t="s">
        <v>3073</v>
      </c>
      <c r="F145" s="139" t="s">
        <v>3074</v>
      </c>
      <c r="G145" s="140" t="s">
        <v>605</v>
      </c>
      <c r="H145" s="141">
        <v>6</v>
      </c>
      <c r="I145" s="142">
        <v>0</v>
      </c>
      <c r="J145" s="142">
        <f t="shared" si="0"/>
        <v>0</v>
      </c>
      <c r="K145" s="143"/>
      <c r="L145" s="14"/>
      <c r="M145" s="144"/>
      <c r="N145" s="145" t="s">
        <v>44</v>
      </c>
      <c r="O145" s="146">
        <v>0.25900000000000001</v>
      </c>
      <c r="P145" s="146">
        <f t="shared" si="1"/>
        <v>1.554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8" t="s">
        <v>283</v>
      </c>
      <c r="AT145" s="148" t="s">
        <v>195</v>
      </c>
      <c r="AU145" s="148" t="s">
        <v>82</v>
      </c>
      <c r="AY145" s="2" t="s">
        <v>193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2" t="s">
        <v>80</v>
      </c>
      <c r="BK145" s="149">
        <f t="shared" si="9"/>
        <v>0</v>
      </c>
      <c r="BL145" s="2" t="s">
        <v>283</v>
      </c>
      <c r="BM145" s="148" t="s">
        <v>485</v>
      </c>
    </row>
    <row r="146" spans="1:65" s="17" customFormat="1">
      <c r="A146" s="13"/>
      <c r="B146" s="14"/>
      <c r="C146" s="13"/>
      <c r="D146" s="150" t="s">
        <v>200</v>
      </c>
      <c r="E146" s="13"/>
      <c r="F146" s="151" t="s">
        <v>3075</v>
      </c>
      <c r="G146" s="13"/>
      <c r="H146" s="13"/>
      <c r="I146" s="13"/>
      <c r="J146" s="13"/>
      <c r="K146" s="13"/>
      <c r="L146" s="14"/>
      <c r="M146" s="152"/>
      <c r="N146" s="153"/>
      <c r="O146" s="36"/>
      <c r="P146" s="36"/>
      <c r="Q146" s="36"/>
      <c r="R146" s="36"/>
      <c r="S146" s="36"/>
      <c r="T146" s="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" t="s">
        <v>200</v>
      </c>
      <c r="AU146" s="2" t="s">
        <v>82</v>
      </c>
    </row>
    <row r="147" spans="1:65" s="17" customFormat="1" ht="24.15" customHeight="1">
      <c r="A147" s="13"/>
      <c r="B147" s="136"/>
      <c r="C147" s="137" t="s">
        <v>488</v>
      </c>
      <c r="D147" s="137" t="s">
        <v>195</v>
      </c>
      <c r="E147" s="138" t="s">
        <v>3076</v>
      </c>
      <c r="F147" s="139" t="s">
        <v>3077</v>
      </c>
      <c r="G147" s="140" t="s">
        <v>605</v>
      </c>
      <c r="H147" s="141">
        <v>8</v>
      </c>
      <c r="I147" s="142">
        <v>0</v>
      </c>
      <c r="J147" s="142">
        <f>ROUND(I147*H147,2)</f>
        <v>0</v>
      </c>
      <c r="K147" s="143"/>
      <c r="L147" s="14"/>
      <c r="M147" s="144"/>
      <c r="N147" s="145" t="s">
        <v>44</v>
      </c>
      <c r="O147" s="146">
        <v>0.17399999999999999</v>
      </c>
      <c r="P147" s="146">
        <f>O147*H147</f>
        <v>1.3919999999999999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8" t="s">
        <v>283</v>
      </c>
      <c r="AT147" s="148" t="s">
        <v>195</v>
      </c>
      <c r="AU147" s="148" t="s">
        <v>82</v>
      </c>
      <c r="AY147" s="2" t="s">
        <v>193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2" t="s">
        <v>80</v>
      </c>
      <c r="BK147" s="149">
        <f>ROUND(I147*H147,2)</f>
        <v>0</v>
      </c>
      <c r="BL147" s="2" t="s">
        <v>283</v>
      </c>
      <c r="BM147" s="148" t="s">
        <v>491</v>
      </c>
    </row>
    <row r="148" spans="1:65" s="17" customFormat="1">
      <c r="A148" s="13"/>
      <c r="B148" s="14"/>
      <c r="C148" s="13"/>
      <c r="D148" s="150" t="s">
        <v>200</v>
      </c>
      <c r="E148" s="13"/>
      <c r="F148" s="151" t="s">
        <v>3078</v>
      </c>
      <c r="G148" s="13"/>
      <c r="H148" s="13"/>
      <c r="I148" s="13"/>
      <c r="J148" s="13"/>
      <c r="K148" s="13"/>
      <c r="L148" s="14"/>
      <c r="M148" s="152"/>
      <c r="N148" s="153"/>
      <c r="O148" s="36"/>
      <c r="P148" s="36"/>
      <c r="Q148" s="36"/>
      <c r="R148" s="36"/>
      <c r="S148" s="36"/>
      <c r="T148" s="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" t="s">
        <v>200</v>
      </c>
      <c r="AU148" s="2" t="s">
        <v>82</v>
      </c>
    </row>
    <row r="149" spans="1:65" s="17" customFormat="1" ht="24.15" customHeight="1">
      <c r="A149" s="13"/>
      <c r="B149" s="136"/>
      <c r="C149" s="137" t="s">
        <v>369</v>
      </c>
      <c r="D149" s="137" t="s">
        <v>195</v>
      </c>
      <c r="E149" s="138" t="s">
        <v>3079</v>
      </c>
      <c r="F149" s="139" t="s">
        <v>3080</v>
      </c>
      <c r="G149" s="140" t="s">
        <v>605</v>
      </c>
      <c r="H149" s="141">
        <v>9</v>
      </c>
      <c r="I149" s="142">
        <v>0</v>
      </c>
      <c r="J149" s="142">
        <f>ROUND(I149*H149,2)</f>
        <v>0</v>
      </c>
      <c r="K149" s="143"/>
      <c r="L149" s="14"/>
      <c r="M149" s="144"/>
      <c r="N149" s="145" t="s">
        <v>44</v>
      </c>
      <c r="O149" s="146">
        <v>0.157</v>
      </c>
      <c r="P149" s="146">
        <f>O149*H149</f>
        <v>1.413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48" t="s">
        <v>283</v>
      </c>
      <c r="AT149" s="148" t="s">
        <v>195</v>
      </c>
      <c r="AU149" s="148" t="s">
        <v>82</v>
      </c>
      <c r="AY149" s="2" t="s">
        <v>193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2" t="s">
        <v>80</v>
      </c>
      <c r="BK149" s="149">
        <f>ROUND(I149*H149,2)</f>
        <v>0</v>
      </c>
      <c r="BL149" s="2" t="s">
        <v>283</v>
      </c>
      <c r="BM149" s="148" t="s">
        <v>497</v>
      </c>
    </row>
    <row r="150" spans="1:65" s="17" customFormat="1">
      <c r="A150" s="13"/>
      <c r="B150" s="14"/>
      <c r="C150" s="13"/>
      <c r="D150" s="150" t="s">
        <v>200</v>
      </c>
      <c r="E150" s="13"/>
      <c r="F150" s="151" t="s">
        <v>3081</v>
      </c>
      <c r="G150" s="13"/>
      <c r="H150" s="13"/>
      <c r="I150" s="13"/>
      <c r="J150" s="13"/>
      <c r="K150" s="13"/>
      <c r="L150" s="14"/>
      <c r="M150" s="152"/>
      <c r="N150" s="153"/>
      <c r="O150" s="36"/>
      <c r="P150" s="36"/>
      <c r="Q150" s="36"/>
      <c r="R150" s="36"/>
      <c r="S150" s="36"/>
      <c r="T150" s="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" t="s">
        <v>200</v>
      </c>
      <c r="AU150" s="2" t="s">
        <v>82</v>
      </c>
    </row>
    <row r="151" spans="1:65" s="17" customFormat="1" ht="24.15" customHeight="1">
      <c r="A151" s="13"/>
      <c r="B151" s="136"/>
      <c r="C151" s="137" t="s">
        <v>501</v>
      </c>
      <c r="D151" s="137" t="s">
        <v>195</v>
      </c>
      <c r="E151" s="138" t="s">
        <v>3082</v>
      </c>
      <c r="F151" s="139" t="s">
        <v>3083</v>
      </c>
      <c r="G151" s="140" t="s">
        <v>605</v>
      </c>
      <c r="H151" s="141">
        <v>9</v>
      </c>
      <c r="I151" s="142">
        <v>0</v>
      </c>
      <c r="J151" s="142">
        <f>ROUND(I151*H151,2)</f>
        <v>0</v>
      </c>
      <c r="K151" s="143"/>
      <c r="L151" s="14"/>
      <c r="M151" s="144"/>
      <c r="N151" s="145" t="s">
        <v>44</v>
      </c>
      <c r="O151" s="146">
        <v>0.372</v>
      </c>
      <c r="P151" s="146">
        <f>O151*H151</f>
        <v>3.3479999999999999</v>
      </c>
      <c r="Q151" s="146">
        <v>0</v>
      </c>
      <c r="R151" s="146">
        <f>Q151*H151</f>
        <v>0</v>
      </c>
      <c r="S151" s="146">
        <v>2.7560000000000001E-2</v>
      </c>
      <c r="T151" s="147">
        <f>S151*H151</f>
        <v>0.24804000000000001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48" t="s">
        <v>283</v>
      </c>
      <c r="AT151" s="148" t="s">
        <v>195</v>
      </c>
      <c r="AU151" s="148" t="s">
        <v>82</v>
      </c>
      <c r="AY151" s="2" t="s">
        <v>193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2" t="s">
        <v>80</v>
      </c>
      <c r="BK151" s="149">
        <f>ROUND(I151*H151,2)</f>
        <v>0</v>
      </c>
      <c r="BL151" s="2" t="s">
        <v>283</v>
      </c>
      <c r="BM151" s="148" t="s">
        <v>504</v>
      </c>
    </row>
    <row r="152" spans="1:65" s="17" customFormat="1">
      <c r="A152" s="13"/>
      <c r="B152" s="14"/>
      <c r="C152" s="13"/>
      <c r="D152" s="150" t="s">
        <v>200</v>
      </c>
      <c r="E152" s="13"/>
      <c r="F152" s="151" t="s">
        <v>3084</v>
      </c>
      <c r="G152" s="13"/>
      <c r="H152" s="13"/>
      <c r="I152" s="13"/>
      <c r="J152" s="13"/>
      <c r="K152" s="13"/>
      <c r="L152" s="14"/>
      <c r="M152" s="152"/>
      <c r="N152" s="153"/>
      <c r="O152" s="36"/>
      <c r="P152" s="36"/>
      <c r="Q152" s="36"/>
      <c r="R152" s="36"/>
      <c r="S152" s="36"/>
      <c r="T152" s="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" t="s">
        <v>200</v>
      </c>
      <c r="AU152" s="2" t="s">
        <v>82</v>
      </c>
    </row>
    <row r="153" spans="1:65" s="17" customFormat="1" ht="16.5" customHeight="1">
      <c r="A153" s="13"/>
      <c r="B153" s="136"/>
      <c r="C153" s="137" t="s">
        <v>375</v>
      </c>
      <c r="D153" s="137" t="s">
        <v>195</v>
      </c>
      <c r="E153" s="138" t="s">
        <v>3085</v>
      </c>
      <c r="F153" s="139" t="s">
        <v>3086</v>
      </c>
      <c r="G153" s="140" t="s">
        <v>605</v>
      </c>
      <c r="H153" s="141">
        <v>8</v>
      </c>
      <c r="I153" s="142">
        <v>0</v>
      </c>
      <c r="J153" s="142">
        <f>ROUND(I153*H153,2)</f>
        <v>0</v>
      </c>
      <c r="K153" s="143"/>
      <c r="L153" s="14"/>
      <c r="M153" s="144"/>
      <c r="N153" s="145" t="s">
        <v>44</v>
      </c>
      <c r="O153" s="146">
        <v>0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8" t="s">
        <v>283</v>
      </c>
      <c r="AT153" s="148" t="s">
        <v>195</v>
      </c>
      <c r="AU153" s="148" t="s">
        <v>82</v>
      </c>
      <c r="AY153" s="2" t="s">
        <v>193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2" t="s">
        <v>80</v>
      </c>
      <c r="BK153" s="149">
        <f>ROUND(I153*H153,2)</f>
        <v>0</v>
      </c>
      <c r="BL153" s="2" t="s">
        <v>283</v>
      </c>
      <c r="BM153" s="148" t="s">
        <v>510</v>
      </c>
    </row>
    <row r="154" spans="1:65" s="17" customFormat="1" ht="21.75" customHeight="1">
      <c r="A154" s="13"/>
      <c r="B154" s="136"/>
      <c r="C154" s="137" t="s">
        <v>512</v>
      </c>
      <c r="D154" s="137" t="s">
        <v>195</v>
      </c>
      <c r="E154" s="138" t="s">
        <v>3087</v>
      </c>
      <c r="F154" s="139" t="s">
        <v>3088</v>
      </c>
      <c r="G154" s="140" t="s">
        <v>605</v>
      </c>
      <c r="H154" s="141">
        <v>8</v>
      </c>
      <c r="I154" s="142">
        <v>0</v>
      </c>
      <c r="J154" s="142">
        <f>ROUND(I154*H154,2)</f>
        <v>0</v>
      </c>
      <c r="K154" s="143"/>
      <c r="L154" s="14"/>
      <c r="M154" s="144"/>
      <c r="N154" s="145" t="s">
        <v>44</v>
      </c>
      <c r="O154" s="146">
        <v>0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48" t="s">
        <v>283</v>
      </c>
      <c r="AT154" s="148" t="s">
        <v>195</v>
      </c>
      <c r="AU154" s="148" t="s">
        <v>82</v>
      </c>
      <c r="AY154" s="2" t="s">
        <v>193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2" t="s">
        <v>80</v>
      </c>
      <c r="BK154" s="149">
        <f>ROUND(I154*H154,2)</f>
        <v>0</v>
      </c>
      <c r="BL154" s="2" t="s">
        <v>283</v>
      </c>
      <c r="BM154" s="148" t="s">
        <v>515</v>
      </c>
    </row>
    <row r="155" spans="1:65" s="17" customFormat="1" ht="16.5" customHeight="1">
      <c r="A155" s="13"/>
      <c r="B155" s="136"/>
      <c r="C155" s="137" t="s">
        <v>378</v>
      </c>
      <c r="D155" s="137" t="s">
        <v>195</v>
      </c>
      <c r="E155" s="138" t="s">
        <v>3089</v>
      </c>
      <c r="F155" s="139" t="s">
        <v>3090</v>
      </c>
      <c r="G155" s="140" t="s">
        <v>605</v>
      </c>
      <c r="H155" s="141">
        <v>1</v>
      </c>
      <c r="I155" s="142">
        <v>0</v>
      </c>
      <c r="J155" s="142">
        <f>ROUND(I155*H155,2)</f>
        <v>0</v>
      </c>
      <c r="K155" s="143"/>
      <c r="L155" s="14"/>
      <c r="M155" s="144"/>
      <c r="N155" s="145" t="s">
        <v>44</v>
      </c>
      <c r="O155" s="146">
        <v>0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48" t="s">
        <v>283</v>
      </c>
      <c r="AT155" s="148" t="s">
        <v>195</v>
      </c>
      <c r="AU155" s="148" t="s">
        <v>82</v>
      </c>
      <c r="AY155" s="2" t="s">
        <v>193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2" t="s">
        <v>80</v>
      </c>
      <c r="BK155" s="149">
        <f>ROUND(I155*H155,2)</f>
        <v>0</v>
      </c>
      <c r="BL155" s="2" t="s">
        <v>283</v>
      </c>
      <c r="BM155" s="148" t="s">
        <v>521</v>
      </c>
    </row>
    <row r="156" spans="1:65" s="17" customFormat="1" ht="16.5" customHeight="1">
      <c r="A156" s="13"/>
      <c r="B156" s="136"/>
      <c r="C156" s="137" t="s">
        <v>525</v>
      </c>
      <c r="D156" s="137" t="s">
        <v>195</v>
      </c>
      <c r="E156" s="138" t="s">
        <v>3091</v>
      </c>
      <c r="F156" s="139" t="s">
        <v>3092</v>
      </c>
      <c r="G156" s="140" t="s">
        <v>605</v>
      </c>
      <c r="H156" s="141">
        <v>6</v>
      </c>
      <c r="I156" s="142">
        <v>0</v>
      </c>
      <c r="J156" s="142">
        <f>ROUND(I156*H156,2)</f>
        <v>0</v>
      </c>
      <c r="K156" s="143"/>
      <c r="L156" s="14"/>
      <c r="M156" s="144"/>
      <c r="N156" s="145" t="s">
        <v>44</v>
      </c>
      <c r="O156" s="146">
        <v>0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48" t="s">
        <v>283</v>
      </c>
      <c r="AT156" s="148" t="s">
        <v>195</v>
      </c>
      <c r="AU156" s="148" t="s">
        <v>82</v>
      </c>
      <c r="AY156" s="2" t="s">
        <v>193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2" t="s">
        <v>80</v>
      </c>
      <c r="BK156" s="149">
        <f>ROUND(I156*H156,2)</f>
        <v>0</v>
      </c>
      <c r="BL156" s="2" t="s">
        <v>283</v>
      </c>
      <c r="BM156" s="148" t="s">
        <v>528</v>
      </c>
    </row>
    <row r="157" spans="1:65" s="17" customFormat="1" ht="16.5" customHeight="1">
      <c r="A157" s="13"/>
      <c r="B157" s="136"/>
      <c r="C157" s="137" t="s">
        <v>382</v>
      </c>
      <c r="D157" s="137" t="s">
        <v>195</v>
      </c>
      <c r="E157" s="138" t="s">
        <v>3093</v>
      </c>
      <c r="F157" s="139" t="s">
        <v>3094</v>
      </c>
      <c r="G157" s="140" t="s">
        <v>353</v>
      </c>
      <c r="H157" s="141">
        <v>49</v>
      </c>
      <c r="I157" s="142">
        <v>0</v>
      </c>
      <c r="J157" s="142">
        <f>ROUND(I157*H157,2)</f>
        <v>0</v>
      </c>
      <c r="K157" s="143"/>
      <c r="L157" s="14"/>
      <c r="M157" s="144"/>
      <c r="N157" s="145" t="s">
        <v>44</v>
      </c>
      <c r="O157" s="146">
        <v>1.9E-2</v>
      </c>
      <c r="P157" s="146">
        <f>O157*H157</f>
        <v>0.93099999999999994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48" t="s">
        <v>283</v>
      </c>
      <c r="AT157" s="148" t="s">
        <v>195</v>
      </c>
      <c r="AU157" s="148" t="s">
        <v>82</v>
      </c>
      <c r="AY157" s="2" t="s">
        <v>193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2" t="s">
        <v>80</v>
      </c>
      <c r="BK157" s="149">
        <f>ROUND(I157*H157,2)</f>
        <v>0</v>
      </c>
      <c r="BL157" s="2" t="s">
        <v>283</v>
      </c>
      <c r="BM157" s="148" t="s">
        <v>539</v>
      </c>
    </row>
    <row r="158" spans="1:65" s="17" customFormat="1">
      <c r="A158" s="13"/>
      <c r="B158" s="14"/>
      <c r="C158" s="13"/>
      <c r="D158" s="150" t="s">
        <v>200</v>
      </c>
      <c r="E158" s="13"/>
      <c r="F158" s="151" t="s">
        <v>3095</v>
      </c>
      <c r="G158" s="13"/>
      <c r="H158" s="13"/>
      <c r="I158" s="13"/>
      <c r="J158" s="13"/>
      <c r="K158" s="13"/>
      <c r="L158" s="14"/>
      <c r="M158" s="152"/>
      <c r="N158" s="153"/>
      <c r="O158" s="36"/>
      <c r="P158" s="36"/>
      <c r="Q158" s="36"/>
      <c r="R158" s="36"/>
      <c r="S158" s="36"/>
      <c r="T158" s="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" t="s">
        <v>200</v>
      </c>
      <c r="AU158" s="2" t="s">
        <v>82</v>
      </c>
    </row>
    <row r="159" spans="1:65" s="17" customFormat="1" ht="16.5" customHeight="1">
      <c r="A159" s="13"/>
      <c r="B159" s="136"/>
      <c r="C159" s="137" t="s">
        <v>545</v>
      </c>
      <c r="D159" s="137" t="s">
        <v>195</v>
      </c>
      <c r="E159" s="138" t="s">
        <v>3096</v>
      </c>
      <c r="F159" s="139" t="s">
        <v>3097</v>
      </c>
      <c r="G159" s="140" t="s">
        <v>353</v>
      </c>
      <c r="H159" s="141">
        <v>49.5</v>
      </c>
      <c r="I159" s="142">
        <v>0</v>
      </c>
      <c r="J159" s="142">
        <f>ROUND(I159*H159,2)</f>
        <v>0</v>
      </c>
      <c r="K159" s="143"/>
      <c r="L159" s="14"/>
      <c r="M159" s="144"/>
      <c r="N159" s="145" t="s">
        <v>44</v>
      </c>
      <c r="O159" s="146">
        <v>4.1000000000000002E-2</v>
      </c>
      <c r="P159" s="146">
        <f>O159*H159</f>
        <v>2.0295000000000001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48" t="s">
        <v>283</v>
      </c>
      <c r="AT159" s="148" t="s">
        <v>195</v>
      </c>
      <c r="AU159" s="148" t="s">
        <v>82</v>
      </c>
      <c r="AY159" s="2" t="s">
        <v>193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2" t="s">
        <v>80</v>
      </c>
      <c r="BK159" s="149">
        <f>ROUND(I159*H159,2)</f>
        <v>0</v>
      </c>
      <c r="BL159" s="2" t="s">
        <v>283</v>
      </c>
      <c r="BM159" s="148" t="s">
        <v>548</v>
      </c>
    </row>
    <row r="160" spans="1:65" s="17" customFormat="1">
      <c r="A160" s="13"/>
      <c r="B160" s="14"/>
      <c r="C160" s="13"/>
      <c r="D160" s="150" t="s">
        <v>200</v>
      </c>
      <c r="E160" s="13"/>
      <c r="F160" s="151" t="s">
        <v>3098</v>
      </c>
      <c r="G160" s="13"/>
      <c r="H160" s="13"/>
      <c r="I160" s="13"/>
      <c r="J160" s="13"/>
      <c r="K160" s="13"/>
      <c r="L160" s="14"/>
      <c r="M160" s="152"/>
      <c r="N160" s="153"/>
      <c r="O160" s="36"/>
      <c r="P160" s="36"/>
      <c r="Q160" s="36"/>
      <c r="R160" s="36"/>
      <c r="S160" s="36"/>
      <c r="T160" s="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" t="s">
        <v>200</v>
      </c>
      <c r="AU160" s="2" t="s">
        <v>82</v>
      </c>
    </row>
    <row r="161" spans="1:65" s="17" customFormat="1" ht="16.5" customHeight="1">
      <c r="A161" s="13"/>
      <c r="B161" s="136"/>
      <c r="C161" s="137" t="s">
        <v>386</v>
      </c>
      <c r="D161" s="137" t="s">
        <v>195</v>
      </c>
      <c r="E161" s="138" t="s">
        <v>3099</v>
      </c>
      <c r="F161" s="139" t="s">
        <v>3100</v>
      </c>
      <c r="G161" s="140" t="s">
        <v>353</v>
      </c>
      <c r="H161" s="141">
        <v>38.5</v>
      </c>
      <c r="I161" s="142">
        <v>0</v>
      </c>
      <c r="J161" s="142">
        <f>ROUND(I161*H161,2)</f>
        <v>0</v>
      </c>
      <c r="K161" s="143"/>
      <c r="L161" s="14"/>
      <c r="M161" s="144"/>
      <c r="N161" s="145" t="s">
        <v>44</v>
      </c>
      <c r="O161" s="146">
        <v>5.0999999999999997E-2</v>
      </c>
      <c r="P161" s="146">
        <f>O161*H161</f>
        <v>1.9634999999999998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48" t="s">
        <v>283</v>
      </c>
      <c r="AT161" s="148" t="s">
        <v>195</v>
      </c>
      <c r="AU161" s="148" t="s">
        <v>82</v>
      </c>
      <c r="AY161" s="2" t="s">
        <v>193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2" t="s">
        <v>80</v>
      </c>
      <c r="BK161" s="149">
        <f>ROUND(I161*H161,2)</f>
        <v>0</v>
      </c>
      <c r="BL161" s="2" t="s">
        <v>283</v>
      </c>
      <c r="BM161" s="148" t="s">
        <v>555</v>
      </c>
    </row>
    <row r="162" spans="1:65" s="17" customFormat="1">
      <c r="A162" s="13"/>
      <c r="B162" s="14"/>
      <c r="C162" s="13"/>
      <c r="D162" s="150" t="s">
        <v>200</v>
      </c>
      <c r="E162" s="13"/>
      <c r="F162" s="151" t="s">
        <v>3101</v>
      </c>
      <c r="G162" s="13"/>
      <c r="H162" s="13"/>
      <c r="I162" s="13"/>
      <c r="J162" s="13"/>
      <c r="K162" s="13"/>
      <c r="L162" s="14"/>
      <c r="M162" s="152"/>
      <c r="N162" s="153"/>
      <c r="O162" s="36"/>
      <c r="P162" s="36"/>
      <c r="Q162" s="36"/>
      <c r="R162" s="36"/>
      <c r="S162" s="36"/>
      <c r="T162" s="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" t="s">
        <v>200</v>
      </c>
      <c r="AU162" s="2" t="s">
        <v>82</v>
      </c>
    </row>
    <row r="163" spans="1:65" s="17" customFormat="1" ht="21.75" customHeight="1">
      <c r="A163" s="13"/>
      <c r="B163" s="136"/>
      <c r="C163" s="137" t="s">
        <v>560</v>
      </c>
      <c r="D163" s="137" t="s">
        <v>195</v>
      </c>
      <c r="E163" s="138" t="s">
        <v>3102</v>
      </c>
      <c r="F163" s="139" t="s">
        <v>3103</v>
      </c>
      <c r="G163" s="140" t="s">
        <v>605</v>
      </c>
      <c r="H163" s="141">
        <v>2</v>
      </c>
      <c r="I163" s="142">
        <v>0</v>
      </c>
      <c r="J163" s="142">
        <f>ROUND(I163*H163,2)</f>
        <v>0</v>
      </c>
      <c r="K163" s="143"/>
      <c r="L163" s="14"/>
      <c r="M163" s="144"/>
      <c r="N163" s="145" t="s">
        <v>44</v>
      </c>
      <c r="O163" s="146">
        <v>0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48" t="s">
        <v>283</v>
      </c>
      <c r="AT163" s="148" t="s">
        <v>195</v>
      </c>
      <c r="AU163" s="148" t="s">
        <v>82</v>
      </c>
      <c r="AY163" s="2" t="s">
        <v>193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2" t="s">
        <v>80</v>
      </c>
      <c r="BK163" s="149">
        <f>ROUND(I163*H163,2)</f>
        <v>0</v>
      </c>
      <c r="BL163" s="2" t="s">
        <v>283</v>
      </c>
      <c r="BM163" s="148" t="s">
        <v>564</v>
      </c>
    </row>
    <row r="164" spans="1:65" s="17" customFormat="1" ht="16.5" customHeight="1">
      <c r="A164" s="13"/>
      <c r="B164" s="136"/>
      <c r="C164" s="137" t="s">
        <v>392</v>
      </c>
      <c r="D164" s="137" t="s">
        <v>195</v>
      </c>
      <c r="E164" s="138" t="s">
        <v>3104</v>
      </c>
      <c r="F164" s="139" t="s">
        <v>3105</v>
      </c>
      <c r="G164" s="140" t="s">
        <v>605</v>
      </c>
      <c r="H164" s="141">
        <v>6</v>
      </c>
      <c r="I164" s="142">
        <v>0</v>
      </c>
      <c r="J164" s="142">
        <f>ROUND(I164*H164,2)</f>
        <v>0</v>
      </c>
      <c r="K164" s="143"/>
      <c r="L164" s="14"/>
      <c r="M164" s="144"/>
      <c r="N164" s="145" t="s">
        <v>44</v>
      </c>
      <c r="O164" s="146">
        <v>0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48" t="s">
        <v>283</v>
      </c>
      <c r="AT164" s="148" t="s">
        <v>195</v>
      </c>
      <c r="AU164" s="148" t="s">
        <v>82</v>
      </c>
      <c r="AY164" s="2" t="s">
        <v>193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2" t="s">
        <v>80</v>
      </c>
      <c r="BK164" s="149">
        <f>ROUND(I164*H164,2)</f>
        <v>0</v>
      </c>
      <c r="BL164" s="2" t="s">
        <v>283</v>
      </c>
      <c r="BM164" s="148" t="s">
        <v>576</v>
      </c>
    </row>
    <row r="165" spans="1:65" s="17" customFormat="1" ht="24.15" customHeight="1">
      <c r="A165" s="13"/>
      <c r="B165" s="136"/>
      <c r="C165" s="137" t="s">
        <v>581</v>
      </c>
      <c r="D165" s="137" t="s">
        <v>195</v>
      </c>
      <c r="E165" s="138" t="s">
        <v>3106</v>
      </c>
      <c r="F165" s="139" t="s">
        <v>3107</v>
      </c>
      <c r="G165" s="140" t="s">
        <v>353</v>
      </c>
      <c r="H165" s="141">
        <v>40</v>
      </c>
      <c r="I165" s="142">
        <v>0</v>
      </c>
      <c r="J165" s="142">
        <f>ROUND(I165*H165,2)</f>
        <v>0</v>
      </c>
      <c r="K165" s="143"/>
      <c r="L165" s="14"/>
      <c r="M165" s="144"/>
      <c r="N165" s="145" t="s">
        <v>44</v>
      </c>
      <c r="O165" s="146">
        <v>0.23</v>
      </c>
      <c r="P165" s="146">
        <f>O165*H165</f>
        <v>9.2000000000000011</v>
      </c>
      <c r="Q165" s="146">
        <v>0.14297599999999999</v>
      </c>
      <c r="R165" s="146">
        <f>Q165*H165</f>
        <v>5.7190399999999997</v>
      </c>
      <c r="S165" s="146">
        <v>0</v>
      </c>
      <c r="T165" s="147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8" t="s">
        <v>283</v>
      </c>
      <c r="AT165" s="148" t="s">
        <v>195</v>
      </c>
      <c r="AU165" s="148" t="s">
        <v>82</v>
      </c>
      <c r="AY165" s="2" t="s">
        <v>193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2" t="s">
        <v>80</v>
      </c>
      <c r="BK165" s="149">
        <f>ROUND(I165*H165,2)</f>
        <v>0</v>
      </c>
      <c r="BL165" s="2" t="s">
        <v>283</v>
      </c>
      <c r="BM165" s="148" t="s">
        <v>584</v>
      </c>
    </row>
    <row r="166" spans="1:65" s="17" customFormat="1">
      <c r="A166" s="13"/>
      <c r="B166" s="14"/>
      <c r="C166" s="13"/>
      <c r="D166" s="150" t="s">
        <v>200</v>
      </c>
      <c r="E166" s="13"/>
      <c r="F166" s="151" t="s">
        <v>3108</v>
      </c>
      <c r="G166" s="13"/>
      <c r="H166" s="13"/>
      <c r="I166" s="13"/>
      <c r="J166" s="13"/>
      <c r="K166" s="13"/>
      <c r="L166" s="14"/>
      <c r="M166" s="152"/>
      <c r="N166" s="153"/>
      <c r="O166" s="36"/>
      <c r="P166" s="36"/>
      <c r="Q166" s="36"/>
      <c r="R166" s="36"/>
      <c r="S166" s="36"/>
      <c r="T166" s="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" t="s">
        <v>200</v>
      </c>
      <c r="AU166" s="2" t="s">
        <v>82</v>
      </c>
    </row>
    <row r="167" spans="1:65" s="17" customFormat="1" ht="16.5" customHeight="1">
      <c r="A167" s="13"/>
      <c r="B167" s="136"/>
      <c r="C167" s="137" t="s">
        <v>399</v>
      </c>
      <c r="D167" s="137" t="s">
        <v>195</v>
      </c>
      <c r="E167" s="138" t="s">
        <v>3109</v>
      </c>
      <c r="F167" s="139" t="s">
        <v>3110</v>
      </c>
      <c r="G167" s="140" t="s">
        <v>605</v>
      </c>
      <c r="H167" s="141">
        <v>1</v>
      </c>
      <c r="I167" s="142">
        <v>0</v>
      </c>
      <c r="J167" s="142">
        <f t="shared" ref="J167:J172" si="10">ROUND(I167*H167,2)</f>
        <v>0</v>
      </c>
      <c r="K167" s="143"/>
      <c r="L167" s="14"/>
      <c r="M167" s="144"/>
      <c r="N167" s="145" t="s">
        <v>44</v>
      </c>
      <c r="O167" s="146">
        <v>0</v>
      </c>
      <c r="P167" s="146">
        <f t="shared" ref="P167:P172" si="11">O167*H167</f>
        <v>0</v>
      </c>
      <c r="Q167" s="146">
        <v>0</v>
      </c>
      <c r="R167" s="146">
        <f t="shared" ref="R167:R172" si="12">Q167*H167</f>
        <v>0</v>
      </c>
      <c r="S167" s="146">
        <v>0</v>
      </c>
      <c r="T167" s="147">
        <f t="shared" ref="T167:T172" si="13"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48" t="s">
        <v>283</v>
      </c>
      <c r="AT167" s="148" t="s">
        <v>195</v>
      </c>
      <c r="AU167" s="148" t="s">
        <v>82</v>
      </c>
      <c r="AY167" s="2" t="s">
        <v>193</v>
      </c>
      <c r="BE167" s="149">
        <f t="shared" ref="BE167:BE172" si="14">IF(N167="základní",J167,0)</f>
        <v>0</v>
      </c>
      <c r="BF167" s="149">
        <f t="shared" ref="BF167:BF172" si="15">IF(N167="snížená",J167,0)</f>
        <v>0</v>
      </c>
      <c r="BG167" s="149">
        <f t="shared" ref="BG167:BG172" si="16">IF(N167="zákl. přenesená",J167,0)</f>
        <v>0</v>
      </c>
      <c r="BH167" s="149">
        <f t="shared" ref="BH167:BH172" si="17">IF(N167="sníž. přenesená",J167,0)</f>
        <v>0</v>
      </c>
      <c r="BI167" s="149">
        <f t="shared" ref="BI167:BI172" si="18">IF(N167="nulová",J167,0)</f>
        <v>0</v>
      </c>
      <c r="BJ167" s="2" t="s">
        <v>80</v>
      </c>
      <c r="BK167" s="149">
        <f t="shared" ref="BK167:BK172" si="19">ROUND(I167*H167,2)</f>
        <v>0</v>
      </c>
      <c r="BL167" s="2" t="s">
        <v>283</v>
      </c>
      <c r="BM167" s="148" t="s">
        <v>594</v>
      </c>
    </row>
    <row r="168" spans="1:65" s="17" customFormat="1" ht="21.75" customHeight="1">
      <c r="A168" s="13"/>
      <c r="B168" s="136"/>
      <c r="C168" s="137" t="s">
        <v>598</v>
      </c>
      <c r="D168" s="137" t="s">
        <v>195</v>
      </c>
      <c r="E168" s="138" t="s">
        <v>3111</v>
      </c>
      <c r="F168" s="139" t="s">
        <v>3112</v>
      </c>
      <c r="G168" s="140" t="s">
        <v>605</v>
      </c>
      <c r="H168" s="141">
        <v>1</v>
      </c>
      <c r="I168" s="142">
        <v>0</v>
      </c>
      <c r="J168" s="142">
        <f t="shared" si="10"/>
        <v>0</v>
      </c>
      <c r="K168" s="143"/>
      <c r="L168" s="14"/>
      <c r="M168" s="144"/>
      <c r="N168" s="145" t="s">
        <v>44</v>
      </c>
      <c r="O168" s="146">
        <v>0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48" t="s">
        <v>283</v>
      </c>
      <c r="AT168" s="148" t="s">
        <v>195</v>
      </c>
      <c r="AU168" s="148" t="s">
        <v>82</v>
      </c>
      <c r="AY168" s="2" t="s">
        <v>193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2" t="s">
        <v>80</v>
      </c>
      <c r="BK168" s="149">
        <f t="shared" si="19"/>
        <v>0</v>
      </c>
      <c r="BL168" s="2" t="s">
        <v>283</v>
      </c>
      <c r="BM168" s="148" t="s">
        <v>601</v>
      </c>
    </row>
    <row r="169" spans="1:65" s="17" customFormat="1" ht="21.75" customHeight="1">
      <c r="A169" s="13"/>
      <c r="B169" s="136"/>
      <c r="C169" s="137" t="s">
        <v>406</v>
      </c>
      <c r="D169" s="137" t="s">
        <v>195</v>
      </c>
      <c r="E169" s="138" t="s">
        <v>3113</v>
      </c>
      <c r="F169" s="139" t="s">
        <v>3114</v>
      </c>
      <c r="G169" s="140" t="s">
        <v>605</v>
      </c>
      <c r="H169" s="141">
        <v>1</v>
      </c>
      <c r="I169" s="142">
        <v>0</v>
      </c>
      <c r="J169" s="142">
        <f t="shared" si="10"/>
        <v>0</v>
      </c>
      <c r="K169" s="143"/>
      <c r="L169" s="14"/>
      <c r="M169" s="144"/>
      <c r="N169" s="145" t="s">
        <v>44</v>
      </c>
      <c r="O169" s="146">
        <v>0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48" t="s">
        <v>283</v>
      </c>
      <c r="AT169" s="148" t="s">
        <v>195</v>
      </c>
      <c r="AU169" s="148" t="s">
        <v>82</v>
      </c>
      <c r="AY169" s="2" t="s">
        <v>193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2" t="s">
        <v>80</v>
      </c>
      <c r="BK169" s="149">
        <f t="shared" si="19"/>
        <v>0</v>
      </c>
      <c r="BL169" s="2" t="s">
        <v>283</v>
      </c>
      <c r="BM169" s="148" t="s">
        <v>606</v>
      </c>
    </row>
    <row r="170" spans="1:65" s="17" customFormat="1" ht="21.75" customHeight="1">
      <c r="A170" s="13"/>
      <c r="B170" s="136"/>
      <c r="C170" s="137" t="s">
        <v>610</v>
      </c>
      <c r="D170" s="137" t="s">
        <v>195</v>
      </c>
      <c r="E170" s="138" t="s">
        <v>3115</v>
      </c>
      <c r="F170" s="139" t="s">
        <v>3116</v>
      </c>
      <c r="G170" s="140" t="s">
        <v>605</v>
      </c>
      <c r="H170" s="141">
        <v>1</v>
      </c>
      <c r="I170" s="142">
        <v>0</v>
      </c>
      <c r="J170" s="142">
        <f t="shared" si="10"/>
        <v>0</v>
      </c>
      <c r="K170" s="143"/>
      <c r="L170" s="14"/>
      <c r="M170" s="144"/>
      <c r="N170" s="145" t="s">
        <v>44</v>
      </c>
      <c r="O170" s="146">
        <v>0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48" t="s">
        <v>283</v>
      </c>
      <c r="AT170" s="148" t="s">
        <v>195</v>
      </c>
      <c r="AU170" s="148" t="s">
        <v>82</v>
      </c>
      <c r="AY170" s="2" t="s">
        <v>193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2" t="s">
        <v>80</v>
      </c>
      <c r="BK170" s="149">
        <f t="shared" si="19"/>
        <v>0</v>
      </c>
      <c r="BL170" s="2" t="s">
        <v>283</v>
      </c>
      <c r="BM170" s="148" t="s">
        <v>613</v>
      </c>
    </row>
    <row r="171" spans="1:65" s="17" customFormat="1" ht="16.5" customHeight="1">
      <c r="A171" s="13"/>
      <c r="B171" s="136"/>
      <c r="C171" s="137" t="s">
        <v>419</v>
      </c>
      <c r="D171" s="137" t="s">
        <v>195</v>
      </c>
      <c r="E171" s="138" t="s">
        <v>3117</v>
      </c>
      <c r="F171" s="139" t="s">
        <v>3118</v>
      </c>
      <c r="G171" s="140" t="s">
        <v>605</v>
      </c>
      <c r="H171" s="141">
        <v>1</v>
      </c>
      <c r="I171" s="142">
        <v>0</v>
      </c>
      <c r="J171" s="142">
        <f t="shared" si="10"/>
        <v>0</v>
      </c>
      <c r="K171" s="143"/>
      <c r="L171" s="14"/>
      <c r="M171" s="144"/>
      <c r="N171" s="145" t="s">
        <v>44</v>
      </c>
      <c r="O171" s="146">
        <v>0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48" t="s">
        <v>283</v>
      </c>
      <c r="AT171" s="148" t="s">
        <v>195</v>
      </c>
      <c r="AU171" s="148" t="s">
        <v>82</v>
      </c>
      <c r="AY171" s="2" t="s">
        <v>193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2" t="s">
        <v>80</v>
      </c>
      <c r="BK171" s="149">
        <f t="shared" si="19"/>
        <v>0</v>
      </c>
      <c r="BL171" s="2" t="s">
        <v>283</v>
      </c>
      <c r="BM171" s="148" t="s">
        <v>618</v>
      </c>
    </row>
    <row r="172" spans="1:65" s="17" customFormat="1" ht="44.25" customHeight="1">
      <c r="A172" s="13"/>
      <c r="B172" s="136"/>
      <c r="C172" s="137" t="s">
        <v>621</v>
      </c>
      <c r="D172" s="137" t="s">
        <v>195</v>
      </c>
      <c r="E172" s="138" t="s">
        <v>3119</v>
      </c>
      <c r="F172" s="139" t="s">
        <v>3120</v>
      </c>
      <c r="G172" s="140" t="s">
        <v>326</v>
      </c>
      <c r="H172" s="141">
        <v>7.01</v>
      </c>
      <c r="I172" s="142">
        <v>0</v>
      </c>
      <c r="J172" s="142">
        <f t="shared" si="10"/>
        <v>0</v>
      </c>
      <c r="K172" s="143"/>
      <c r="L172" s="14"/>
      <c r="M172" s="144"/>
      <c r="N172" s="145" t="s">
        <v>44</v>
      </c>
      <c r="O172" s="146">
        <v>1.47</v>
      </c>
      <c r="P172" s="146">
        <f t="shared" si="11"/>
        <v>10.304699999999999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48" t="s">
        <v>283</v>
      </c>
      <c r="AT172" s="148" t="s">
        <v>195</v>
      </c>
      <c r="AU172" s="148" t="s">
        <v>82</v>
      </c>
      <c r="AY172" s="2" t="s">
        <v>193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2" t="s">
        <v>80</v>
      </c>
      <c r="BK172" s="149">
        <f t="shared" si="19"/>
        <v>0</v>
      </c>
      <c r="BL172" s="2" t="s">
        <v>283</v>
      </c>
      <c r="BM172" s="148" t="s">
        <v>624</v>
      </c>
    </row>
    <row r="173" spans="1:65" s="17" customFormat="1">
      <c r="A173" s="13"/>
      <c r="B173" s="14"/>
      <c r="C173" s="13"/>
      <c r="D173" s="150" t="s">
        <v>200</v>
      </c>
      <c r="E173" s="13"/>
      <c r="F173" s="151" t="s">
        <v>3121</v>
      </c>
      <c r="G173" s="13"/>
      <c r="H173" s="13"/>
      <c r="I173" s="13"/>
      <c r="J173" s="13"/>
      <c r="K173" s="13"/>
      <c r="L173" s="14"/>
      <c r="M173" s="152"/>
      <c r="N173" s="153"/>
      <c r="O173" s="36"/>
      <c r="P173" s="36"/>
      <c r="Q173" s="36"/>
      <c r="R173" s="36"/>
      <c r="S173" s="36"/>
      <c r="T173" s="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" t="s">
        <v>200</v>
      </c>
      <c r="AU173" s="2" t="s">
        <v>82</v>
      </c>
    </row>
    <row r="174" spans="1:65" s="123" customFormat="1" ht="22.8" customHeight="1">
      <c r="B174" s="124"/>
      <c r="D174" s="125" t="s">
        <v>72</v>
      </c>
      <c r="E174" s="134" t="s">
        <v>882</v>
      </c>
      <c r="F174" s="134" t="s">
        <v>3122</v>
      </c>
      <c r="J174" s="135">
        <f>BK174</f>
        <v>0</v>
      </c>
      <c r="L174" s="124"/>
      <c r="M174" s="128"/>
      <c r="N174" s="129"/>
      <c r="O174" s="129"/>
      <c r="P174" s="130">
        <f>SUM(P175:P185)</f>
        <v>4.2480000000000002</v>
      </c>
      <c r="Q174" s="129"/>
      <c r="R174" s="130">
        <f>SUM(R175:R185)</f>
        <v>3.1980000000000001E-2</v>
      </c>
      <c r="S174" s="129"/>
      <c r="T174" s="131">
        <f>SUM(T175:T185)</f>
        <v>0</v>
      </c>
      <c r="AR174" s="125" t="s">
        <v>80</v>
      </c>
      <c r="AT174" s="132" t="s">
        <v>72</v>
      </c>
      <c r="AU174" s="132" t="s">
        <v>80</v>
      </c>
      <c r="AY174" s="125" t="s">
        <v>193</v>
      </c>
      <c r="BK174" s="133">
        <f>SUM(BK175:BK185)</f>
        <v>0</v>
      </c>
    </row>
    <row r="175" spans="1:65" s="17" customFormat="1" ht="24.15" customHeight="1">
      <c r="A175" s="13"/>
      <c r="B175" s="136"/>
      <c r="C175" s="137" t="s">
        <v>427</v>
      </c>
      <c r="D175" s="137" t="s">
        <v>195</v>
      </c>
      <c r="E175" s="138" t="s">
        <v>3123</v>
      </c>
      <c r="F175" s="139" t="s">
        <v>3124</v>
      </c>
      <c r="G175" s="140" t="s">
        <v>605</v>
      </c>
      <c r="H175" s="141">
        <v>1</v>
      </c>
      <c r="I175" s="142">
        <v>0</v>
      </c>
      <c r="J175" s="142">
        <f>ROUND(I175*H175,2)</f>
        <v>0</v>
      </c>
      <c r="K175" s="143"/>
      <c r="L175" s="14"/>
      <c r="M175" s="144"/>
      <c r="N175" s="145" t="s">
        <v>44</v>
      </c>
      <c r="O175" s="146">
        <v>0.92</v>
      </c>
      <c r="P175" s="146">
        <f>O175*H175</f>
        <v>0.92</v>
      </c>
      <c r="Q175" s="146">
        <v>7.0200000000000002E-3</v>
      </c>
      <c r="R175" s="146">
        <f>Q175*H175</f>
        <v>7.0200000000000002E-3</v>
      </c>
      <c r="S175" s="146">
        <v>0</v>
      </c>
      <c r="T175" s="147">
        <f>S175*H175</f>
        <v>0</v>
      </c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R175" s="148" t="s">
        <v>199</v>
      </c>
      <c r="AT175" s="148" t="s">
        <v>195</v>
      </c>
      <c r="AU175" s="148" t="s">
        <v>82</v>
      </c>
      <c r="AY175" s="2" t="s">
        <v>193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2" t="s">
        <v>80</v>
      </c>
      <c r="BK175" s="149">
        <f>ROUND(I175*H175,2)</f>
        <v>0</v>
      </c>
      <c r="BL175" s="2" t="s">
        <v>199</v>
      </c>
      <c r="BM175" s="148" t="s">
        <v>629</v>
      </c>
    </row>
    <row r="176" spans="1:65" s="17" customFormat="1">
      <c r="A176" s="13"/>
      <c r="B176" s="14"/>
      <c r="C176" s="13"/>
      <c r="D176" s="150" t="s">
        <v>200</v>
      </c>
      <c r="E176" s="13"/>
      <c r="F176" s="151" t="s">
        <v>3125</v>
      </c>
      <c r="G176" s="13"/>
      <c r="H176" s="13"/>
      <c r="I176" s="13"/>
      <c r="J176" s="13"/>
      <c r="K176" s="13"/>
      <c r="L176" s="14"/>
      <c r="M176" s="152"/>
      <c r="N176" s="153"/>
      <c r="O176" s="36"/>
      <c r="P176" s="36"/>
      <c r="Q176" s="36"/>
      <c r="R176" s="36"/>
      <c r="S176" s="36"/>
      <c r="T176" s="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" t="s">
        <v>200</v>
      </c>
      <c r="AU176" s="2" t="s">
        <v>82</v>
      </c>
    </row>
    <row r="177" spans="1:65" s="17" customFormat="1" ht="21.75" customHeight="1">
      <c r="A177" s="13"/>
      <c r="B177" s="136"/>
      <c r="C177" s="137" t="s">
        <v>631</v>
      </c>
      <c r="D177" s="137" t="s">
        <v>195</v>
      </c>
      <c r="E177" s="138" t="s">
        <v>3126</v>
      </c>
      <c r="F177" s="139" t="s">
        <v>3127</v>
      </c>
      <c r="G177" s="140" t="s">
        <v>605</v>
      </c>
      <c r="H177" s="141">
        <v>1</v>
      </c>
      <c r="I177" s="142">
        <v>0</v>
      </c>
      <c r="J177" s="142">
        <f>ROUND(I177*H177,2)</f>
        <v>0</v>
      </c>
      <c r="K177" s="143"/>
      <c r="L177" s="14"/>
      <c r="M177" s="144"/>
      <c r="N177" s="145" t="s">
        <v>44</v>
      </c>
      <c r="O177" s="146">
        <v>0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8" t="s">
        <v>199</v>
      </c>
      <c r="AT177" s="148" t="s">
        <v>195</v>
      </c>
      <c r="AU177" s="148" t="s">
        <v>82</v>
      </c>
      <c r="AY177" s="2" t="s">
        <v>193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2" t="s">
        <v>80</v>
      </c>
      <c r="BK177" s="149">
        <f>ROUND(I177*H177,2)</f>
        <v>0</v>
      </c>
      <c r="BL177" s="2" t="s">
        <v>199</v>
      </c>
      <c r="BM177" s="148" t="s">
        <v>634</v>
      </c>
    </row>
    <row r="178" spans="1:65" s="17" customFormat="1" ht="16.5" customHeight="1">
      <c r="A178" s="13"/>
      <c r="B178" s="136"/>
      <c r="C178" s="137" t="s">
        <v>432</v>
      </c>
      <c r="D178" s="137" t="s">
        <v>195</v>
      </c>
      <c r="E178" s="138" t="s">
        <v>3128</v>
      </c>
      <c r="F178" s="139" t="s">
        <v>3129</v>
      </c>
      <c r="G178" s="140" t="s">
        <v>605</v>
      </c>
      <c r="H178" s="141">
        <v>1</v>
      </c>
      <c r="I178" s="142">
        <v>0</v>
      </c>
      <c r="J178" s="142">
        <f>ROUND(I178*H178,2)</f>
        <v>0</v>
      </c>
      <c r="K178" s="143"/>
      <c r="L178" s="14"/>
      <c r="M178" s="144"/>
      <c r="N178" s="145" t="s">
        <v>44</v>
      </c>
      <c r="O178" s="146">
        <v>0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48" t="s">
        <v>199</v>
      </c>
      <c r="AT178" s="148" t="s">
        <v>195</v>
      </c>
      <c r="AU178" s="148" t="s">
        <v>82</v>
      </c>
      <c r="AY178" s="2" t="s">
        <v>193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2" t="s">
        <v>80</v>
      </c>
      <c r="BK178" s="149">
        <f>ROUND(I178*H178,2)</f>
        <v>0</v>
      </c>
      <c r="BL178" s="2" t="s">
        <v>199</v>
      </c>
      <c r="BM178" s="148" t="s">
        <v>639</v>
      </c>
    </row>
    <row r="179" spans="1:65" s="17" customFormat="1" ht="21.75" customHeight="1">
      <c r="A179" s="13"/>
      <c r="B179" s="136"/>
      <c r="C179" s="137" t="s">
        <v>641</v>
      </c>
      <c r="D179" s="137" t="s">
        <v>195</v>
      </c>
      <c r="E179" s="138" t="s">
        <v>3130</v>
      </c>
      <c r="F179" s="139" t="s">
        <v>3131</v>
      </c>
      <c r="G179" s="140" t="s">
        <v>605</v>
      </c>
      <c r="H179" s="141">
        <v>1</v>
      </c>
      <c r="I179" s="142">
        <v>0</v>
      </c>
      <c r="J179" s="142">
        <f>ROUND(I179*H179,2)</f>
        <v>0</v>
      </c>
      <c r="K179" s="143"/>
      <c r="L179" s="14"/>
      <c r="M179" s="144"/>
      <c r="N179" s="145" t="s">
        <v>44</v>
      </c>
      <c r="O179" s="146">
        <v>0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R179" s="148" t="s">
        <v>199</v>
      </c>
      <c r="AT179" s="148" t="s">
        <v>195</v>
      </c>
      <c r="AU179" s="148" t="s">
        <v>82</v>
      </c>
      <c r="AY179" s="2" t="s">
        <v>193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2" t="s">
        <v>80</v>
      </c>
      <c r="BK179" s="149">
        <f>ROUND(I179*H179,2)</f>
        <v>0</v>
      </c>
      <c r="BL179" s="2" t="s">
        <v>199</v>
      </c>
      <c r="BM179" s="148" t="s">
        <v>644</v>
      </c>
    </row>
    <row r="180" spans="1:65" s="17" customFormat="1" ht="24.15" customHeight="1">
      <c r="A180" s="13"/>
      <c r="B180" s="136"/>
      <c r="C180" s="137" t="s">
        <v>439</v>
      </c>
      <c r="D180" s="137" t="s">
        <v>195</v>
      </c>
      <c r="E180" s="138" t="s">
        <v>3132</v>
      </c>
      <c r="F180" s="139" t="s">
        <v>3133</v>
      </c>
      <c r="G180" s="140" t="s">
        <v>605</v>
      </c>
      <c r="H180" s="141">
        <v>2</v>
      </c>
      <c r="I180" s="142">
        <v>0</v>
      </c>
      <c r="J180" s="142">
        <f>ROUND(I180*H180,2)</f>
        <v>0</v>
      </c>
      <c r="K180" s="143"/>
      <c r="L180" s="14"/>
      <c r="M180" s="144"/>
      <c r="N180" s="145" t="s">
        <v>44</v>
      </c>
      <c r="O180" s="146">
        <v>1.6639999999999999</v>
      </c>
      <c r="P180" s="146">
        <f>O180*H180</f>
        <v>3.3279999999999998</v>
      </c>
      <c r="Q180" s="146">
        <v>1.248E-2</v>
      </c>
      <c r="R180" s="146">
        <f>Q180*H180</f>
        <v>2.496E-2</v>
      </c>
      <c r="S180" s="146">
        <v>0</v>
      </c>
      <c r="T180" s="147">
        <f>S180*H180</f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48" t="s">
        <v>199</v>
      </c>
      <c r="AT180" s="148" t="s">
        <v>195</v>
      </c>
      <c r="AU180" s="148" t="s">
        <v>82</v>
      </c>
      <c r="AY180" s="2" t="s">
        <v>193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2" t="s">
        <v>80</v>
      </c>
      <c r="BK180" s="149">
        <f>ROUND(I180*H180,2)</f>
        <v>0</v>
      </c>
      <c r="BL180" s="2" t="s">
        <v>199</v>
      </c>
      <c r="BM180" s="148" t="s">
        <v>650</v>
      </c>
    </row>
    <row r="181" spans="1:65" s="17" customFormat="1">
      <c r="A181" s="13"/>
      <c r="B181" s="14"/>
      <c r="C181" s="13"/>
      <c r="D181" s="150" t="s">
        <v>200</v>
      </c>
      <c r="E181" s="13"/>
      <c r="F181" s="151" t="s">
        <v>3134</v>
      </c>
      <c r="G181" s="13"/>
      <c r="H181" s="13"/>
      <c r="I181" s="13"/>
      <c r="J181" s="13"/>
      <c r="K181" s="13"/>
      <c r="L181" s="14"/>
      <c r="M181" s="152"/>
      <c r="N181" s="153"/>
      <c r="O181" s="36"/>
      <c r="P181" s="36"/>
      <c r="Q181" s="36"/>
      <c r="R181" s="36"/>
      <c r="S181" s="36"/>
      <c r="T181" s="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" t="s">
        <v>200</v>
      </c>
      <c r="AU181" s="2" t="s">
        <v>82</v>
      </c>
    </row>
    <row r="182" spans="1:65" s="17" customFormat="1" ht="16.5" customHeight="1">
      <c r="A182" s="13"/>
      <c r="B182" s="136"/>
      <c r="C182" s="137" t="s">
        <v>656</v>
      </c>
      <c r="D182" s="137" t="s">
        <v>195</v>
      </c>
      <c r="E182" s="138" t="s">
        <v>3135</v>
      </c>
      <c r="F182" s="139" t="s">
        <v>3136</v>
      </c>
      <c r="G182" s="140" t="s">
        <v>605</v>
      </c>
      <c r="H182" s="141">
        <v>1</v>
      </c>
      <c r="I182" s="142">
        <v>0</v>
      </c>
      <c r="J182" s="142">
        <f>ROUND(I182*H182,2)</f>
        <v>0</v>
      </c>
      <c r="K182" s="143"/>
      <c r="L182" s="14"/>
      <c r="M182" s="144"/>
      <c r="N182" s="145" t="s">
        <v>44</v>
      </c>
      <c r="O182" s="146">
        <v>0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48" t="s">
        <v>199</v>
      </c>
      <c r="AT182" s="148" t="s">
        <v>195</v>
      </c>
      <c r="AU182" s="148" t="s">
        <v>82</v>
      </c>
      <c r="AY182" s="2" t="s">
        <v>193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2" t="s">
        <v>80</v>
      </c>
      <c r="BK182" s="149">
        <f>ROUND(I182*H182,2)</f>
        <v>0</v>
      </c>
      <c r="BL182" s="2" t="s">
        <v>199</v>
      </c>
      <c r="BM182" s="148" t="s">
        <v>659</v>
      </c>
    </row>
    <row r="183" spans="1:65" s="17" customFormat="1" ht="21.75" customHeight="1">
      <c r="A183" s="13"/>
      <c r="B183" s="136"/>
      <c r="C183" s="137" t="s">
        <v>445</v>
      </c>
      <c r="D183" s="137" t="s">
        <v>195</v>
      </c>
      <c r="E183" s="138" t="s">
        <v>3137</v>
      </c>
      <c r="F183" s="139" t="s">
        <v>3138</v>
      </c>
      <c r="G183" s="140" t="s">
        <v>605</v>
      </c>
      <c r="H183" s="141">
        <v>1</v>
      </c>
      <c r="I183" s="142">
        <v>0</v>
      </c>
      <c r="J183" s="142">
        <f>ROUND(I183*H183,2)</f>
        <v>0</v>
      </c>
      <c r="K183" s="143"/>
      <c r="L183" s="14"/>
      <c r="M183" s="144"/>
      <c r="N183" s="145" t="s">
        <v>44</v>
      </c>
      <c r="O183" s="146">
        <v>0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48" t="s">
        <v>199</v>
      </c>
      <c r="AT183" s="148" t="s">
        <v>195</v>
      </c>
      <c r="AU183" s="148" t="s">
        <v>82</v>
      </c>
      <c r="AY183" s="2" t="s">
        <v>193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2" t="s">
        <v>80</v>
      </c>
      <c r="BK183" s="149">
        <f>ROUND(I183*H183,2)</f>
        <v>0</v>
      </c>
      <c r="BL183" s="2" t="s">
        <v>199</v>
      </c>
      <c r="BM183" s="148" t="s">
        <v>663</v>
      </c>
    </row>
    <row r="184" spans="1:65" s="17" customFormat="1" ht="16.5" customHeight="1">
      <c r="A184" s="13"/>
      <c r="B184" s="136"/>
      <c r="C184" s="137" t="s">
        <v>667</v>
      </c>
      <c r="D184" s="137" t="s">
        <v>195</v>
      </c>
      <c r="E184" s="138" t="s">
        <v>3139</v>
      </c>
      <c r="F184" s="139" t="s">
        <v>3140</v>
      </c>
      <c r="G184" s="140" t="s">
        <v>605</v>
      </c>
      <c r="H184" s="141">
        <v>1</v>
      </c>
      <c r="I184" s="142">
        <v>0</v>
      </c>
      <c r="J184" s="142">
        <f>ROUND(I184*H184,2)</f>
        <v>0</v>
      </c>
      <c r="K184" s="143"/>
      <c r="L184" s="14"/>
      <c r="M184" s="144"/>
      <c r="N184" s="145" t="s">
        <v>44</v>
      </c>
      <c r="O184" s="146">
        <v>0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R184" s="148" t="s">
        <v>199</v>
      </c>
      <c r="AT184" s="148" t="s">
        <v>195</v>
      </c>
      <c r="AU184" s="148" t="s">
        <v>82</v>
      </c>
      <c r="AY184" s="2" t="s">
        <v>193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2" t="s">
        <v>80</v>
      </c>
      <c r="BK184" s="149">
        <f>ROUND(I184*H184,2)</f>
        <v>0</v>
      </c>
      <c r="BL184" s="2" t="s">
        <v>199</v>
      </c>
      <c r="BM184" s="148" t="s">
        <v>670</v>
      </c>
    </row>
    <row r="185" spans="1:65" s="17" customFormat="1" ht="24.15" customHeight="1">
      <c r="A185" s="13"/>
      <c r="B185" s="136"/>
      <c r="C185" s="137" t="s">
        <v>449</v>
      </c>
      <c r="D185" s="137" t="s">
        <v>195</v>
      </c>
      <c r="E185" s="138" t="s">
        <v>3141</v>
      </c>
      <c r="F185" s="139" t="s">
        <v>3142</v>
      </c>
      <c r="G185" s="140" t="s">
        <v>605</v>
      </c>
      <c r="H185" s="141">
        <v>1</v>
      </c>
      <c r="I185" s="142">
        <v>0</v>
      </c>
      <c r="J185" s="142">
        <f>ROUND(I185*H185,2)</f>
        <v>0</v>
      </c>
      <c r="K185" s="143"/>
      <c r="L185" s="14"/>
      <c r="M185" s="144"/>
      <c r="N185" s="145" t="s">
        <v>44</v>
      </c>
      <c r="O185" s="146">
        <v>0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R185" s="148" t="s">
        <v>199</v>
      </c>
      <c r="AT185" s="148" t="s">
        <v>195</v>
      </c>
      <c r="AU185" s="148" t="s">
        <v>82</v>
      </c>
      <c r="AY185" s="2" t="s">
        <v>193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2" t="s">
        <v>80</v>
      </c>
      <c r="BK185" s="149">
        <f>ROUND(I185*H185,2)</f>
        <v>0</v>
      </c>
      <c r="BL185" s="2" t="s">
        <v>199</v>
      </c>
      <c r="BM185" s="148" t="s">
        <v>674</v>
      </c>
    </row>
    <row r="186" spans="1:65" s="123" customFormat="1" ht="22.8" customHeight="1">
      <c r="B186" s="124"/>
      <c r="D186" s="125" t="s">
        <v>72</v>
      </c>
      <c r="E186" s="134" t="s">
        <v>3143</v>
      </c>
      <c r="F186" s="134" t="s">
        <v>3144</v>
      </c>
      <c r="J186" s="135">
        <f>BK186</f>
        <v>0</v>
      </c>
      <c r="L186" s="124"/>
      <c r="M186" s="128"/>
      <c r="N186" s="129"/>
      <c r="O186" s="129"/>
      <c r="P186" s="130">
        <f>SUM(P187:P188)</f>
        <v>0</v>
      </c>
      <c r="Q186" s="129"/>
      <c r="R186" s="130">
        <f>SUM(R187:R188)</f>
        <v>0</v>
      </c>
      <c r="S186" s="129"/>
      <c r="T186" s="131">
        <f>SUM(T187:T188)</f>
        <v>0</v>
      </c>
      <c r="AR186" s="125" t="s">
        <v>80</v>
      </c>
      <c r="AT186" s="132" t="s">
        <v>72</v>
      </c>
      <c r="AU186" s="132" t="s">
        <v>80</v>
      </c>
      <c r="AY186" s="125" t="s">
        <v>193</v>
      </c>
      <c r="BK186" s="133">
        <f>SUM(BK187:BK188)</f>
        <v>0</v>
      </c>
    </row>
    <row r="187" spans="1:65" s="17" customFormat="1" ht="16.5" customHeight="1">
      <c r="A187" s="13"/>
      <c r="B187" s="136"/>
      <c r="C187" s="137" t="s">
        <v>680</v>
      </c>
      <c r="D187" s="137" t="s">
        <v>195</v>
      </c>
      <c r="E187" s="138" t="s">
        <v>3145</v>
      </c>
      <c r="F187" s="139" t="s">
        <v>3146</v>
      </c>
      <c r="G187" s="140" t="s">
        <v>605</v>
      </c>
      <c r="H187" s="141">
        <v>3</v>
      </c>
      <c r="I187" s="142">
        <v>0</v>
      </c>
      <c r="J187" s="142">
        <f>ROUND(I187*H187,2)</f>
        <v>0</v>
      </c>
      <c r="K187" s="143"/>
      <c r="L187" s="14"/>
      <c r="M187" s="144"/>
      <c r="N187" s="145" t="s">
        <v>44</v>
      </c>
      <c r="O187" s="146">
        <v>0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48" t="s">
        <v>199</v>
      </c>
      <c r="AT187" s="148" t="s">
        <v>195</v>
      </c>
      <c r="AU187" s="148" t="s">
        <v>82</v>
      </c>
      <c r="AY187" s="2" t="s">
        <v>193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2" t="s">
        <v>80</v>
      </c>
      <c r="BK187" s="149">
        <f>ROUND(I187*H187,2)</f>
        <v>0</v>
      </c>
      <c r="BL187" s="2" t="s">
        <v>199</v>
      </c>
      <c r="BM187" s="148" t="s">
        <v>704</v>
      </c>
    </row>
    <row r="188" spans="1:65" s="17" customFormat="1" ht="16.5" customHeight="1">
      <c r="A188" s="13"/>
      <c r="B188" s="136"/>
      <c r="C188" s="137" t="s">
        <v>456</v>
      </c>
      <c r="D188" s="137" t="s">
        <v>195</v>
      </c>
      <c r="E188" s="138" t="s">
        <v>3147</v>
      </c>
      <c r="F188" s="139" t="s">
        <v>3148</v>
      </c>
      <c r="G188" s="140" t="s">
        <v>605</v>
      </c>
      <c r="H188" s="141">
        <v>1</v>
      </c>
      <c r="I188" s="142">
        <v>0</v>
      </c>
      <c r="J188" s="142">
        <f>ROUND(I188*H188,2)</f>
        <v>0</v>
      </c>
      <c r="K188" s="143"/>
      <c r="L188" s="14"/>
      <c r="M188" s="144"/>
      <c r="N188" s="145" t="s">
        <v>44</v>
      </c>
      <c r="O188" s="146">
        <v>0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R188" s="148" t="s">
        <v>199</v>
      </c>
      <c r="AT188" s="148" t="s">
        <v>195</v>
      </c>
      <c r="AU188" s="148" t="s">
        <v>82</v>
      </c>
      <c r="AY188" s="2" t="s">
        <v>193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2" t="s">
        <v>80</v>
      </c>
      <c r="BK188" s="149">
        <f>ROUND(I188*H188,2)</f>
        <v>0</v>
      </c>
      <c r="BL188" s="2" t="s">
        <v>199</v>
      </c>
      <c r="BM188" s="148" t="s">
        <v>711</v>
      </c>
    </row>
    <row r="189" spans="1:65" s="123" customFormat="1" ht="22.8" customHeight="1">
      <c r="B189" s="124"/>
      <c r="D189" s="125" t="s">
        <v>72</v>
      </c>
      <c r="E189" s="134" t="s">
        <v>3149</v>
      </c>
      <c r="F189" s="134" t="s">
        <v>3150</v>
      </c>
      <c r="J189" s="135">
        <f>BK189</f>
        <v>0</v>
      </c>
      <c r="L189" s="124"/>
      <c r="M189" s="128"/>
      <c r="N189" s="129"/>
      <c r="O189" s="129"/>
      <c r="P189" s="130">
        <f>SUM(P190:P194)</f>
        <v>0</v>
      </c>
      <c r="Q189" s="129"/>
      <c r="R189" s="130">
        <f>SUM(R190:R194)</f>
        <v>0</v>
      </c>
      <c r="S189" s="129"/>
      <c r="T189" s="131">
        <f>SUM(T190:T194)</f>
        <v>0</v>
      </c>
      <c r="AR189" s="125" t="s">
        <v>80</v>
      </c>
      <c r="AT189" s="132" t="s">
        <v>72</v>
      </c>
      <c r="AU189" s="132" t="s">
        <v>80</v>
      </c>
      <c r="AY189" s="125" t="s">
        <v>193</v>
      </c>
      <c r="BK189" s="133">
        <f>SUM(BK190:BK194)</f>
        <v>0</v>
      </c>
    </row>
    <row r="190" spans="1:65" s="17" customFormat="1" ht="16.5" customHeight="1">
      <c r="A190" s="13"/>
      <c r="B190" s="136"/>
      <c r="C190" s="137" t="s">
        <v>701</v>
      </c>
      <c r="D190" s="137" t="s">
        <v>195</v>
      </c>
      <c r="E190" s="138" t="s">
        <v>3151</v>
      </c>
      <c r="F190" s="139" t="s">
        <v>3152</v>
      </c>
      <c r="G190" s="140" t="s">
        <v>326</v>
      </c>
      <c r="H190" s="141">
        <v>1.5</v>
      </c>
      <c r="I190" s="142">
        <v>0</v>
      </c>
      <c r="J190" s="142">
        <f>ROUND(I190*H190,2)</f>
        <v>0</v>
      </c>
      <c r="K190" s="143"/>
      <c r="L190" s="14"/>
      <c r="M190" s="144"/>
      <c r="N190" s="145" t="s">
        <v>44</v>
      </c>
      <c r="O190" s="146">
        <v>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R190" s="148" t="s">
        <v>199</v>
      </c>
      <c r="AT190" s="148" t="s">
        <v>195</v>
      </c>
      <c r="AU190" s="148" t="s">
        <v>82</v>
      </c>
      <c r="AY190" s="2" t="s">
        <v>193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2" t="s">
        <v>80</v>
      </c>
      <c r="BK190" s="149">
        <f>ROUND(I190*H190,2)</f>
        <v>0</v>
      </c>
      <c r="BL190" s="2" t="s">
        <v>199</v>
      </c>
      <c r="BM190" s="148" t="s">
        <v>721</v>
      </c>
    </row>
    <row r="191" spans="1:65" s="17" customFormat="1" ht="21.75" customHeight="1">
      <c r="A191" s="13"/>
      <c r="B191" s="136"/>
      <c r="C191" s="137" t="s">
        <v>470</v>
      </c>
      <c r="D191" s="137" t="s">
        <v>195</v>
      </c>
      <c r="E191" s="138" t="s">
        <v>3153</v>
      </c>
      <c r="F191" s="139" t="s">
        <v>3154</v>
      </c>
      <c r="G191" s="140" t="s">
        <v>326</v>
      </c>
      <c r="H191" s="141">
        <v>1.5</v>
      </c>
      <c r="I191" s="142">
        <v>0</v>
      </c>
      <c r="J191" s="142">
        <f>ROUND(I191*H191,2)</f>
        <v>0</v>
      </c>
      <c r="K191" s="143"/>
      <c r="L191" s="14"/>
      <c r="M191" s="144"/>
      <c r="N191" s="145" t="s">
        <v>44</v>
      </c>
      <c r="O191" s="146">
        <v>0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R191" s="148" t="s">
        <v>199</v>
      </c>
      <c r="AT191" s="148" t="s">
        <v>195</v>
      </c>
      <c r="AU191" s="148" t="s">
        <v>82</v>
      </c>
      <c r="AY191" s="2" t="s">
        <v>193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2" t="s">
        <v>80</v>
      </c>
      <c r="BK191" s="149">
        <f>ROUND(I191*H191,2)</f>
        <v>0</v>
      </c>
      <c r="BL191" s="2" t="s">
        <v>199</v>
      </c>
      <c r="BM191" s="148" t="s">
        <v>733</v>
      </c>
    </row>
    <row r="192" spans="1:65" s="17" customFormat="1" ht="16.5" customHeight="1">
      <c r="A192" s="13"/>
      <c r="B192" s="136"/>
      <c r="C192" s="137" t="s">
        <v>718</v>
      </c>
      <c r="D192" s="137" t="s">
        <v>195</v>
      </c>
      <c r="E192" s="138" t="s">
        <v>3155</v>
      </c>
      <c r="F192" s="139" t="s">
        <v>3156</v>
      </c>
      <c r="G192" s="140" t="s">
        <v>326</v>
      </c>
      <c r="H192" s="141">
        <v>7.5</v>
      </c>
      <c r="I192" s="142">
        <v>0</v>
      </c>
      <c r="J192" s="142">
        <f>ROUND(I192*H192,2)</f>
        <v>0</v>
      </c>
      <c r="K192" s="143"/>
      <c r="L192" s="14"/>
      <c r="M192" s="144"/>
      <c r="N192" s="145" t="s">
        <v>44</v>
      </c>
      <c r="O192" s="146">
        <v>0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R192" s="148" t="s">
        <v>199</v>
      </c>
      <c r="AT192" s="148" t="s">
        <v>195</v>
      </c>
      <c r="AU192" s="148" t="s">
        <v>82</v>
      </c>
      <c r="AY192" s="2" t="s">
        <v>193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2" t="s">
        <v>80</v>
      </c>
      <c r="BK192" s="149">
        <f>ROUND(I192*H192,2)</f>
        <v>0</v>
      </c>
      <c r="BL192" s="2" t="s">
        <v>199</v>
      </c>
      <c r="BM192" s="148" t="s">
        <v>738</v>
      </c>
    </row>
    <row r="193" spans="1:65" s="17" customFormat="1" ht="21.75" customHeight="1">
      <c r="A193" s="13"/>
      <c r="B193" s="136"/>
      <c r="C193" s="137" t="s">
        <v>481</v>
      </c>
      <c r="D193" s="137" t="s">
        <v>195</v>
      </c>
      <c r="E193" s="138" t="s">
        <v>3157</v>
      </c>
      <c r="F193" s="139" t="s">
        <v>3158</v>
      </c>
      <c r="G193" s="140" t="s">
        <v>326</v>
      </c>
      <c r="H193" s="141">
        <v>1.5</v>
      </c>
      <c r="I193" s="142">
        <v>0</v>
      </c>
      <c r="J193" s="142">
        <f>ROUND(I193*H193,2)</f>
        <v>0</v>
      </c>
      <c r="K193" s="143"/>
      <c r="L193" s="14"/>
      <c r="M193" s="144"/>
      <c r="N193" s="145" t="s">
        <v>44</v>
      </c>
      <c r="O193" s="146">
        <v>0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148" t="s">
        <v>199</v>
      </c>
      <c r="AT193" s="148" t="s">
        <v>195</v>
      </c>
      <c r="AU193" s="148" t="s">
        <v>82</v>
      </c>
      <c r="AY193" s="2" t="s">
        <v>193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2" t="s">
        <v>80</v>
      </c>
      <c r="BK193" s="149">
        <f>ROUND(I193*H193,2)</f>
        <v>0</v>
      </c>
      <c r="BL193" s="2" t="s">
        <v>199</v>
      </c>
      <c r="BM193" s="148" t="s">
        <v>744</v>
      </c>
    </row>
    <row r="194" spans="1:65" s="17" customFormat="1" ht="16.5" customHeight="1">
      <c r="A194" s="13"/>
      <c r="B194" s="136"/>
      <c r="C194" s="137" t="s">
        <v>735</v>
      </c>
      <c r="D194" s="137" t="s">
        <v>195</v>
      </c>
      <c r="E194" s="138" t="s">
        <v>3159</v>
      </c>
      <c r="F194" s="139" t="s">
        <v>3160</v>
      </c>
      <c r="G194" s="140" t="s">
        <v>326</v>
      </c>
      <c r="H194" s="141">
        <v>1.5</v>
      </c>
      <c r="I194" s="142">
        <v>0</v>
      </c>
      <c r="J194" s="142">
        <f>ROUND(I194*H194,2)</f>
        <v>0</v>
      </c>
      <c r="K194" s="143"/>
      <c r="L194" s="14"/>
      <c r="M194" s="144"/>
      <c r="N194" s="145" t="s">
        <v>44</v>
      </c>
      <c r="O194" s="146">
        <v>0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R194" s="148" t="s">
        <v>199</v>
      </c>
      <c r="AT194" s="148" t="s">
        <v>195</v>
      </c>
      <c r="AU194" s="148" t="s">
        <v>82</v>
      </c>
      <c r="AY194" s="2" t="s">
        <v>193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2" t="s">
        <v>80</v>
      </c>
      <c r="BK194" s="149">
        <f>ROUND(I194*H194,2)</f>
        <v>0</v>
      </c>
      <c r="BL194" s="2" t="s">
        <v>199</v>
      </c>
      <c r="BM194" s="148" t="s">
        <v>752</v>
      </c>
    </row>
    <row r="195" spans="1:65" s="123" customFormat="1" ht="22.8" customHeight="1">
      <c r="B195" s="124"/>
      <c r="D195" s="125" t="s">
        <v>72</v>
      </c>
      <c r="E195" s="134" t="s">
        <v>3161</v>
      </c>
      <c r="F195" s="134" t="s">
        <v>3162</v>
      </c>
      <c r="J195" s="135">
        <f>BK195</f>
        <v>0</v>
      </c>
      <c r="L195" s="124"/>
      <c r="M195" s="128"/>
      <c r="N195" s="129"/>
      <c r="O195" s="129"/>
      <c r="P195" s="130">
        <f>P196</f>
        <v>0</v>
      </c>
      <c r="Q195" s="129"/>
      <c r="R195" s="130">
        <f>R196</f>
        <v>0</v>
      </c>
      <c r="S195" s="129"/>
      <c r="T195" s="131">
        <f>T196</f>
        <v>0</v>
      </c>
      <c r="AR195" s="125" t="s">
        <v>80</v>
      </c>
      <c r="AT195" s="132" t="s">
        <v>72</v>
      </c>
      <c r="AU195" s="132" t="s">
        <v>80</v>
      </c>
      <c r="AY195" s="125" t="s">
        <v>193</v>
      </c>
      <c r="BK195" s="133">
        <f>BK196</f>
        <v>0</v>
      </c>
    </row>
    <row r="196" spans="1:65" s="17" customFormat="1" ht="16.5" customHeight="1">
      <c r="A196" s="13"/>
      <c r="B196" s="136"/>
      <c r="C196" s="137" t="s">
        <v>485</v>
      </c>
      <c r="D196" s="137" t="s">
        <v>195</v>
      </c>
      <c r="E196" s="138" t="s">
        <v>3163</v>
      </c>
      <c r="F196" s="139" t="s">
        <v>3164</v>
      </c>
      <c r="G196" s="140" t="s">
        <v>605</v>
      </c>
      <c r="H196" s="141">
        <v>2</v>
      </c>
      <c r="I196" s="142">
        <v>0</v>
      </c>
      <c r="J196" s="142">
        <f>ROUND(I196*H196,2)</f>
        <v>0</v>
      </c>
      <c r="K196" s="143"/>
      <c r="L196" s="14"/>
      <c r="M196" s="144"/>
      <c r="N196" s="145" t="s">
        <v>44</v>
      </c>
      <c r="O196" s="146">
        <v>0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R196" s="148" t="s">
        <v>199</v>
      </c>
      <c r="AT196" s="148" t="s">
        <v>195</v>
      </c>
      <c r="AU196" s="148" t="s">
        <v>82</v>
      </c>
      <c r="AY196" s="2" t="s">
        <v>193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2" t="s">
        <v>80</v>
      </c>
      <c r="BK196" s="149">
        <f>ROUND(I196*H196,2)</f>
        <v>0</v>
      </c>
      <c r="BL196" s="2" t="s">
        <v>199</v>
      </c>
      <c r="BM196" s="148" t="s">
        <v>756</v>
      </c>
    </row>
    <row r="197" spans="1:65" s="123" customFormat="1" ht="22.8" customHeight="1">
      <c r="B197" s="124"/>
      <c r="D197" s="125" t="s">
        <v>72</v>
      </c>
      <c r="E197" s="134" t="s">
        <v>2482</v>
      </c>
      <c r="F197" s="134" t="s">
        <v>2483</v>
      </c>
      <c r="J197" s="135">
        <f>BK197</f>
        <v>0</v>
      </c>
      <c r="L197" s="124"/>
      <c r="M197" s="128"/>
      <c r="N197" s="129"/>
      <c r="O197" s="129"/>
      <c r="P197" s="130">
        <f>SUM(P198:P201)</f>
        <v>40</v>
      </c>
      <c r="Q197" s="129"/>
      <c r="R197" s="130">
        <f>SUM(R198:R201)</f>
        <v>0</v>
      </c>
      <c r="S197" s="129"/>
      <c r="T197" s="131">
        <f>SUM(T198:T201)</f>
        <v>0</v>
      </c>
      <c r="AR197" s="125" t="s">
        <v>199</v>
      </c>
      <c r="AT197" s="132" t="s">
        <v>72</v>
      </c>
      <c r="AU197" s="132" t="s">
        <v>80</v>
      </c>
      <c r="AY197" s="125" t="s">
        <v>193</v>
      </c>
      <c r="BK197" s="133">
        <f>SUM(BK198:BK201)</f>
        <v>0</v>
      </c>
    </row>
    <row r="198" spans="1:65" s="17" customFormat="1" ht="24.15" customHeight="1">
      <c r="A198" s="13"/>
      <c r="B198" s="136"/>
      <c r="C198" s="137" t="s">
        <v>749</v>
      </c>
      <c r="D198" s="137" t="s">
        <v>195</v>
      </c>
      <c r="E198" s="138" t="s">
        <v>3165</v>
      </c>
      <c r="F198" s="139" t="s">
        <v>3166</v>
      </c>
      <c r="G198" s="140" t="s">
        <v>209</v>
      </c>
      <c r="H198" s="141">
        <v>24</v>
      </c>
      <c r="I198" s="142">
        <v>0</v>
      </c>
      <c r="J198" s="142">
        <f>ROUND(I198*H198,2)</f>
        <v>0</v>
      </c>
      <c r="K198" s="143"/>
      <c r="L198" s="14"/>
      <c r="M198" s="144"/>
      <c r="N198" s="145" t="s">
        <v>44</v>
      </c>
      <c r="O198" s="146">
        <v>1</v>
      </c>
      <c r="P198" s="146">
        <f>O198*H198</f>
        <v>24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R198" s="148" t="s">
        <v>1843</v>
      </c>
      <c r="AT198" s="148" t="s">
        <v>195</v>
      </c>
      <c r="AU198" s="148" t="s">
        <v>82</v>
      </c>
      <c r="AY198" s="2" t="s">
        <v>193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2" t="s">
        <v>80</v>
      </c>
      <c r="BK198" s="149">
        <f>ROUND(I198*H198,2)</f>
        <v>0</v>
      </c>
      <c r="BL198" s="2" t="s">
        <v>1843</v>
      </c>
      <c r="BM198" s="148" t="s">
        <v>3167</v>
      </c>
    </row>
    <row r="199" spans="1:65" s="17" customFormat="1">
      <c r="A199" s="13"/>
      <c r="B199" s="14"/>
      <c r="C199" s="13"/>
      <c r="D199" s="150" t="s">
        <v>200</v>
      </c>
      <c r="E199" s="13"/>
      <c r="F199" s="151" t="s">
        <v>3168</v>
      </c>
      <c r="G199" s="13"/>
      <c r="H199" s="13"/>
      <c r="I199" s="13"/>
      <c r="J199" s="13"/>
      <c r="K199" s="13"/>
      <c r="L199" s="14"/>
      <c r="M199" s="152"/>
      <c r="N199" s="153"/>
      <c r="O199" s="36"/>
      <c r="P199" s="36"/>
      <c r="Q199" s="36"/>
      <c r="R199" s="36"/>
      <c r="S199" s="36"/>
      <c r="T199" s="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" t="s">
        <v>200</v>
      </c>
      <c r="AU199" s="2" t="s">
        <v>82</v>
      </c>
    </row>
    <row r="200" spans="1:65" s="17" customFormat="1" ht="33" customHeight="1">
      <c r="A200" s="13"/>
      <c r="B200" s="136"/>
      <c r="C200" s="137" t="s">
        <v>491</v>
      </c>
      <c r="D200" s="137" t="s">
        <v>195</v>
      </c>
      <c r="E200" s="138" t="s">
        <v>3169</v>
      </c>
      <c r="F200" s="139" t="s">
        <v>3170</v>
      </c>
      <c r="G200" s="140" t="s">
        <v>209</v>
      </c>
      <c r="H200" s="141">
        <v>16</v>
      </c>
      <c r="I200" s="142">
        <v>0</v>
      </c>
      <c r="J200" s="142">
        <f>ROUND(I200*H200,2)</f>
        <v>0</v>
      </c>
      <c r="K200" s="143"/>
      <c r="L200" s="14"/>
      <c r="M200" s="144"/>
      <c r="N200" s="145" t="s">
        <v>44</v>
      </c>
      <c r="O200" s="146">
        <v>1</v>
      </c>
      <c r="P200" s="146">
        <f>O200*H200</f>
        <v>16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R200" s="148" t="s">
        <v>1843</v>
      </c>
      <c r="AT200" s="148" t="s">
        <v>195</v>
      </c>
      <c r="AU200" s="148" t="s">
        <v>82</v>
      </c>
      <c r="AY200" s="2" t="s">
        <v>193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2" t="s">
        <v>80</v>
      </c>
      <c r="BK200" s="149">
        <f>ROUND(I200*H200,2)</f>
        <v>0</v>
      </c>
      <c r="BL200" s="2" t="s">
        <v>1843</v>
      </c>
      <c r="BM200" s="148" t="s">
        <v>3171</v>
      </c>
    </row>
    <row r="201" spans="1:65" s="17" customFormat="1">
      <c r="A201" s="13"/>
      <c r="B201" s="14"/>
      <c r="C201" s="13"/>
      <c r="D201" s="150" t="s">
        <v>200</v>
      </c>
      <c r="E201" s="13"/>
      <c r="F201" s="151" t="s">
        <v>3172</v>
      </c>
      <c r="G201" s="13"/>
      <c r="H201" s="13"/>
      <c r="I201" s="13"/>
      <c r="J201" s="13"/>
      <c r="K201" s="13"/>
      <c r="L201" s="14"/>
      <c r="M201" s="152"/>
      <c r="N201" s="153"/>
      <c r="O201" s="36"/>
      <c r="P201" s="36"/>
      <c r="Q201" s="36"/>
      <c r="R201" s="36"/>
      <c r="S201" s="36"/>
      <c r="T201" s="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" t="s">
        <v>200</v>
      </c>
      <c r="AU201" s="2" t="s">
        <v>82</v>
      </c>
    </row>
    <row r="202" spans="1:65" s="123" customFormat="1" ht="25.95" customHeight="1">
      <c r="B202" s="124"/>
      <c r="D202" s="125" t="s">
        <v>72</v>
      </c>
      <c r="E202" s="126" t="s">
        <v>91</v>
      </c>
      <c r="F202" s="126" t="s">
        <v>92</v>
      </c>
      <c r="J202" s="127">
        <f>BK202</f>
        <v>0</v>
      </c>
      <c r="L202" s="124"/>
      <c r="M202" s="128"/>
      <c r="N202" s="129"/>
      <c r="O202" s="129"/>
      <c r="P202" s="130">
        <f>P203</f>
        <v>0</v>
      </c>
      <c r="Q202" s="129"/>
      <c r="R202" s="130">
        <f>R203</f>
        <v>0</v>
      </c>
      <c r="S202" s="129"/>
      <c r="T202" s="131">
        <f>T203</f>
        <v>0</v>
      </c>
      <c r="AR202" s="125" t="s">
        <v>228</v>
      </c>
      <c r="AT202" s="132" t="s">
        <v>72</v>
      </c>
      <c r="AU202" s="132" t="s">
        <v>73</v>
      </c>
      <c r="AY202" s="125" t="s">
        <v>193</v>
      </c>
      <c r="BK202" s="133">
        <f>BK203</f>
        <v>0</v>
      </c>
    </row>
    <row r="203" spans="1:65" s="123" customFormat="1" ht="22.8" customHeight="1">
      <c r="B203" s="124"/>
      <c r="D203" s="125" t="s">
        <v>72</v>
      </c>
      <c r="E203" s="134" t="s">
        <v>2798</v>
      </c>
      <c r="F203" s="134" t="s">
        <v>2799</v>
      </c>
      <c r="J203" s="135">
        <f>BK203</f>
        <v>0</v>
      </c>
      <c r="L203" s="124"/>
      <c r="M203" s="128"/>
      <c r="N203" s="129"/>
      <c r="O203" s="129"/>
      <c r="P203" s="130">
        <f>SUM(P204:P205)</f>
        <v>0</v>
      </c>
      <c r="Q203" s="129"/>
      <c r="R203" s="130">
        <f>SUM(R204:R205)</f>
        <v>0</v>
      </c>
      <c r="S203" s="129"/>
      <c r="T203" s="131">
        <f>SUM(T204:T205)</f>
        <v>0</v>
      </c>
      <c r="AR203" s="125" t="s">
        <v>228</v>
      </c>
      <c r="AT203" s="132" t="s">
        <v>72</v>
      </c>
      <c r="AU203" s="132" t="s">
        <v>80</v>
      </c>
      <c r="AY203" s="125" t="s">
        <v>193</v>
      </c>
      <c r="BK203" s="133">
        <f>SUM(BK204:BK205)</f>
        <v>0</v>
      </c>
    </row>
    <row r="204" spans="1:65" s="17" customFormat="1" ht="16.5" customHeight="1">
      <c r="A204" s="13"/>
      <c r="B204" s="136"/>
      <c r="C204" s="137" t="s">
        <v>758</v>
      </c>
      <c r="D204" s="137" t="s">
        <v>195</v>
      </c>
      <c r="E204" s="138" t="s">
        <v>2800</v>
      </c>
      <c r="F204" s="139" t="s">
        <v>2799</v>
      </c>
      <c r="G204" s="140" t="s">
        <v>1318</v>
      </c>
      <c r="H204" s="141">
        <v>8459.8520000000008</v>
      </c>
      <c r="I204" s="142">
        <v>0</v>
      </c>
      <c r="J204" s="142">
        <f>ROUND(I204*H204,2)</f>
        <v>0</v>
      </c>
      <c r="K204" s="143"/>
      <c r="L204" s="14"/>
      <c r="M204" s="144"/>
      <c r="N204" s="145" t="s">
        <v>44</v>
      </c>
      <c r="O204" s="146">
        <v>0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R204" s="148" t="s">
        <v>2971</v>
      </c>
      <c r="AT204" s="148" t="s">
        <v>195</v>
      </c>
      <c r="AU204" s="148" t="s">
        <v>82</v>
      </c>
      <c r="AY204" s="2" t="s">
        <v>193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2" t="s">
        <v>80</v>
      </c>
      <c r="BK204" s="149">
        <f>ROUND(I204*H204,2)</f>
        <v>0</v>
      </c>
      <c r="BL204" s="2" t="s">
        <v>2971</v>
      </c>
      <c r="BM204" s="148" t="s">
        <v>3173</v>
      </c>
    </row>
    <row r="205" spans="1:65" s="17" customFormat="1">
      <c r="A205" s="13"/>
      <c r="B205" s="14"/>
      <c r="C205" s="13"/>
      <c r="D205" s="150" t="s">
        <v>200</v>
      </c>
      <c r="E205" s="13"/>
      <c r="F205" s="151" t="s">
        <v>2801</v>
      </c>
      <c r="G205" s="13"/>
      <c r="H205" s="13"/>
      <c r="I205" s="13"/>
      <c r="J205" s="13"/>
      <c r="K205" s="13"/>
      <c r="L205" s="14"/>
      <c r="M205" s="199"/>
      <c r="N205" s="200"/>
      <c r="O205" s="201"/>
      <c r="P205" s="201"/>
      <c r="Q205" s="201"/>
      <c r="R205" s="201"/>
      <c r="S205" s="201"/>
      <c r="T205" s="20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" t="s">
        <v>200</v>
      </c>
      <c r="AU205" s="2" t="s">
        <v>82</v>
      </c>
    </row>
    <row r="206" spans="1:65" s="17" customFormat="1" ht="6.9" customHeight="1">
      <c r="A206" s="13"/>
      <c r="B206" s="24"/>
      <c r="C206" s="25"/>
      <c r="D206" s="25"/>
      <c r="E206" s="25"/>
      <c r="F206" s="25"/>
      <c r="G206" s="25"/>
      <c r="H206" s="25"/>
      <c r="I206" s="25"/>
      <c r="J206" s="25"/>
      <c r="K206" s="25"/>
      <c r="L206" s="14"/>
      <c r="M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</row>
  </sheetData>
  <autoFilter ref="C95:K205" xr:uid="{00000000-0009-0000-0000-000005000000}"/>
  <mergeCells count="8">
    <mergeCell ref="E50:H50"/>
    <mergeCell ref="E86:H86"/>
    <mergeCell ref="E88:H88"/>
    <mergeCell ref="L2:V2"/>
    <mergeCell ref="E7:H7"/>
    <mergeCell ref="E9:H9"/>
    <mergeCell ref="E27:H27"/>
    <mergeCell ref="E48:H48"/>
  </mergeCells>
  <hyperlinks>
    <hyperlink ref="F121" r:id="rId1" xr:uid="{00000000-0004-0000-0500-000000000000}"/>
    <hyperlink ref="F126" r:id="rId2" xr:uid="{00000000-0004-0000-0500-000001000000}"/>
    <hyperlink ref="F146" r:id="rId3" xr:uid="{00000000-0004-0000-0500-000002000000}"/>
    <hyperlink ref="F148" r:id="rId4" xr:uid="{00000000-0004-0000-0500-000003000000}"/>
    <hyperlink ref="F150" r:id="rId5" xr:uid="{00000000-0004-0000-0500-000004000000}"/>
    <hyperlink ref="F152" r:id="rId6" xr:uid="{00000000-0004-0000-0500-000005000000}"/>
    <hyperlink ref="F158" r:id="rId7" xr:uid="{00000000-0004-0000-0500-000006000000}"/>
    <hyperlink ref="F160" r:id="rId8" xr:uid="{00000000-0004-0000-0500-000007000000}"/>
    <hyperlink ref="F162" r:id="rId9" xr:uid="{00000000-0004-0000-0500-000008000000}"/>
    <hyperlink ref="F166" r:id="rId10" xr:uid="{00000000-0004-0000-0500-000009000000}"/>
    <hyperlink ref="F173" r:id="rId11" xr:uid="{00000000-0004-0000-0500-00000A000000}"/>
    <hyperlink ref="F176" r:id="rId12" xr:uid="{00000000-0004-0000-0500-00000B000000}"/>
    <hyperlink ref="F181" r:id="rId13" xr:uid="{00000000-0004-0000-0500-00000C000000}"/>
    <hyperlink ref="F199" r:id="rId14" xr:uid="{00000000-0004-0000-0500-00000D000000}"/>
    <hyperlink ref="F201" r:id="rId15" xr:uid="{00000000-0004-0000-0500-00000E000000}"/>
    <hyperlink ref="F205" r:id="rId16" xr:uid="{00000000-0004-0000-0500-00000F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212"/>
  <sheetViews>
    <sheetView showGridLines="0" topLeftCell="A34" zoomScaleNormal="100" workbookViewId="0">
      <selection activeCell="I211" sqref="I211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102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s="17" customFormat="1" ht="12" customHeight="1">
      <c r="A8" s="13"/>
      <c r="B8" s="14"/>
      <c r="C8" s="13"/>
      <c r="D8" s="10" t="s">
        <v>140</v>
      </c>
      <c r="E8" s="13"/>
      <c r="F8" s="13"/>
      <c r="G8" s="13"/>
      <c r="H8" s="13"/>
      <c r="I8" s="13"/>
      <c r="J8" s="13"/>
      <c r="K8" s="13"/>
      <c r="L8" s="8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299" t="s">
        <v>3174</v>
      </c>
      <c r="F9" s="299"/>
      <c r="G9" s="299"/>
      <c r="H9" s="299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18</v>
      </c>
      <c r="J11" s="11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81" t="str">
        <f>'Rekapitulace stavby'!AN8</f>
        <v>8. 7. 2022</v>
      </c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8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/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24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1" t="s">
        <v>30</v>
      </c>
      <c r="F18" s="13"/>
      <c r="G18" s="13"/>
      <c r="H18" s="13"/>
      <c r="I18" s="10" t="s">
        <v>27</v>
      </c>
      <c r="J18" s="11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24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">
        <v>33</v>
      </c>
      <c r="F21" s="13"/>
      <c r="G21" s="13"/>
      <c r="H21" s="13"/>
      <c r="I21" s="10" t="s">
        <v>27</v>
      </c>
      <c r="J21" s="11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36</v>
      </c>
      <c r="E23" s="13"/>
      <c r="F23" s="13"/>
      <c r="G23" s="13"/>
      <c r="H23" s="13"/>
      <c r="I23" s="10" t="s">
        <v>24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">
        <v>37</v>
      </c>
      <c r="F24" s="13"/>
      <c r="G24" s="13"/>
      <c r="H24" s="13"/>
      <c r="I24" s="10" t="s">
        <v>27</v>
      </c>
      <c r="J24" s="11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38</v>
      </c>
      <c r="E26" s="13"/>
      <c r="F26" s="13"/>
      <c r="G26" s="13"/>
      <c r="H26" s="13"/>
      <c r="I26" s="13"/>
      <c r="J26" s="13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85" customFormat="1" ht="16.5" customHeight="1">
      <c r="A27" s="82"/>
      <c r="B27" s="83"/>
      <c r="C27" s="82"/>
      <c r="D27" s="82"/>
      <c r="E27" s="292"/>
      <c r="F27" s="292"/>
      <c r="G27" s="292"/>
      <c r="H27" s="29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8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5" customHeight="1">
      <c r="A30" s="13"/>
      <c r="B30" s="14"/>
      <c r="C30" s="13"/>
      <c r="D30" s="86" t="s">
        <v>39</v>
      </c>
      <c r="E30" s="13"/>
      <c r="F30" s="13"/>
      <c r="G30" s="13"/>
      <c r="H30" s="13"/>
      <c r="I30" s="13"/>
      <c r="J30" s="87">
        <f>ROUND(J94, 2)</f>
        <v>0</v>
      </c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88" t="s">
        <v>41</v>
      </c>
      <c r="G32" s="13"/>
      <c r="H32" s="13"/>
      <c r="I32" s="88" t="s">
        <v>40</v>
      </c>
      <c r="J32" s="88" t="s">
        <v>42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89" t="s">
        <v>43</v>
      </c>
      <c r="E33" s="10" t="s">
        <v>44</v>
      </c>
      <c r="F33" s="90">
        <f>ROUND((SUM(BE94:BE211)),  2)</f>
        <v>0</v>
      </c>
      <c r="G33" s="13"/>
      <c r="H33" s="13"/>
      <c r="I33" s="91">
        <v>0.21</v>
      </c>
      <c r="J33" s="90">
        <f>ROUND(((SUM(BE94:BE211))*I33),  2)</f>
        <v>0</v>
      </c>
      <c r="K33" s="13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45</v>
      </c>
      <c r="F34" s="90">
        <f>ROUND((SUM(BF94:BF211)),  2)</f>
        <v>0</v>
      </c>
      <c r="G34" s="13"/>
      <c r="H34" s="13"/>
      <c r="I34" s="91">
        <v>0.15</v>
      </c>
      <c r="J34" s="90">
        <f>ROUND(((SUM(BF94:BF211))*I34),  2)</f>
        <v>0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46</v>
      </c>
      <c r="F35" s="90">
        <f>ROUND((SUM(BG94:BG211)),  2)</f>
        <v>0</v>
      </c>
      <c r="G35" s="13"/>
      <c r="H35" s="13"/>
      <c r="I35" s="91">
        <v>0.21</v>
      </c>
      <c r="J35" s="90">
        <f>0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47</v>
      </c>
      <c r="F36" s="90">
        <f>ROUND((SUM(BH94:BH211)),  2)</f>
        <v>0</v>
      </c>
      <c r="G36" s="13"/>
      <c r="H36" s="13"/>
      <c r="I36" s="91">
        <v>0.15</v>
      </c>
      <c r="J36" s="90">
        <f>0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48</v>
      </c>
      <c r="F37" s="90">
        <f>ROUND((SUM(BI94:BI211)),  2)</f>
        <v>0</v>
      </c>
      <c r="G37" s="13"/>
      <c r="H37" s="13"/>
      <c r="I37" s="91">
        <v>0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5" customHeight="1">
      <c r="A39" s="13"/>
      <c r="B39" s="14"/>
      <c r="C39" s="92"/>
      <c r="D39" s="93" t="s">
        <v>49</v>
      </c>
      <c r="E39" s="38"/>
      <c r="F39" s="38"/>
      <c r="G39" s="94" t="s">
        <v>50</v>
      </c>
      <c r="H39" s="95" t="s">
        <v>51</v>
      </c>
      <c r="I39" s="38"/>
      <c r="J39" s="96">
        <f>SUM(J30:J37)</f>
        <v>0</v>
      </c>
      <c r="K39" s="97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8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145</v>
      </c>
      <c r="D45" s="13"/>
      <c r="E45" s="13"/>
      <c r="F45" s="13"/>
      <c r="G45" s="13"/>
      <c r="H45" s="13"/>
      <c r="I45" s="13"/>
      <c r="J45" s="13"/>
      <c r="K45" s="13"/>
      <c r="L45" s="8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14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313" t="str">
        <f>E7</f>
        <v>ZŠ a MŠ Chlebovice - tělocvična</v>
      </c>
      <c r="F48" s="313"/>
      <c r="G48" s="313"/>
      <c r="H48" s="3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140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299" t="str">
        <f>E9</f>
        <v>04 - SO 04  Vytápění kotelny</v>
      </c>
      <c r="F50" s="299"/>
      <c r="G50" s="299"/>
      <c r="H50" s="299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8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>ul. Pod Kabáticí 107,193, Frýdek-Místek Chlebovice</v>
      </c>
      <c r="G52" s="13"/>
      <c r="H52" s="13"/>
      <c r="I52" s="10" t="s">
        <v>21</v>
      </c>
      <c r="J52" s="81" t="str">
        <f>IF(J12="","",J12)</f>
        <v>8. 7. 2022</v>
      </c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5.15" customHeight="1">
      <c r="A54" s="13"/>
      <c r="B54" s="14"/>
      <c r="C54" s="10" t="s">
        <v>23</v>
      </c>
      <c r="D54" s="13"/>
      <c r="E54" s="13"/>
      <c r="F54" s="11" t="str">
        <f>E15</f>
        <v>Statutární město Frýdek-Místek</v>
      </c>
      <c r="G54" s="13"/>
      <c r="H54" s="13"/>
      <c r="I54" s="10" t="s">
        <v>31</v>
      </c>
      <c r="J54" s="98" t="str">
        <f>E21</f>
        <v>JANKO Projekt s.r.o.</v>
      </c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15.15" customHeight="1">
      <c r="A55" s="13"/>
      <c r="B55" s="14"/>
      <c r="C55" s="10" t="s">
        <v>29</v>
      </c>
      <c r="D55" s="13"/>
      <c r="E55" s="13"/>
      <c r="F55" s="11" t="str">
        <f>IF(E18="","",E18)</f>
        <v>Dle výběrového řízení investora</v>
      </c>
      <c r="G55" s="13"/>
      <c r="H55" s="13"/>
      <c r="I55" s="10" t="s">
        <v>36</v>
      </c>
      <c r="J55" s="98" t="str">
        <f>E24</f>
        <v>Katerinec</v>
      </c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99" t="s">
        <v>146</v>
      </c>
      <c r="D57" s="92"/>
      <c r="E57" s="92"/>
      <c r="F57" s="92"/>
      <c r="G57" s="92"/>
      <c r="H57" s="92"/>
      <c r="I57" s="92"/>
      <c r="J57" s="100" t="s">
        <v>147</v>
      </c>
      <c r="K57" s="92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8" customHeight="1">
      <c r="A59" s="13"/>
      <c r="B59" s="14"/>
      <c r="C59" s="101" t="s">
        <v>71</v>
      </c>
      <c r="D59" s="13"/>
      <c r="E59" s="13"/>
      <c r="F59" s="13"/>
      <c r="G59" s="13"/>
      <c r="H59" s="13"/>
      <c r="I59" s="13"/>
      <c r="J59" s="87">
        <f>J94</f>
        <v>0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148</v>
      </c>
    </row>
    <row r="60" spans="1:47" s="102" customFormat="1" ht="24.9" customHeight="1">
      <c r="B60" s="103"/>
      <c r="D60" s="104" t="s">
        <v>3175</v>
      </c>
      <c r="E60" s="105"/>
      <c r="F60" s="105"/>
      <c r="G60" s="105"/>
      <c r="H60" s="105"/>
      <c r="I60" s="105"/>
      <c r="J60" s="106">
        <f>J95</f>
        <v>0</v>
      </c>
      <c r="L60" s="103"/>
    </row>
    <row r="61" spans="1:47" s="68" customFormat="1" ht="19.95" customHeight="1">
      <c r="B61" s="107"/>
      <c r="D61" s="108" t="s">
        <v>2975</v>
      </c>
      <c r="E61" s="109"/>
      <c r="F61" s="109"/>
      <c r="G61" s="109"/>
      <c r="H61" s="109"/>
      <c r="I61" s="109"/>
      <c r="J61" s="110">
        <f>J96</f>
        <v>0</v>
      </c>
      <c r="L61" s="107"/>
    </row>
    <row r="62" spans="1:47" s="68" customFormat="1" ht="19.95" customHeight="1">
      <c r="B62" s="107"/>
      <c r="D62" s="108" t="s">
        <v>161</v>
      </c>
      <c r="E62" s="109"/>
      <c r="F62" s="109"/>
      <c r="G62" s="109"/>
      <c r="H62" s="109"/>
      <c r="I62" s="109"/>
      <c r="J62" s="110">
        <f>J98</f>
        <v>0</v>
      </c>
      <c r="L62" s="107"/>
    </row>
    <row r="63" spans="1:47" s="68" customFormat="1" ht="19.95" customHeight="1">
      <c r="B63" s="107"/>
      <c r="D63" s="108" t="s">
        <v>3176</v>
      </c>
      <c r="E63" s="109"/>
      <c r="F63" s="109"/>
      <c r="G63" s="109"/>
      <c r="H63" s="109"/>
      <c r="I63" s="109"/>
      <c r="J63" s="110">
        <f>J102</f>
        <v>0</v>
      </c>
      <c r="L63" s="107"/>
    </row>
    <row r="64" spans="1:47" s="68" customFormat="1" ht="19.95" customHeight="1">
      <c r="B64" s="107"/>
      <c r="D64" s="108" t="s">
        <v>3177</v>
      </c>
      <c r="E64" s="109"/>
      <c r="F64" s="109"/>
      <c r="G64" s="109"/>
      <c r="H64" s="109"/>
      <c r="I64" s="109"/>
      <c r="J64" s="110">
        <f>J107</f>
        <v>0</v>
      </c>
      <c r="L64" s="107"/>
    </row>
    <row r="65" spans="1:31" s="68" customFormat="1" ht="19.95" customHeight="1">
      <c r="B65" s="107"/>
      <c r="D65" s="108" t="s">
        <v>3178</v>
      </c>
      <c r="E65" s="109"/>
      <c r="F65" s="109"/>
      <c r="G65" s="109"/>
      <c r="H65" s="109"/>
      <c r="I65" s="109"/>
      <c r="J65" s="110">
        <f>J119</f>
        <v>0</v>
      </c>
      <c r="L65" s="107"/>
    </row>
    <row r="66" spans="1:31" s="68" customFormat="1" ht="19.95" customHeight="1">
      <c r="B66" s="107"/>
      <c r="D66" s="108" t="s">
        <v>3179</v>
      </c>
      <c r="E66" s="109"/>
      <c r="F66" s="109"/>
      <c r="G66" s="109"/>
      <c r="H66" s="109"/>
      <c r="I66" s="109"/>
      <c r="J66" s="110">
        <f>J139</f>
        <v>0</v>
      </c>
      <c r="L66" s="107"/>
    </row>
    <row r="67" spans="1:31" s="68" customFormat="1" ht="19.95" customHeight="1">
      <c r="B67" s="107"/>
      <c r="D67" s="108" t="s">
        <v>3180</v>
      </c>
      <c r="E67" s="109"/>
      <c r="F67" s="109"/>
      <c r="G67" s="109"/>
      <c r="H67" s="109"/>
      <c r="I67" s="109"/>
      <c r="J67" s="110">
        <f>J170</f>
        <v>0</v>
      </c>
      <c r="L67" s="107"/>
    </row>
    <row r="68" spans="1:31" s="68" customFormat="1" ht="19.95" customHeight="1">
      <c r="B68" s="107"/>
      <c r="D68" s="108" t="s">
        <v>3181</v>
      </c>
      <c r="E68" s="109"/>
      <c r="F68" s="109"/>
      <c r="G68" s="109"/>
      <c r="H68" s="109"/>
      <c r="I68" s="109"/>
      <c r="J68" s="110">
        <f>J189</f>
        <v>0</v>
      </c>
      <c r="L68" s="107"/>
    </row>
    <row r="69" spans="1:31" s="68" customFormat="1" ht="19.95" customHeight="1">
      <c r="B69" s="107"/>
      <c r="D69" s="108" t="s">
        <v>3182</v>
      </c>
      <c r="E69" s="109"/>
      <c r="F69" s="109"/>
      <c r="G69" s="109"/>
      <c r="H69" s="109"/>
      <c r="I69" s="109"/>
      <c r="J69" s="110">
        <f>J194</f>
        <v>0</v>
      </c>
      <c r="L69" s="107"/>
    </row>
    <row r="70" spans="1:31" s="68" customFormat="1" ht="19.95" customHeight="1">
      <c r="B70" s="107"/>
      <c r="D70" s="108" t="s">
        <v>3183</v>
      </c>
      <c r="E70" s="109"/>
      <c r="F70" s="109"/>
      <c r="G70" s="109"/>
      <c r="H70" s="109"/>
      <c r="I70" s="109"/>
      <c r="J70" s="110">
        <f>J196</f>
        <v>0</v>
      </c>
      <c r="L70" s="107"/>
    </row>
    <row r="71" spans="1:31" s="68" customFormat="1" ht="19.95" customHeight="1">
      <c r="B71" s="107"/>
      <c r="D71" s="108" t="s">
        <v>2985</v>
      </c>
      <c r="E71" s="109"/>
      <c r="F71" s="109"/>
      <c r="G71" s="109"/>
      <c r="H71" s="109"/>
      <c r="I71" s="109"/>
      <c r="J71" s="110">
        <f>J200</f>
        <v>0</v>
      </c>
      <c r="L71" s="107"/>
    </row>
    <row r="72" spans="1:31" s="102" customFormat="1" ht="24.9" customHeight="1">
      <c r="B72" s="103"/>
      <c r="D72" s="104" t="s">
        <v>177</v>
      </c>
      <c r="E72" s="105"/>
      <c r="F72" s="105"/>
      <c r="G72" s="105"/>
      <c r="H72" s="105"/>
      <c r="I72" s="105"/>
      <c r="J72" s="106">
        <f>J203</f>
        <v>0</v>
      </c>
      <c r="L72" s="103"/>
    </row>
    <row r="73" spans="1:31" s="102" customFormat="1" ht="24.9" customHeight="1">
      <c r="B73" s="103"/>
      <c r="D73" s="104" t="s">
        <v>2765</v>
      </c>
      <c r="E73" s="105"/>
      <c r="F73" s="105"/>
      <c r="G73" s="105"/>
      <c r="H73" s="105"/>
      <c r="I73" s="105"/>
      <c r="J73" s="106">
        <f>J208</f>
        <v>0</v>
      </c>
      <c r="L73" s="103"/>
    </row>
    <row r="74" spans="1:31" s="68" customFormat="1" ht="19.95" customHeight="1">
      <c r="B74" s="107"/>
      <c r="D74" s="108" t="s">
        <v>2768</v>
      </c>
      <c r="E74" s="109"/>
      <c r="F74" s="109"/>
      <c r="G74" s="109"/>
      <c r="H74" s="109"/>
      <c r="I74" s="109"/>
      <c r="J74" s="110">
        <f>J209</f>
        <v>0</v>
      </c>
      <c r="L74" s="107"/>
    </row>
    <row r="75" spans="1:31" s="17" customFormat="1" ht="21.9" customHeight="1">
      <c r="A75" s="13"/>
      <c r="B75" s="14"/>
      <c r="C75" s="13"/>
      <c r="D75" s="13"/>
      <c r="E75" s="13"/>
      <c r="F75" s="13"/>
      <c r="G75" s="13"/>
      <c r="H75" s="13"/>
      <c r="I75" s="13"/>
      <c r="J75" s="13"/>
      <c r="K75" s="13"/>
      <c r="L75" s="8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>
      <c r="A76" s="13"/>
      <c r="B76" s="24"/>
      <c r="C76" s="25"/>
      <c r="D76" s="25"/>
      <c r="E76" s="25"/>
      <c r="F76" s="25"/>
      <c r="G76" s="25"/>
      <c r="H76" s="25"/>
      <c r="I76" s="25"/>
      <c r="J76" s="25"/>
      <c r="K76" s="25"/>
      <c r="L76" s="8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80" spans="1:31" s="17" customFormat="1" ht="6.9" customHeight="1">
      <c r="A80" s="13"/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3" s="17" customFormat="1" ht="24.9" customHeight="1">
      <c r="A81" s="13"/>
      <c r="B81" s="14"/>
      <c r="C81" s="6" t="s">
        <v>178</v>
      </c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3" s="17" customFormat="1" ht="6.9" customHeight="1">
      <c r="A82" s="13"/>
      <c r="B82" s="14"/>
      <c r="C82" s="13"/>
      <c r="D82" s="13"/>
      <c r="E82" s="13"/>
      <c r="F82" s="13"/>
      <c r="G82" s="13"/>
      <c r="H82" s="13"/>
      <c r="I82" s="13"/>
      <c r="J82" s="13"/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3" s="17" customFormat="1" ht="12" customHeight="1">
      <c r="A83" s="13"/>
      <c r="B83" s="14"/>
      <c r="C83" s="10" t="s">
        <v>14</v>
      </c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3" s="17" customFormat="1" ht="16.5" customHeight="1">
      <c r="A84" s="13"/>
      <c r="B84" s="14"/>
      <c r="C84" s="13"/>
      <c r="D84" s="13"/>
      <c r="E84" s="313" t="str">
        <f>E7</f>
        <v>ZŠ a MŠ Chlebovice - tělocvična</v>
      </c>
      <c r="F84" s="313"/>
      <c r="G84" s="313"/>
      <c r="H84" s="313"/>
      <c r="I84" s="13"/>
      <c r="J84" s="13"/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3" s="17" customFormat="1" ht="12" customHeight="1">
      <c r="A85" s="13"/>
      <c r="B85" s="14"/>
      <c r="C85" s="10" t="s">
        <v>140</v>
      </c>
      <c r="D85" s="13"/>
      <c r="E85" s="13"/>
      <c r="F85" s="13"/>
      <c r="G85" s="13"/>
      <c r="H85" s="13"/>
      <c r="I85" s="13"/>
      <c r="J85" s="13"/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3" s="17" customFormat="1" ht="16.5" customHeight="1">
      <c r="A86" s="13"/>
      <c r="B86" s="14"/>
      <c r="C86" s="13"/>
      <c r="D86" s="13"/>
      <c r="E86" s="299" t="str">
        <f>E9</f>
        <v>04 - SO 04  Vytápění kotelny</v>
      </c>
      <c r="F86" s="299"/>
      <c r="G86" s="299"/>
      <c r="H86" s="299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3" s="17" customFormat="1" ht="6.9" customHeight="1">
      <c r="A87" s="13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8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3" s="17" customFormat="1" ht="12" customHeight="1">
      <c r="A88" s="13"/>
      <c r="B88" s="14"/>
      <c r="C88" s="10" t="s">
        <v>19</v>
      </c>
      <c r="D88" s="13"/>
      <c r="E88" s="13"/>
      <c r="F88" s="11" t="str">
        <f>F12</f>
        <v>ul. Pod Kabáticí 107,193, Frýdek-Místek Chlebovice</v>
      </c>
      <c r="G88" s="13"/>
      <c r="H88" s="13"/>
      <c r="I88" s="10" t="s">
        <v>21</v>
      </c>
      <c r="J88" s="81" t="str">
        <f>IF(J12="","",J12)</f>
        <v>8. 7. 2022</v>
      </c>
      <c r="K88" s="13"/>
      <c r="L88" s="8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3" s="17" customFormat="1" ht="6.9" customHeight="1">
      <c r="A89" s="13"/>
      <c r="B89" s="14"/>
      <c r="C89" s="13"/>
      <c r="D89" s="13"/>
      <c r="E89" s="13"/>
      <c r="F89" s="13"/>
      <c r="G89" s="13"/>
      <c r="H89" s="13"/>
      <c r="I89" s="13"/>
      <c r="J89" s="13"/>
      <c r="K89" s="13"/>
      <c r="L89" s="8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3" s="17" customFormat="1" ht="15.15" customHeight="1">
      <c r="A90" s="13"/>
      <c r="B90" s="14"/>
      <c r="C90" s="10" t="s">
        <v>23</v>
      </c>
      <c r="D90" s="13"/>
      <c r="E90" s="13"/>
      <c r="F90" s="11" t="str">
        <f>E15</f>
        <v>Statutární město Frýdek-Místek</v>
      </c>
      <c r="G90" s="13"/>
      <c r="H90" s="13"/>
      <c r="I90" s="10" t="s">
        <v>31</v>
      </c>
      <c r="J90" s="98" t="str">
        <f>E21</f>
        <v>JANKO Projekt s.r.o.</v>
      </c>
      <c r="K90" s="13"/>
      <c r="L90" s="8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3" s="17" customFormat="1" ht="15.15" customHeight="1">
      <c r="A91" s="13"/>
      <c r="B91" s="14"/>
      <c r="C91" s="10" t="s">
        <v>29</v>
      </c>
      <c r="D91" s="13"/>
      <c r="E91" s="13"/>
      <c r="F91" s="11" t="str">
        <f>IF(E18="","",E18)</f>
        <v>Dle výběrového řízení investora</v>
      </c>
      <c r="G91" s="13"/>
      <c r="H91" s="13"/>
      <c r="I91" s="10" t="s">
        <v>36</v>
      </c>
      <c r="J91" s="98" t="str">
        <f>E24</f>
        <v>Katerinec</v>
      </c>
      <c r="K91" s="13"/>
      <c r="L91" s="80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63" s="17" customFormat="1" ht="10.35" customHeight="1">
      <c r="A92" s="13"/>
      <c r="B92" s="14"/>
      <c r="C92" s="13"/>
      <c r="D92" s="13"/>
      <c r="E92" s="13"/>
      <c r="F92" s="13"/>
      <c r="G92" s="13"/>
      <c r="H92" s="13"/>
      <c r="I92" s="13"/>
      <c r="J92" s="13"/>
      <c r="K92" s="13"/>
      <c r="L92" s="80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63" s="118" customFormat="1" ht="29.25" customHeight="1">
      <c r="A93" s="111"/>
      <c r="B93" s="112"/>
      <c r="C93" s="113" t="s">
        <v>179</v>
      </c>
      <c r="D93" s="114" t="s">
        <v>58</v>
      </c>
      <c r="E93" s="114" t="s">
        <v>54</v>
      </c>
      <c r="F93" s="114" t="s">
        <v>55</v>
      </c>
      <c r="G93" s="114" t="s">
        <v>180</v>
      </c>
      <c r="H93" s="114" t="s">
        <v>181</v>
      </c>
      <c r="I93" s="114" t="s">
        <v>182</v>
      </c>
      <c r="J93" s="115" t="s">
        <v>147</v>
      </c>
      <c r="K93" s="116" t="s">
        <v>183</v>
      </c>
      <c r="L93" s="117"/>
      <c r="M93" s="40"/>
      <c r="N93" s="41" t="s">
        <v>43</v>
      </c>
      <c r="O93" s="41" t="s">
        <v>184</v>
      </c>
      <c r="P93" s="41" t="s">
        <v>185</v>
      </c>
      <c r="Q93" s="41" t="s">
        <v>186</v>
      </c>
      <c r="R93" s="41" t="s">
        <v>187</v>
      </c>
      <c r="S93" s="41" t="s">
        <v>188</v>
      </c>
      <c r="T93" s="42" t="s">
        <v>189</v>
      </c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</row>
    <row r="94" spans="1:63" s="17" customFormat="1" ht="22.8" customHeight="1">
      <c r="A94" s="13"/>
      <c r="B94" s="14"/>
      <c r="C94" s="48" t="s">
        <v>190</v>
      </c>
      <c r="D94" s="13"/>
      <c r="E94" s="13"/>
      <c r="F94" s="13"/>
      <c r="G94" s="13"/>
      <c r="H94" s="13"/>
      <c r="I94" s="13"/>
      <c r="J94" s="119">
        <f>BK94</f>
        <v>0</v>
      </c>
      <c r="K94" s="13"/>
      <c r="L94" s="14"/>
      <c r="M94" s="43"/>
      <c r="N94" s="34"/>
      <c r="O94" s="44"/>
      <c r="P94" s="120">
        <f>P95+P203+P208</f>
        <v>262.92939999999999</v>
      </c>
      <c r="Q94" s="44"/>
      <c r="R94" s="120">
        <f>R95+R203+R208</f>
        <v>4.8472110000000006E-2</v>
      </c>
      <c r="S94" s="44"/>
      <c r="T94" s="121">
        <f>T95+T203+T208</f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" t="s">
        <v>72</v>
      </c>
      <c r="AU94" s="2" t="s">
        <v>148</v>
      </c>
      <c r="BK94" s="122">
        <f>BK95+BK203+BK208</f>
        <v>0</v>
      </c>
    </row>
    <row r="95" spans="1:63" s="123" customFormat="1" ht="25.95" customHeight="1">
      <c r="B95" s="124"/>
      <c r="D95" s="125" t="s">
        <v>72</v>
      </c>
      <c r="E95" s="126" t="s">
        <v>2857</v>
      </c>
      <c r="F95" s="126" t="s">
        <v>3184</v>
      </c>
      <c r="J95" s="127">
        <f>BK95</f>
        <v>0</v>
      </c>
      <c r="L95" s="124"/>
      <c r="M95" s="128"/>
      <c r="N95" s="129"/>
      <c r="O95" s="129"/>
      <c r="P95" s="130">
        <f>P96+P98+P102+P107+P119+P139+P170+P189+P194+P196+P200</f>
        <v>150.92939999999996</v>
      </c>
      <c r="Q95" s="129"/>
      <c r="R95" s="130">
        <f>R96+R98+R102+R107+R119+R139+R170+R189+R194+R196+R200</f>
        <v>4.8472110000000006E-2</v>
      </c>
      <c r="S95" s="129"/>
      <c r="T95" s="131">
        <f>T96+T98+T102+T107+T119+T139+T170+T189+T194+T196+T200</f>
        <v>0</v>
      </c>
      <c r="AR95" s="125" t="s">
        <v>80</v>
      </c>
      <c r="AT95" s="132" t="s">
        <v>72</v>
      </c>
      <c r="AU95" s="132" t="s">
        <v>73</v>
      </c>
      <c r="AY95" s="125" t="s">
        <v>193</v>
      </c>
      <c r="BK95" s="133">
        <f>BK96+BK98+BK102+BK107+BK119+BK139+BK170+BK189+BK194+BK196+BK200</f>
        <v>0</v>
      </c>
    </row>
    <row r="96" spans="1:63" s="123" customFormat="1" ht="22.8" customHeight="1">
      <c r="B96" s="124"/>
      <c r="D96" s="125" t="s">
        <v>72</v>
      </c>
      <c r="E96" s="134" t="s">
        <v>1020</v>
      </c>
      <c r="F96" s="134" t="s">
        <v>2990</v>
      </c>
      <c r="J96" s="135">
        <f>BK96</f>
        <v>0</v>
      </c>
      <c r="L96" s="124"/>
      <c r="M96" s="128"/>
      <c r="N96" s="129"/>
      <c r="O96" s="129"/>
      <c r="P96" s="130">
        <f>P97</f>
        <v>0</v>
      </c>
      <c r="Q96" s="129"/>
      <c r="R96" s="130">
        <f>R97</f>
        <v>0</v>
      </c>
      <c r="S96" s="129"/>
      <c r="T96" s="131">
        <f>T97</f>
        <v>0</v>
      </c>
      <c r="AR96" s="125" t="s">
        <v>80</v>
      </c>
      <c r="AT96" s="132" t="s">
        <v>72</v>
      </c>
      <c r="AU96" s="132" t="s">
        <v>80</v>
      </c>
      <c r="AY96" s="125" t="s">
        <v>193</v>
      </c>
      <c r="BK96" s="133">
        <f>BK97</f>
        <v>0</v>
      </c>
    </row>
    <row r="97" spans="1:65" s="17" customFormat="1" ht="16.5" customHeight="1">
      <c r="A97" s="13"/>
      <c r="B97" s="136"/>
      <c r="C97" s="137" t="s">
        <v>80</v>
      </c>
      <c r="D97" s="137" t="s">
        <v>195</v>
      </c>
      <c r="E97" s="138" t="s">
        <v>2991</v>
      </c>
      <c r="F97" s="139" t="s">
        <v>3185</v>
      </c>
      <c r="G97" s="140" t="s">
        <v>2993</v>
      </c>
      <c r="H97" s="141">
        <v>1</v>
      </c>
      <c r="I97" s="142">
        <v>0</v>
      </c>
      <c r="J97" s="142">
        <f>ROUND(I97*H97,2)</f>
        <v>0</v>
      </c>
      <c r="K97" s="143"/>
      <c r="L97" s="14"/>
      <c r="M97" s="144"/>
      <c r="N97" s="145" t="s">
        <v>44</v>
      </c>
      <c r="O97" s="146">
        <v>0</v>
      </c>
      <c r="P97" s="146">
        <f>O97*H97</f>
        <v>0</v>
      </c>
      <c r="Q97" s="146">
        <v>0</v>
      </c>
      <c r="R97" s="146">
        <f>Q97*H97</f>
        <v>0</v>
      </c>
      <c r="S97" s="146">
        <v>0</v>
      </c>
      <c r="T97" s="147">
        <f>S97*H97</f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199</v>
      </c>
      <c r="AT97" s="148" t="s">
        <v>195</v>
      </c>
      <c r="AU97" s="148" t="s">
        <v>82</v>
      </c>
      <c r="AY97" s="2" t="s">
        <v>193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2" t="s">
        <v>80</v>
      </c>
      <c r="BK97" s="149">
        <f>ROUND(I97*H97,2)</f>
        <v>0</v>
      </c>
      <c r="BL97" s="2" t="s">
        <v>199</v>
      </c>
      <c r="BM97" s="148" t="s">
        <v>82</v>
      </c>
    </row>
    <row r="98" spans="1:65" s="123" customFormat="1" ht="22.8" customHeight="1">
      <c r="B98" s="124"/>
      <c r="D98" s="125" t="s">
        <v>72</v>
      </c>
      <c r="E98" s="134" t="s">
        <v>1416</v>
      </c>
      <c r="F98" s="134" t="s">
        <v>1417</v>
      </c>
      <c r="J98" s="135">
        <f>BK98</f>
        <v>0</v>
      </c>
      <c r="L98" s="124"/>
      <c r="M98" s="128"/>
      <c r="N98" s="129"/>
      <c r="O98" s="129"/>
      <c r="P98" s="130">
        <f>SUM(P99:P101)</f>
        <v>0</v>
      </c>
      <c r="Q98" s="129"/>
      <c r="R98" s="130">
        <f>SUM(R99:R101)</f>
        <v>0</v>
      </c>
      <c r="S98" s="129"/>
      <c r="T98" s="131">
        <f>SUM(T99:T101)</f>
        <v>0</v>
      </c>
      <c r="AR98" s="125" t="s">
        <v>82</v>
      </c>
      <c r="AT98" s="132" t="s">
        <v>72</v>
      </c>
      <c r="AU98" s="132" t="s">
        <v>80</v>
      </c>
      <c r="AY98" s="125" t="s">
        <v>193</v>
      </c>
      <c r="BK98" s="133">
        <f>SUM(BK99:BK101)</f>
        <v>0</v>
      </c>
    </row>
    <row r="99" spans="1:65" s="17" customFormat="1" ht="16.5" customHeight="1">
      <c r="A99" s="13"/>
      <c r="B99" s="136"/>
      <c r="C99" s="137" t="s">
        <v>82</v>
      </c>
      <c r="D99" s="137" t="s">
        <v>195</v>
      </c>
      <c r="E99" s="138" t="s">
        <v>3186</v>
      </c>
      <c r="F99" s="139" t="s">
        <v>3187</v>
      </c>
      <c r="G99" s="140" t="s">
        <v>198</v>
      </c>
      <c r="H99" s="141">
        <v>59.5</v>
      </c>
      <c r="I99" s="142">
        <v>0</v>
      </c>
      <c r="J99" s="142">
        <f>ROUND(I99*H99,2)</f>
        <v>0</v>
      </c>
      <c r="K99" s="143"/>
      <c r="L99" s="14"/>
      <c r="M99" s="144"/>
      <c r="N99" s="145" t="s">
        <v>44</v>
      </c>
      <c r="O99" s="146">
        <v>0</v>
      </c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R99" s="148" t="s">
        <v>283</v>
      </c>
      <c r="AT99" s="148" t="s">
        <v>195</v>
      </c>
      <c r="AU99" s="148" t="s">
        <v>82</v>
      </c>
      <c r="AY99" s="2" t="s">
        <v>193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2" t="s">
        <v>80</v>
      </c>
      <c r="BK99" s="149">
        <f>ROUND(I99*H99,2)</f>
        <v>0</v>
      </c>
      <c r="BL99" s="2" t="s">
        <v>283</v>
      </c>
      <c r="BM99" s="148" t="s">
        <v>199</v>
      </c>
    </row>
    <row r="100" spans="1:65" s="17" customFormat="1" ht="21.75" customHeight="1">
      <c r="A100" s="13"/>
      <c r="B100" s="136"/>
      <c r="C100" s="137" t="s">
        <v>213</v>
      </c>
      <c r="D100" s="137" t="s">
        <v>195</v>
      </c>
      <c r="E100" s="138" t="s">
        <v>3188</v>
      </c>
      <c r="F100" s="139" t="s">
        <v>3189</v>
      </c>
      <c r="G100" s="140" t="s">
        <v>198</v>
      </c>
      <c r="H100" s="141">
        <v>59.5</v>
      </c>
      <c r="I100" s="142">
        <v>0</v>
      </c>
      <c r="J100" s="142">
        <f>ROUND(I100*H100,2)</f>
        <v>0</v>
      </c>
      <c r="K100" s="143"/>
      <c r="L100" s="14"/>
      <c r="M100" s="144"/>
      <c r="N100" s="145" t="s">
        <v>44</v>
      </c>
      <c r="O100" s="146">
        <v>0</v>
      </c>
      <c r="P100" s="146">
        <f>O100*H100</f>
        <v>0</v>
      </c>
      <c r="Q100" s="146">
        <v>0</v>
      </c>
      <c r="R100" s="146">
        <f>Q100*H100</f>
        <v>0</v>
      </c>
      <c r="S100" s="146">
        <v>0</v>
      </c>
      <c r="T100" s="147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283</v>
      </c>
      <c r="AT100" s="148" t="s">
        <v>195</v>
      </c>
      <c r="AU100" s="148" t="s">
        <v>82</v>
      </c>
      <c r="AY100" s="2" t="s">
        <v>193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2" t="s">
        <v>80</v>
      </c>
      <c r="BK100" s="149">
        <f>ROUND(I100*H100,2)</f>
        <v>0</v>
      </c>
      <c r="BL100" s="2" t="s">
        <v>283</v>
      </c>
      <c r="BM100" s="148" t="s">
        <v>216</v>
      </c>
    </row>
    <row r="101" spans="1:65" s="17" customFormat="1" ht="16.5" customHeight="1">
      <c r="A101" s="13"/>
      <c r="B101" s="136"/>
      <c r="C101" s="137" t="s">
        <v>199</v>
      </c>
      <c r="D101" s="137" t="s">
        <v>195</v>
      </c>
      <c r="E101" s="138" t="s">
        <v>3190</v>
      </c>
      <c r="F101" s="139" t="s">
        <v>3191</v>
      </c>
      <c r="G101" s="140" t="s">
        <v>326</v>
      </c>
      <c r="H101" s="141">
        <v>0.14000000000000001</v>
      </c>
      <c r="I101" s="142">
        <v>0</v>
      </c>
      <c r="J101" s="142">
        <f>ROUND(I101*H101,2)</f>
        <v>0</v>
      </c>
      <c r="K101" s="143"/>
      <c r="L101" s="14"/>
      <c r="M101" s="144"/>
      <c r="N101" s="145" t="s">
        <v>44</v>
      </c>
      <c r="O101" s="146">
        <v>0</v>
      </c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283</v>
      </c>
      <c r="AT101" s="148" t="s">
        <v>195</v>
      </c>
      <c r="AU101" s="148" t="s">
        <v>82</v>
      </c>
      <c r="AY101" s="2" t="s">
        <v>193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2" t="s">
        <v>80</v>
      </c>
      <c r="BK101" s="149">
        <f>ROUND(I101*H101,2)</f>
        <v>0</v>
      </c>
      <c r="BL101" s="2" t="s">
        <v>283</v>
      </c>
      <c r="BM101" s="148" t="s">
        <v>224</v>
      </c>
    </row>
    <row r="102" spans="1:65" s="123" customFormat="1" ht="22.8" customHeight="1">
      <c r="B102" s="124"/>
      <c r="D102" s="125" t="s">
        <v>72</v>
      </c>
      <c r="E102" s="134" t="s">
        <v>3192</v>
      </c>
      <c r="F102" s="134" t="s">
        <v>3193</v>
      </c>
      <c r="J102" s="135">
        <f>BK102</f>
        <v>0</v>
      </c>
      <c r="L102" s="124"/>
      <c r="M102" s="128"/>
      <c r="N102" s="129"/>
      <c r="O102" s="129"/>
      <c r="P102" s="130">
        <f>SUM(P103:P106)</f>
        <v>0</v>
      </c>
      <c r="Q102" s="129"/>
      <c r="R102" s="130">
        <f>SUM(R103:R106)</f>
        <v>0</v>
      </c>
      <c r="S102" s="129"/>
      <c r="T102" s="131">
        <f>SUM(T103:T106)</f>
        <v>0</v>
      </c>
      <c r="AR102" s="125" t="s">
        <v>82</v>
      </c>
      <c r="AT102" s="132" t="s">
        <v>72</v>
      </c>
      <c r="AU102" s="132" t="s">
        <v>80</v>
      </c>
      <c r="AY102" s="125" t="s">
        <v>193</v>
      </c>
      <c r="BK102" s="133">
        <f>SUM(BK103:BK106)</f>
        <v>0</v>
      </c>
    </row>
    <row r="103" spans="1:65" s="17" customFormat="1" ht="16.5" customHeight="1">
      <c r="A103" s="13"/>
      <c r="B103" s="136"/>
      <c r="C103" s="137" t="s">
        <v>228</v>
      </c>
      <c r="D103" s="137" t="s">
        <v>195</v>
      </c>
      <c r="E103" s="138" t="s">
        <v>3194</v>
      </c>
      <c r="F103" s="139" t="s">
        <v>3195</v>
      </c>
      <c r="G103" s="140" t="s">
        <v>2862</v>
      </c>
      <c r="H103" s="141">
        <v>2</v>
      </c>
      <c r="I103" s="142">
        <v>0</v>
      </c>
      <c r="J103" s="142">
        <f>ROUND(I103*H103,2)</f>
        <v>0</v>
      </c>
      <c r="K103" s="143"/>
      <c r="L103" s="14"/>
      <c r="M103" s="144"/>
      <c r="N103" s="145" t="s">
        <v>44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283</v>
      </c>
      <c r="AT103" s="148" t="s">
        <v>195</v>
      </c>
      <c r="AU103" s="148" t="s">
        <v>82</v>
      </c>
      <c r="AY103" s="2" t="s">
        <v>193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80</v>
      </c>
      <c r="BK103" s="149">
        <f>ROUND(I103*H103,2)</f>
        <v>0</v>
      </c>
      <c r="BL103" s="2" t="s">
        <v>283</v>
      </c>
      <c r="BM103" s="148" t="s">
        <v>231</v>
      </c>
    </row>
    <row r="104" spans="1:65" s="17" customFormat="1" ht="16.5" customHeight="1">
      <c r="A104" s="13"/>
      <c r="B104" s="136"/>
      <c r="C104" s="137" t="s">
        <v>216</v>
      </c>
      <c r="D104" s="137" t="s">
        <v>195</v>
      </c>
      <c r="E104" s="138" t="s">
        <v>3196</v>
      </c>
      <c r="F104" s="139" t="s">
        <v>3197</v>
      </c>
      <c r="G104" s="140" t="s">
        <v>605</v>
      </c>
      <c r="H104" s="141">
        <v>2</v>
      </c>
      <c r="I104" s="142">
        <v>0</v>
      </c>
      <c r="J104" s="142">
        <f>ROUND(I104*H104,2)</f>
        <v>0</v>
      </c>
      <c r="K104" s="143"/>
      <c r="L104" s="14"/>
      <c r="M104" s="144"/>
      <c r="N104" s="145" t="s">
        <v>44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283</v>
      </c>
      <c r="AT104" s="148" t="s">
        <v>195</v>
      </c>
      <c r="AU104" s="148" t="s">
        <v>82</v>
      </c>
      <c r="AY104" s="2" t="s">
        <v>193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80</v>
      </c>
      <c r="BK104" s="149">
        <f>ROUND(I104*H104,2)</f>
        <v>0</v>
      </c>
      <c r="BL104" s="2" t="s">
        <v>283</v>
      </c>
      <c r="BM104" s="148" t="s">
        <v>263</v>
      </c>
    </row>
    <row r="105" spans="1:65" s="17" customFormat="1" ht="16.5" customHeight="1">
      <c r="A105" s="13"/>
      <c r="B105" s="136"/>
      <c r="C105" s="137" t="s">
        <v>276</v>
      </c>
      <c r="D105" s="137" t="s">
        <v>195</v>
      </c>
      <c r="E105" s="138" t="s">
        <v>3198</v>
      </c>
      <c r="F105" s="139" t="s">
        <v>3199</v>
      </c>
      <c r="G105" s="140" t="s">
        <v>605</v>
      </c>
      <c r="H105" s="141">
        <v>1</v>
      </c>
      <c r="I105" s="142">
        <v>0</v>
      </c>
      <c r="J105" s="142">
        <f>ROUND(I105*H105,2)</f>
        <v>0</v>
      </c>
      <c r="K105" s="143"/>
      <c r="L105" s="14"/>
      <c r="M105" s="144"/>
      <c r="N105" s="145" t="s">
        <v>44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48" t="s">
        <v>283</v>
      </c>
      <c r="AT105" s="148" t="s">
        <v>195</v>
      </c>
      <c r="AU105" s="148" t="s">
        <v>82</v>
      </c>
      <c r="AY105" s="2" t="s">
        <v>193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80</v>
      </c>
      <c r="BK105" s="149">
        <f>ROUND(I105*H105,2)</f>
        <v>0</v>
      </c>
      <c r="BL105" s="2" t="s">
        <v>283</v>
      </c>
      <c r="BM105" s="148" t="s">
        <v>279</v>
      </c>
    </row>
    <row r="106" spans="1:65" s="17" customFormat="1" ht="16.5" customHeight="1">
      <c r="A106" s="13"/>
      <c r="B106" s="136"/>
      <c r="C106" s="137" t="s">
        <v>224</v>
      </c>
      <c r="D106" s="137" t="s">
        <v>195</v>
      </c>
      <c r="E106" s="138" t="s">
        <v>3200</v>
      </c>
      <c r="F106" s="139" t="s">
        <v>3201</v>
      </c>
      <c r="G106" s="140" t="s">
        <v>326</v>
      </c>
      <c r="H106" s="141">
        <v>0.1</v>
      </c>
      <c r="I106" s="142">
        <v>0</v>
      </c>
      <c r="J106" s="142">
        <f>ROUND(I106*H106,2)</f>
        <v>0</v>
      </c>
      <c r="K106" s="143"/>
      <c r="L106" s="14"/>
      <c r="M106" s="144"/>
      <c r="N106" s="145" t="s">
        <v>44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283</v>
      </c>
      <c r="AT106" s="148" t="s">
        <v>195</v>
      </c>
      <c r="AU106" s="148" t="s">
        <v>82</v>
      </c>
      <c r="AY106" s="2" t="s">
        <v>193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80</v>
      </c>
      <c r="BK106" s="149">
        <f>ROUND(I106*H106,2)</f>
        <v>0</v>
      </c>
      <c r="BL106" s="2" t="s">
        <v>283</v>
      </c>
      <c r="BM106" s="148" t="s">
        <v>283</v>
      </c>
    </row>
    <row r="107" spans="1:65" s="123" customFormat="1" ht="22.8" customHeight="1">
      <c r="B107" s="124"/>
      <c r="D107" s="125" t="s">
        <v>72</v>
      </c>
      <c r="E107" s="134" t="s">
        <v>3202</v>
      </c>
      <c r="F107" s="134" t="s">
        <v>3203</v>
      </c>
      <c r="J107" s="135">
        <f>BK107</f>
        <v>0</v>
      </c>
      <c r="L107" s="124"/>
      <c r="M107" s="128"/>
      <c r="N107" s="129"/>
      <c r="O107" s="129"/>
      <c r="P107" s="130">
        <f>SUM(P108:P118)</f>
        <v>0</v>
      </c>
      <c r="Q107" s="129"/>
      <c r="R107" s="130">
        <f>SUM(R108:R118)</f>
        <v>0</v>
      </c>
      <c r="S107" s="129"/>
      <c r="T107" s="131">
        <f>SUM(T108:T118)</f>
        <v>0</v>
      </c>
      <c r="AR107" s="125" t="s">
        <v>82</v>
      </c>
      <c r="AT107" s="132" t="s">
        <v>72</v>
      </c>
      <c r="AU107" s="132" t="s">
        <v>80</v>
      </c>
      <c r="AY107" s="125" t="s">
        <v>193</v>
      </c>
      <c r="BK107" s="133">
        <f>SUM(BK108:BK118)</f>
        <v>0</v>
      </c>
    </row>
    <row r="108" spans="1:65" s="17" customFormat="1" ht="16.5" customHeight="1">
      <c r="A108" s="13"/>
      <c r="B108" s="136"/>
      <c r="C108" s="137" t="s">
        <v>286</v>
      </c>
      <c r="D108" s="137" t="s">
        <v>195</v>
      </c>
      <c r="E108" s="138" t="s">
        <v>3204</v>
      </c>
      <c r="F108" s="139" t="s">
        <v>3205</v>
      </c>
      <c r="G108" s="140" t="s">
        <v>605</v>
      </c>
      <c r="H108" s="141">
        <v>1</v>
      </c>
      <c r="I108" s="142">
        <v>0</v>
      </c>
      <c r="J108" s="142">
        <f t="shared" ref="J108:J118" si="0">ROUND(I108*H108,2)</f>
        <v>0</v>
      </c>
      <c r="K108" s="143"/>
      <c r="L108" s="14"/>
      <c r="M108" s="144"/>
      <c r="N108" s="145" t="s">
        <v>44</v>
      </c>
      <c r="O108" s="146">
        <v>0</v>
      </c>
      <c r="P108" s="146">
        <f t="shared" ref="P108:P118" si="1">O108*H108</f>
        <v>0</v>
      </c>
      <c r="Q108" s="146">
        <v>0</v>
      </c>
      <c r="R108" s="146">
        <f t="shared" ref="R108:R118" si="2">Q108*H108</f>
        <v>0</v>
      </c>
      <c r="S108" s="146">
        <v>0</v>
      </c>
      <c r="T108" s="147">
        <f t="shared" ref="T108:T118" si="3">S108*H108</f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283</v>
      </c>
      <c r="AT108" s="148" t="s">
        <v>195</v>
      </c>
      <c r="AU108" s="148" t="s">
        <v>82</v>
      </c>
      <c r="AY108" s="2" t="s">
        <v>193</v>
      </c>
      <c r="BE108" s="149">
        <f t="shared" ref="BE108:BE118" si="4">IF(N108="základní",J108,0)</f>
        <v>0</v>
      </c>
      <c r="BF108" s="149">
        <f t="shared" ref="BF108:BF118" si="5">IF(N108="snížená",J108,0)</f>
        <v>0</v>
      </c>
      <c r="BG108" s="149">
        <f t="shared" ref="BG108:BG118" si="6">IF(N108="zákl. přenesená",J108,0)</f>
        <v>0</v>
      </c>
      <c r="BH108" s="149">
        <f t="shared" ref="BH108:BH118" si="7">IF(N108="sníž. přenesená",J108,0)</f>
        <v>0</v>
      </c>
      <c r="BI108" s="149">
        <f t="shared" ref="BI108:BI118" si="8">IF(N108="nulová",J108,0)</f>
        <v>0</v>
      </c>
      <c r="BJ108" s="2" t="s">
        <v>80</v>
      </c>
      <c r="BK108" s="149">
        <f t="shared" ref="BK108:BK118" si="9">ROUND(I108*H108,2)</f>
        <v>0</v>
      </c>
      <c r="BL108" s="2" t="s">
        <v>283</v>
      </c>
      <c r="BM108" s="148" t="s">
        <v>289</v>
      </c>
    </row>
    <row r="109" spans="1:65" s="17" customFormat="1" ht="21.75" customHeight="1">
      <c r="A109" s="13"/>
      <c r="B109" s="136"/>
      <c r="C109" s="137" t="s">
        <v>231</v>
      </c>
      <c r="D109" s="137" t="s">
        <v>195</v>
      </c>
      <c r="E109" s="138" t="s">
        <v>3206</v>
      </c>
      <c r="F109" s="139" t="s">
        <v>3207</v>
      </c>
      <c r="G109" s="140" t="s">
        <v>2862</v>
      </c>
      <c r="H109" s="141">
        <v>1</v>
      </c>
      <c r="I109" s="142">
        <v>0</v>
      </c>
      <c r="J109" s="142">
        <f t="shared" si="0"/>
        <v>0</v>
      </c>
      <c r="K109" s="143"/>
      <c r="L109" s="14"/>
      <c r="M109" s="144"/>
      <c r="N109" s="145" t="s">
        <v>44</v>
      </c>
      <c r="O109" s="146">
        <v>0</v>
      </c>
      <c r="P109" s="146">
        <f t="shared" si="1"/>
        <v>0</v>
      </c>
      <c r="Q109" s="146">
        <v>0</v>
      </c>
      <c r="R109" s="146">
        <f t="shared" si="2"/>
        <v>0</v>
      </c>
      <c r="S109" s="146">
        <v>0</v>
      </c>
      <c r="T109" s="147">
        <f t="shared" si="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283</v>
      </c>
      <c r="AT109" s="148" t="s">
        <v>195</v>
      </c>
      <c r="AU109" s="148" t="s">
        <v>82</v>
      </c>
      <c r="AY109" s="2" t="s">
        <v>193</v>
      </c>
      <c r="BE109" s="149">
        <f t="shared" si="4"/>
        <v>0</v>
      </c>
      <c r="BF109" s="149">
        <f t="shared" si="5"/>
        <v>0</v>
      </c>
      <c r="BG109" s="149">
        <f t="shared" si="6"/>
        <v>0</v>
      </c>
      <c r="BH109" s="149">
        <f t="shared" si="7"/>
        <v>0</v>
      </c>
      <c r="BI109" s="149">
        <f t="shared" si="8"/>
        <v>0</v>
      </c>
      <c r="BJ109" s="2" t="s">
        <v>80</v>
      </c>
      <c r="BK109" s="149">
        <f t="shared" si="9"/>
        <v>0</v>
      </c>
      <c r="BL109" s="2" t="s">
        <v>283</v>
      </c>
      <c r="BM109" s="148" t="s">
        <v>293</v>
      </c>
    </row>
    <row r="110" spans="1:65" s="17" customFormat="1" ht="16.5" customHeight="1">
      <c r="A110" s="13"/>
      <c r="B110" s="136"/>
      <c r="C110" s="137" t="s">
        <v>296</v>
      </c>
      <c r="D110" s="137" t="s">
        <v>195</v>
      </c>
      <c r="E110" s="138" t="s">
        <v>3208</v>
      </c>
      <c r="F110" s="139" t="s">
        <v>3209</v>
      </c>
      <c r="G110" s="140" t="s">
        <v>2862</v>
      </c>
      <c r="H110" s="141">
        <v>3</v>
      </c>
      <c r="I110" s="142">
        <v>0</v>
      </c>
      <c r="J110" s="142">
        <f t="shared" si="0"/>
        <v>0</v>
      </c>
      <c r="K110" s="143"/>
      <c r="L110" s="14"/>
      <c r="M110" s="144"/>
      <c r="N110" s="145" t="s">
        <v>44</v>
      </c>
      <c r="O110" s="146">
        <v>0</v>
      </c>
      <c r="P110" s="146">
        <f t="shared" si="1"/>
        <v>0</v>
      </c>
      <c r="Q110" s="146">
        <v>0</v>
      </c>
      <c r="R110" s="146">
        <f t="shared" si="2"/>
        <v>0</v>
      </c>
      <c r="S110" s="146">
        <v>0</v>
      </c>
      <c r="T110" s="147">
        <f t="shared" si="3"/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283</v>
      </c>
      <c r="AT110" s="148" t="s">
        <v>195</v>
      </c>
      <c r="AU110" s="148" t="s">
        <v>82</v>
      </c>
      <c r="AY110" s="2" t="s">
        <v>193</v>
      </c>
      <c r="BE110" s="149">
        <f t="shared" si="4"/>
        <v>0</v>
      </c>
      <c r="BF110" s="149">
        <f t="shared" si="5"/>
        <v>0</v>
      </c>
      <c r="BG110" s="149">
        <f t="shared" si="6"/>
        <v>0</v>
      </c>
      <c r="BH110" s="149">
        <f t="shared" si="7"/>
        <v>0</v>
      </c>
      <c r="BI110" s="149">
        <f t="shared" si="8"/>
        <v>0</v>
      </c>
      <c r="BJ110" s="2" t="s">
        <v>80</v>
      </c>
      <c r="BK110" s="149">
        <f t="shared" si="9"/>
        <v>0</v>
      </c>
      <c r="BL110" s="2" t="s">
        <v>283</v>
      </c>
      <c r="BM110" s="148" t="s">
        <v>299</v>
      </c>
    </row>
    <row r="111" spans="1:65" s="17" customFormat="1" ht="16.5" customHeight="1">
      <c r="A111" s="13"/>
      <c r="B111" s="136"/>
      <c r="C111" s="137" t="s">
        <v>263</v>
      </c>
      <c r="D111" s="137" t="s">
        <v>195</v>
      </c>
      <c r="E111" s="138" t="s">
        <v>3210</v>
      </c>
      <c r="F111" s="139" t="s">
        <v>3211</v>
      </c>
      <c r="G111" s="140" t="s">
        <v>2862</v>
      </c>
      <c r="H111" s="141">
        <v>2</v>
      </c>
      <c r="I111" s="142">
        <v>0</v>
      </c>
      <c r="J111" s="142">
        <f t="shared" si="0"/>
        <v>0</v>
      </c>
      <c r="K111" s="143"/>
      <c r="L111" s="14"/>
      <c r="M111" s="144"/>
      <c r="N111" s="145" t="s">
        <v>44</v>
      </c>
      <c r="O111" s="146">
        <v>0</v>
      </c>
      <c r="P111" s="146">
        <f t="shared" si="1"/>
        <v>0</v>
      </c>
      <c r="Q111" s="146">
        <v>0</v>
      </c>
      <c r="R111" s="146">
        <f t="shared" si="2"/>
        <v>0</v>
      </c>
      <c r="S111" s="146">
        <v>0</v>
      </c>
      <c r="T111" s="147">
        <f t="shared" si="3"/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283</v>
      </c>
      <c r="AT111" s="148" t="s">
        <v>195</v>
      </c>
      <c r="AU111" s="148" t="s">
        <v>82</v>
      </c>
      <c r="AY111" s="2" t="s">
        <v>193</v>
      </c>
      <c r="BE111" s="149">
        <f t="shared" si="4"/>
        <v>0</v>
      </c>
      <c r="BF111" s="149">
        <f t="shared" si="5"/>
        <v>0</v>
      </c>
      <c r="BG111" s="149">
        <f t="shared" si="6"/>
        <v>0</v>
      </c>
      <c r="BH111" s="149">
        <f t="shared" si="7"/>
        <v>0</v>
      </c>
      <c r="BI111" s="149">
        <f t="shared" si="8"/>
        <v>0</v>
      </c>
      <c r="BJ111" s="2" t="s">
        <v>80</v>
      </c>
      <c r="BK111" s="149">
        <f t="shared" si="9"/>
        <v>0</v>
      </c>
      <c r="BL111" s="2" t="s">
        <v>283</v>
      </c>
      <c r="BM111" s="148" t="s">
        <v>307</v>
      </c>
    </row>
    <row r="112" spans="1:65" s="17" customFormat="1" ht="16.5" customHeight="1">
      <c r="A112" s="13"/>
      <c r="B112" s="136"/>
      <c r="C112" s="137" t="s">
        <v>310</v>
      </c>
      <c r="D112" s="137" t="s">
        <v>195</v>
      </c>
      <c r="E112" s="138" t="s">
        <v>3212</v>
      </c>
      <c r="F112" s="139" t="s">
        <v>3213</v>
      </c>
      <c r="G112" s="140" t="s">
        <v>2862</v>
      </c>
      <c r="H112" s="141">
        <v>1</v>
      </c>
      <c r="I112" s="142">
        <v>0</v>
      </c>
      <c r="J112" s="142">
        <f t="shared" si="0"/>
        <v>0</v>
      </c>
      <c r="K112" s="143"/>
      <c r="L112" s="14"/>
      <c r="M112" s="144"/>
      <c r="N112" s="145" t="s">
        <v>44</v>
      </c>
      <c r="O112" s="146">
        <v>0</v>
      </c>
      <c r="P112" s="146">
        <f t="shared" si="1"/>
        <v>0</v>
      </c>
      <c r="Q112" s="146">
        <v>0</v>
      </c>
      <c r="R112" s="146">
        <f t="shared" si="2"/>
        <v>0</v>
      </c>
      <c r="S112" s="146">
        <v>0</v>
      </c>
      <c r="T112" s="147">
        <f t="shared" si="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283</v>
      </c>
      <c r="AT112" s="148" t="s">
        <v>195</v>
      </c>
      <c r="AU112" s="148" t="s">
        <v>82</v>
      </c>
      <c r="AY112" s="2" t="s">
        <v>193</v>
      </c>
      <c r="BE112" s="149">
        <f t="shared" si="4"/>
        <v>0</v>
      </c>
      <c r="BF112" s="149">
        <f t="shared" si="5"/>
        <v>0</v>
      </c>
      <c r="BG112" s="149">
        <f t="shared" si="6"/>
        <v>0</v>
      </c>
      <c r="BH112" s="149">
        <f t="shared" si="7"/>
        <v>0</v>
      </c>
      <c r="BI112" s="149">
        <f t="shared" si="8"/>
        <v>0</v>
      </c>
      <c r="BJ112" s="2" t="s">
        <v>80</v>
      </c>
      <c r="BK112" s="149">
        <f t="shared" si="9"/>
        <v>0</v>
      </c>
      <c r="BL112" s="2" t="s">
        <v>283</v>
      </c>
      <c r="BM112" s="148" t="s">
        <v>313</v>
      </c>
    </row>
    <row r="113" spans="1:65" s="17" customFormat="1" ht="21.75" customHeight="1">
      <c r="A113" s="13"/>
      <c r="B113" s="136"/>
      <c r="C113" s="137" t="s">
        <v>279</v>
      </c>
      <c r="D113" s="137" t="s">
        <v>195</v>
      </c>
      <c r="E113" s="138" t="s">
        <v>3214</v>
      </c>
      <c r="F113" s="139" t="s">
        <v>3215</v>
      </c>
      <c r="G113" s="140" t="s">
        <v>605</v>
      </c>
      <c r="H113" s="141">
        <v>1</v>
      </c>
      <c r="I113" s="142">
        <v>0</v>
      </c>
      <c r="J113" s="142">
        <f t="shared" si="0"/>
        <v>0</v>
      </c>
      <c r="K113" s="143"/>
      <c r="L113" s="14"/>
      <c r="M113" s="144"/>
      <c r="N113" s="145" t="s">
        <v>44</v>
      </c>
      <c r="O113" s="146">
        <v>0</v>
      </c>
      <c r="P113" s="146">
        <f t="shared" si="1"/>
        <v>0</v>
      </c>
      <c r="Q113" s="146">
        <v>0</v>
      </c>
      <c r="R113" s="146">
        <f t="shared" si="2"/>
        <v>0</v>
      </c>
      <c r="S113" s="146">
        <v>0</v>
      </c>
      <c r="T113" s="147">
        <f t="shared" si="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283</v>
      </c>
      <c r="AT113" s="148" t="s">
        <v>195</v>
      </c>
      <c r="AU113" s="148" t="s">
        <v>82</v>
      </c>
      <c r="AY113" s="2" t="s">
        <v>193</v>
      </c>
      <c r="BE113" s="149">
        <f t="shared" si="4"/>
        <v>0</v>
      </c>
      <c r="BF113" s="149">
        <f t="shared" si="5"/>
        <v>0</v>
      </c>
      <c r="BG113" s="149">
        <f t="shared" si="6"/>
        <v>0</v>
      </c>
      <c r="BH113" s="149">
        <f t="shared" si="7"/>
        <v>0</v>
      </c>
      <c r="BI113" s="149">
        <f t="shared" si="8"/>
        <v>0</v>
      </c>
      <c r="BJ113" s="2" t="s">
        <v>80</v>
      </c>
      <c r="BK113" s="149">
        <f t="shared" si="9"/>
        <v>0</v>
      </c>
      <c r="BL113" s="2" t="s">
        <v>283</v>
      </c>
      <c r="BM113" s="148" t="s">
        <v>327</v>
      </c>
    </row>
    <row r="114" spans="1:65" s="17" customFormat="1" ht="16.5" customHeight="1">
      <c r="A114" s="13"/>
      <c r="B114" s="136"/>
      <c r="C114" s="137" t="s">
        <v>8</v>
      </c>
      <c r="D114" s="137" t="s">
        <v>195</v>
      </c>
      <c r="E114" s="138" t="s">
        <v>3216</v>
      </c>
      <c r="F114" s="139" t="s">
        <v>3217</v>
      </c>
      <c r="G114" s="140" t="s">
        <v>605</v>
      </c>
      <c r="H114" s="141">
        <v>1</v>
      </c>
      <c r="I114" s="142">
        <v>0</v>
      </c>
      <c r="J114" s="142">
        <f t="shared" si="0"/>
        <v>0</v>
      </c>
      <c r="K114" s="143"/>
      <c r="L114" s="14"/>
      <c r="M114" s="144"/>
      <c r="N114" s="145" t="s">
        <v>44</v>
      </c>
      <c r="O114" s="146">
        <v>0</v>
      </c>
      <c r="P114" s="146">
        <f t="shared" si="1"/>
        <v>0</v>
      </c>
      <c r="Q114" s="146">
        <v>0</v>
      </c>
      <c r="R114" s="146">
        <f t="shared" si="2"/>
        <v>0</v>
      </c>
      <c r="S114" s="146">
        <v>0</v>
      </c>
      <c r="T114" s="147">
        <f t="shared" si="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48" t="s">
        <v>283</v>
      </c>
      <c r="AT114" s="148" t="s">
        <v>195</v>
      </c>
      <c r="AU114" s="148" t="s">
        <v>82</v>
      </c>
      <c r="AY114" s="2" t="s">
        <v>193</v>
      </c>
      <c r="BE114" s="149">
        <f t="shared" si="4"/>
        <v>0</v>
      </c>
      <c r="BF114" s="149">
        <f t="shared" si="5"/>
        <v>0</v>
      </c>
      <c r="BG114" s="149">
        <f t="shared" si="6"/>
        <v>0</v>
      </c>
      <c r="BH114" s="149">
        <f t="shared" si="7"/>
        <v>0</v>
      </c>
      <c r="BI114" s="149">
        <f t="shared" si="8"/>
        <v>0</v>
      </c>
      <c r="BJ114" s="2" t="s">
        <v>80</v>
      </c>
      <c r="BK114" s="149">
        <f t="shared" si="9"/>
        <v>0</v>
      </c>
      <c r="BL114" s="2" t="s">
        <v>283</v>
      </c>
      <c r="BM114" s="148" t="s">
        <v>332</v>
      </c>
    </row>
    <row r="115" spans="1:65" s="17" customFormat="1" ht="16.5" customHeight="1">
      <c r="A115" s="13"/>
      <c r="B115" s="136"/>
      <c r="C115" s="137" t="s">
        <v>283</v>
      </c>
      <c r="D115" s="137" t="s">
        <v>195</v>
      </c>
      <c r="E115" s="138" t="s">
        <v>3218</v>
      </c>
      <c r="F115" s="139" t="s">
        <v>3219</v>
      </c>
      <c r="G115" s="140" t="s">
        <v>605</v>
      </c>
      <c r="H115" s="141">
        <v>4</v>
      </c>
      <c r="I115" s="142">
        <v>0</v>
      </c>
      <c r="J115" s="142">
        <f t="shared" si="0"/>
        <v>0</v>
      </c>
      <c r="K115" s="143"/>
      <c r="L115" s="14"/>
      <c r="M115" s="144"/>
      <c r="N115" s="145" t="s">
        <v>44</v>
      </c>
      <c r="O115" s="146">
        <v>0</v>
      </c>
      <c r="P115" s="146">
        <f t="shared" si="1"/>
        <v>0</v>
      </c>
      <c r="Q115" s="146">
        <v>0</v>
      </c>
      <c r="R115" s="146">
        <f t="shared" si="2"/>
        <v>0</v>
      </c>
      <c r="S115" s="146">
        <v>0</v>
      </c>
      <c r="T115" s="147">
        <f t="shared" si="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283</v>
      </c>
      <c r="AT115" s="148" t="s">
        <v>195</v>
      </c>
      <c r="AU115" s="148" t="s">
        <v>82</v>
      </c>
      <c r="AY115" s="2" t="s">
        <v>193</v>
      </c>
      <c r="BE115" s="149">
        <f t="shared" si="4"/>
        <v>0</v>
      </c>
      <c r="BF115" s="149">
        <f t="shared" si="5"/>
        <v>0</v>
      </c>
      <c r="BG115" s="149">
        <f t="shared" si="6"/>
        <v>0</v>
      </c>
      <c r="BH115" s="149">
        <f t="shared" si="7"/>
        <v>0</v>
      </c>
      <c r="BI115" s="149">
        <f t="shared" si="8"/>
        <v>0</v>
      </c>
      <c r="BJ115" s="2" t="s">
        <v>80</v>
      </c>
      <c r="BK115" s="149">
        <f t="shared" si="9"/>
        <v>0</v>
      </c>
      <c r="BL115" s="2" t="s">
        <v>283</v>
      </c>
      <c r="BM115" s="148" t="s">
        <v>336</v>
      </c>
    </row>
    <row r="116" spans="1:65" s="17" customFormat="1" ht="16.5" customHeight="1">
      <c r="A116" s="13"/>
      <c r="B116" s="136"/>
      <c r="C116" s="137" t="s">
        <v>350</v>
      </c>
      <c r="D116" s="137" t="s">
        <v>195</v>
      </c>
      <c r="E116" s="138" t="s">
        <v>3220</v>
      </c>
      <c r="F116" s="139" t="s">
        <v>3221</v>
      </c>
      <c r="G116" s="140" t="s">
        <v>605</v>
      </c>
      <c r="H116" s="141">
        <v>1</v>
      </c>
      <c r="I116" s="142">
        <v>0</v>
      </c>
      <c r="J116" s="142">
        <f t="shared" si="0"/>
        <v>0</v>
      </c>
      <c r="K116" s="143"/>
      <c r="L116" s="14"/>
      <c r="M116" s="144"/>
      <c r="N116" s="145" t="s">
        <v>44</v>
      </c>
      <c r="O116" s="146">
        <v>0</v>
      </c>
      <c r="P116" s="146">
        <f t="shared" si="1"/>
        <v>0</v>
      </c>
      <c r="Q116" s="146">
        <v>0</v>
      </c>
      <c r="R116" s="146">
        <f t="shared" si="2"/>
        <v>0</v>
      </c>
      <c r="S116" s="146">
        <v>0</v>
      </c>
      <c r="T116" s="147">
        <f t="shared" si="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48" t="s">
        <v>283</v>
      </c>
      <c r="AT116" s="148" t="s">
        <v>195</v>
      </c>
      <c r="AU116" s="148" t="s">
        <v>82</v>
      </c>
      <c r="AY116" s="2" t="s">
        <v>193</v>
      </c>
      <c r="BE116" s="149">
        <f t="shared" si="4"/>
        <v>0</v>
      </c>
      <c r="BF116" s="149">
        <f t="shared" si="5"/>
        <v>0</v>
      </c>
      <c r="BG116" s="149">
        <f t="shared" si="6"/>
        <v>0</v>
      </c>
      <c r="BH116" s="149">
        <f t="shared" si="7"/>
        <v>0</v>
      </c>
      <c r="BI116" s="149">
        <f t="shared" si="8"/>
        <v>0</v>
      </c>
      <c r="BJ116" s="2" t="s">
        <v>80</v>
      </c>
      <c r="BK116" s="149">
        <f t="shared" si="9"/>
        <v>0</v>
      </c>
      <c r="BL116" s="2" t="s">
        <v>283</v>
      </c>
      <c r="BM116" s="148" t="s">
        <v>354</v>
      </c>
    </row>
    <row r="117" spans="1:65" s="17" customFormat="1" ht="16.5" customHeight="1">
      <c r="A117" s="13"/>
      <c r="B117" s="136"/>
      <c r="C117" s="137" t="s">
        <v>289</v>
      </c>
      <c r="D117" s="137" t="s">
        <v>195</v>
      </c>
      <c r="E117" s="138" t="s">
        <v>3222</v>
      </c>
      <c r="F117" s="139" t="s">
        <v>3223</v>
      </c>
      <c r="G117" s="140" t="s">
        <v>605</v>
      </c>
      <c r="H117" s="141">
        <v>1</v>
      </c>
      <c r="I117" s="142">
        <v>0</v>
      </c>
      <c r="J117" s="142">
        <f t="shared" si="0"/>
        <v>0</v>
      </c>
      <c r="K117" s="143"/>
      <c r="L117" s="14"/>
      <c r="M117" s="144"/>
      <c r="N117" s="145" t="s">
        <v>44</v>
      </c>
      <c r="O117" s="146">
        <v>0</v>
      </c>
      <c r="P117" s="146">
        <f t="shared" si="1"/>
        <v>0</v>
      </c>
      <c r="Q117" s="146">
        <v>0</v>
      </c>
      <c r="R117" s="146">
        <f t="shared" si="2"/>
        <v>0</v>
      </c>
      <c r="S117" s="146">
        <v>0</v>
      </c>
      <c r="T117" s="147">
        <f t="shared" si="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48" t="s">
        <v>283</v>
      </c>
      <c r="AT117" s="148" t="s">
        <v>195</v>
      </c>
      <c r="AU117" s="148" t="s">
        <v>82</v>
      </c>
      <c r="AY117" s="2" t="s">
        <v>193</v>
      </c>
      <c r="BE117" s="149">
        <f t="shared" si="4"/>
        <v>0</v>
      </c>
      <c r="BF117" s="149">
        <f t="shared" si="5"/>
        <v>0</v>
      </c>
      <c r="BG117" s="149">
        <f t="shared" si="6"/>
        <v>0</v>
      </c>
      <c r="BH117" s="149">
        <f t="shared" si="7"/>
        <v>0</v>
      </c>
      <c r="BI117" s="149">
        <f t="shared" si="8"/>
        <v>0</v>
      </c>
      <c r="BJ117" s="2" t="s">
        <v>80</v>
      </c>
      <c r="BK117" s="149">
        <f t="shared" si="9"/>
        <v>0</v>
      </c>
      <c r="BL117" s="2" t="s">
        <v>283</v>
      </c>
      <c r="BM117" s="148" t="s">
        <v>360</v>
      </c>
    </row>
    <row r="118" spans="1:65" s="17" customFormat="1" ht="16.5" customHeight="1">
      <c r="A118" s="13"/>
      <c r="B118" s="136"/>
      <c r="C118" s="137" t="s">
        <v>366</v>
      </c>
      <c r="D118" s="137" t="s">
        <v>195</v>
      </c>
      <c r="E118" s="138" t="s">
        <v>3224</v>
      </c>
      <c r="F118" s="139" t="s">
        <v>3225</v>
      </c>
      <c r="G118" s="140" t="s">
        <v>326</v>
      </c>
      <c r="H118" s="141">
        <v>0.17</v>
      </c>
      <c r="I118" s="142">
        <v>0</v>
      </c>
      <c r="J118" s="142">
        <f t="shared" si="0"/>
        <v>0</v>
      </c>
      <c r="K118" s="143"/>
      <c r="L118" s="14"/>
      <c r="M118" s="144"/>
      <c r="N118" s="145" t="s">
        <v>44</v>
      </c>
      <c r="O118" s="146">
        <v>0</v>
      </c>
      <c r="P118" s="146">
        <f t="shared" si="1"/>
        <v>0</v>
      </c>
      <c r="Q118" s="146">
        <v>0</v>
      </c>
      <c r="R118" s="146">
        <f t="shared" si="2"/>
        <v>0</v>
      </c>
      <c r="S118" s="146">
        <v>0</v>
      </c>
      <c r="T118" s="147">
        <f t="shared" si="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48" t="s">
        <v>283</v>
      </c>
      <c r="AT118" s="148" t="s">
        <v>195</v>
      </c>
      <c r="AU118" s="148" t="s">
        <v>82</v>
      </c>
      <c r="AY118" s="2" t="s">
        <v>193</v>
      </c>
      <c r="BE118" s="149">
        <f t="shared" si="4"/>
        <v>0</v>
      </c>
      <c r="BF118" s="149">
        <f t="shared" si="5"/>
        <v>0</v>
      </c>
      <c r="BG118" s="149">
        <f t="shared" si="6"/>
        <v>0</v>
      </c>
      <c r="BH118" s="149">
        <f t="shared" si="7"/>
        <v>0</v>
      </c>
      <c r="BI118" s="149">
        <f t="shared" si="8"/>
        <v>0</v>
      </c>
      <c r="BJ118" s="2" t="s">
        <v>80</v>
      </c>
      <c r="BK118" s="149">
        <f t="shared" si="9"/>
        <v>0</v>
      </c>
      <c r="BL118" s="2" t="s">
        <v>283</v>
      </c>
      <c r="BM118" s="148" t="s">
        <v>369</v>
      </c>
    </row>
    <row r="119" spans="1:65" s="123" customFormat="1" ht="22.8" customHeight="1">
      <c r="B119" s="124"/>
      <c r="D119" s="125" t="s">
        <v>72</v>
      </c>
      <c r="E119" s="134" t="s">
        <v>3226</v>
      </c>
      <c r="F119" s="134" t="s">
        <v>3227</v>
      </c>
      <c r="J119" s="135">
        <f>BK119</f>
        <v>0</v>
      </c>
      <c r="L119" s="124"/>
      <c r="M119" s="128"/>
      <c r="N119" s="129"/>
      <c r="O119" s="129"/>
      <c r="P119" s="130">
        <f>SUM(P120:P138)</f>
        <v>137.16840999999999</v>
      </c>
      <c r="Q119" s="129"/>
      <c r="R119" s="130">
        <f>SUM(R120:R138)</f>
        <v>4.7935980000000003E-2</v>
      </c>
      <c r="S119" s="129"/>
      <c r="T119" s="131">
        <f>SUM(T120:T138)</f>
        <v>0</v>
      </c>
      <c r="AR119" s="125" t="s">
        <v>82</v>
      </c>
      <c r="AT119" s="132" t="s">
        <v>72</v>
      </c>
      <c r="AU119" s="132" t="s">
        <v>80</v>
      </c>
      <c r="AY119" s="125" t="s">
        <v>193</v>
      </c>
      <c r="BK119" s="133">
        <f>SUM(BK120:BK138)</f>
        <v>0</v>
      </c>
    </row>
    <row r="120" spans="1:65" s="17" customFormat="1" ht="16.5" customHeight="1">
      <c r="A120" s="13"/>
      <c r="B120" s="136"/>
      <c r="C120" s="137" t="s">
        <v>293</v>
      </c>
      <c r="D120" s="137" t="s">
        <v>195</v>
      </c>
      <c r="E120" s="138" t="s">
        <v>3228</v>
      </c>
      <c r="F120" s="139" t="s">
        <v>3229</v>
      </c>
      <c r="G120" s="140" t="s">
        <v>605</v>
      </c>
      <c r="H120" s="141">
        <v>2</v>
      </c>
      <c r="I120" s="142">
        <v>0</v>
      </c>
      <c r="J120" s="142">
        <f t="shared" ref="J120:J132" si="10">ROUND(I120*H120,2)</f>
        <v>0</v>
      </c>
      <c r="K120" s="143"/>
      <c r="L120" s="14"/>
      <c r="M120" s="144"/>
      <c r="N120" s="145" t="s">
        <v>44</v>
      </c>
      <c r="O120" s="146">
        <v>0</v>
      </c>
      <c r="P120" s="146">
        <f t="shared" ref="P120:P132" si="11">O120*H120</f>
        <v>0</v>
      </c>
      <c r="Q120" s="146">
        <v>0</v>
      </c>
      <c r="R120" s="146">
        <f t="shared" ref="R120:R132" si="12">Q120*H120</f>
        <v>0</v>
      </c>
      <c r="S120" s="146">
        <v>0</v>
      </c>
      <c r="T120" s="147">
        <f t="shared" ref="T120:T132" si="13">S120*H120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283</v>
      </c>
      <c r="AT120" s="148" t="s">
        <v>195</v>
      </c>
      <c r="AU120" s="148" t="s">
        <v>82</v>
      </c>
      <c r="AY120" s="2" t="s">
        <v>193</v>
      </c>
      <c r="BE120" s="149">
        <f t="shared" ref="BE120:BE132" si="14">IF(N120="základní",J120,0)</f>
        <v>0</v>
      </c>
      <c r="BF120" s="149">
        <f t="shared" ref="BF120:BF132" si="15">IF(N120="snížená",J120,0)</f>
        <v>0</v>
      </c>
      <c r="BG120" s="149">
        <f t="shared" ref="BG120:BG132" si="16">IF(N120="zákl. přenesená",J120,0)</f>
        <v>0</v>
      </c>
      <c r="BH120" s="149">
        <f t="shared" ref="BH120:BH132" si="17">IF(N120="sníž. přenesená",J120,0)</f>
        <v>0</v>
      </c>
      <c r="BI120" s="149">
        <f t="shared" ref="BI120:BI132" si="18">IF(N120="nulová",J120,0)</f>
        <v>0</v>
      </c>
      <c r="BJ120" s="2" t="s">
        <v>80</v>
      </c>
      <c r="BK120" s="149">
        <f t="shared" ref="BK120:BK132" si="19">ROUND(I120*H120,2)</f>
        <v>0</v>
      </c>
      <c r="BL120" s="2" t="s">
        <v>283</v>
      </c>
      <c r="BM120" s="148" t="s">
        <v>375</v>
      </c>
    </row>
    <row r="121" spans="1:65" s="17" customFormat="1" ht="16.5" customHeight="1">
      <c r="A121" s="13"/>
      <c r="B121" s="136"/>
      <c r="C121" s="137" t="s">
        <v>7</v>
      </c>
      <c r="D121" s="137" t="s">
        <v>195</v>
      </c>
      <c r="E121" s="138" t="s">
        <v>3230</v>
      </c>
      <c r="F121" s="139" t="s">
        <v>3231</v>
      </c>
      <c r="G121" s="140" t="s">
        <v>605</v>
      </c>
      <c r="H121" s="141">
        <v>1</v>
      </c>
      <c r="I121" s="142">
        <v>0</v>
      </c>
      <c r="J121" s="142">
        <f t="shared" si="10"/>
        <v>0</v>
      </c>
      <c r="K121" s="143"/>
      <c r="L121" s="14"/>
      <c r="M121" s="144"/>
      <c r="N121" s="145" t="s">
        <v>44</v>
      </c>
      <c r="O121" s="146">
        <v>0</v>
      </c>
      <c r="P121" s="146">
        <f t="shared" si="11"/>
        <v>0</v>
      </c>
      <c r="Q121" s="146">
        <v>0</v>
      </c>
      <c r="R121" s="146">
        <f t="shared" si="12"/>
        <v>0</v>
      </c>
      <c r="S121" s="146">
        <v>0</v>
      </c>
      <c r="T121" s="147">
        <f t="shared" si="1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48" t="s">
        <v>283</v>
      </c>
      <c r="AT121" s="148" t="s">
        <v>195</v>
      </c>
      <c r="AU121" s="148" t="s">
        <v>82</v>
      </c>
      <c r="AY121" s="2" t="s">
        <v>193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2" t="s">
        <v>80</v>
      </c>
      <c r="BK121" s="149">
        <f t="shared" si="19"/>
        <v>0</v>
      </c>
      <c r="BL121" s="2" t="s">
        <v>283</v>
      </c>
      <c r="BM121" s="148" t="s">
        <v>378</v>
      </c>
    </row>
    <row r="122" spans="1:65" s="17" customFormat="1" ht="16.5" customHeight="1">
      <c r="A122" s="13"/>
      <c r="B122" s="136"/>
      <c r="C122" s="137" t="s">
        <v>299</v>
      </c>
      <c r="D122" s="137" t="s">
        <v>195</v>
      </c>
      <c r="E122" s="138" t="s">
        <v>3232</v>
      </c>
      <c r="F122" s="139" t="s">
        <v>3231</v>
      </c>
      <c r="G122" s="140" t="s">
        <v>605</v>
      </c>
      <c r="H122" s="141">
        <v>1</v>
      </c>
      <c r="I122" s="142">
        <v>0</v>
      </c>
      <c r="J122" s="142">
        <f t="shared" si="10"/>
        <v>0</v>
      </c>
      <c r="K122" s="143"/>
      <c r="L122" s="14"/>
      <c r="M122" s="144"/>
      <c r="N122" s="145" t="s">
        <v>44</v>
      </c>
      <c r="O122" s="146">
        <v>0</v>
      </c>
      <c r="P122" s="146">
        <f t="shared" si="11"/>
        <v>0</v>
      </c>
      <c r="Q122" s="146">
        <v>0</v>
      </c>
      <c r="R122" s="146">
        <f t="shared" si="12"/>
        <v>0</v>
      </c>
      <c r="S122" s="146">
        <v>0</v>
      </c>
      <c r="T122" s="147">
        <f t="shared" si="1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283</v>
      </c>
      <c r="AT122" s="148" t="s">
        <v>195</v>
      </c>
      <c r="AU122" s="148" t="s">
        <v>82</v>
      </c>
      <c r="AY122" s="2" t="s">
        <v>193</v>
      </c>
      <c r="BE122" s="149">
        <f t="shared" si="14"/>
        <v>0</v>
      </c>
      <c r="BF122" s="149">
        <f t="shared" si="15"/>
        <v>0</v>
      </c>
      <c r="BG122" s="149">
        <f t="shared" si="16"/>
        <v>0</v>
      </c>
      <c r="BH122" s="149">
        <f t="shared" si="17"/>
        <v>0</v>
      </c>
      <c r="BI122" s="149">
        <f t="shared" si="18"/>
        <v>0</v>
      </c>
      <c r="BJ122" s="2" t="s">
        <v>80</v>
      </c>
      <c r="BK122" s="149">
        <f t="shared" si="19"/>
        <v>0</v>
      </c>
      <c r="BL122" s="2" t="s">
        <v>283</v>
      </c>
      <c r="BM122" s="148" t="s">
        <v>382</v>
      </c>
    </row>
    <row r="123" spans="1:65" s="17" customFormat="1" ht="16.5" customHeight="1">
      <c r="A123" s="13"/>
      <c r="B123" s="136"/>
      <c r="C123" s="137" t="s">
        <v>383</v>
      </c>
      <c r="D123" s="137" t="s">
        <v>195</v>
      </c>
      <c r="E123" s="138" t="s">
        <v>3233</v>
      </c>
      <c r="F123" s="139" t="s">
        <v>3234</v>
      </c>
      <c r="G123" s="140" t="s">
        <v>353</v>
      </c>
      <c r="H123" s="141">
        <v>607</v>
      </c>
      <c r="I123" s="142">
        <v>0</v>
      </c>
      <c r="J123" s="142">
        <f t="shared" si="10"/>
        <v>0</v>
      </c>
      <c r="K123" s="143"/>
      <c r="L123" s="14"/>
      <c r="M123" s="144"/>
      <c r="N123" s="145" t="s">
        <v>44</v>
      </c>
      <c r="O123" s="146">
        <v>0</v>
      </c>
      <c r="P123" s="146">
        <f t="shared" si="11"/>
        <v>0</v>
      </c>
      <c r="Q123" s="146">
        <v>0</v>
      </c>
      <c r="R123" s="146">
        <f t="shared" si="12"/>
        <v>0</v>
      </c>
      <c r="S123" s="146">
        <v>0</v>
      </c>
      <c r="T123" s="147">
        <f t="shared" si="1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48" t="s">
        <v>283</v>
      </c>
      <c r="AT123" s="148" t="s">
        <v>195</v>
      </c>
      <c r="AU123" s="148" t="s">
        <v>82</v>
      </c>
      <c r="AY123" s="2" t="s">
        <v>193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2" t="s">
        <v>80</v>
      </c>
      <c r="BK123" s="149">
        <f t="shared" si="19"/>
        <v>0</v>
      </c>
      <c r="BL123" s="2" t="s">
        <v>283</v>
      </c>
      <c r="BM123" s="148" t="s">
        <v>386</v>
      </c>
    </row>
    <row r="124" spans="1:65" s="17" customFormat="1" ht="16.5" customHeight="1">
      <c r="A124" s="13"/>
      <c r="B124" s="136"/>
      <c r="C124" s="137" t="s">
        <v>307</v>
      </c>
      <c r="D124" s="137" t="s">
        <v>195</v>
      </c>
      <c r="E124" s="138" t="s">
        <v>3235</v>
      </c>
      <c r="F124" s="139" t="s">
        <v>3236</v>
      </c>
      <c r="G124" s="140" t="s">
        <v>353</v>
      </c>
      <c r="H124" s="141">
        <v>4.5</v>
      </c>
      <c r="I124" s="142">
        <v>0</v>
      </c>
      <c r="J124" s="142">
        <f t="shared" si="10"/>
        <v>0</v>
      </c>
      <c r="K124" s="143"/>
      <c r="L124" s="14"/>
      <c r="M124" s="144"/>
      <c r="N124" s="145" t="s">
        <v>44</v>
      </c>
      <c r="O124" s="146">
        <v>0</v>
      </c>
      <c r="P124" s="146">
        <f t="shared" si="11"/>
        <v>0</v>
      </c>
      <c r="Q124" s="146">
        <v>0</v>
      </c>
      <c r="R124" s="146">
        <f t="shared" si="12"/>
        <v>0</v>
      </c>
      <c r="S124" s="146">
        <v>0</v>
      </c>
      <c r="T124" s="147">
        <f t="shared" si="13"/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8" t="s">
        <v>283</v>
      </c>
      <c r="AT124" s="148" t="s">
        <v>195</v>
      </c>
      <c r="AU124" s="148" t="s">
        <v>82</v>
      </c>
      <c r="AY124" s="2" t="s">
        <v>193</v>
      </c>
      <c r="BE124" s="149">
        <f t="shared" si="14"/>
        <v>0</v>
      </c>
      <c r="BF124" s="149">
        <f t="shared" si="15"/>
        <v>0</v>
      </c>
      <c r="BG124" s="149">
        <f t="shared" si="16"/>
        <v>0</v>
      </c>
      <c r="BH124" s="149">
        <f t="shared" si="17"/>
        <v>0</v>
      </c>
      <c r="BI124" s="149">
        <f t="shared" si="18"/>
        <v>0</v>
      </c>
      <c r="BJ124" s="2" t="s">
        <v>80</v>
      </c>
      <c r="BK124" s="149">
        <f t="shared" si="19"/>
        <v>0</v>
      </c>
      <c r="BL124" s="2" t="s">
        <v>283</v>
      </c>
      <c r="BM124" s="148" t="s">
        <v>392</v>
      </c>
    </row>
    <row r="125" spans="1:65" s="17" customFormat="1" ht="16.5" customHeight="1">
      <c r="A125" s="13"/>
      <c r="B125" s="136"/>
      <c r="C125" s="137" t="s">
        <v>396</v>
      </c>
      <c r="D125" s="137" t="s">
        <v>195</v>
      </c>
      <c r="E125" s="138" t="s">
        <v>3237</v>
      </c>
      <c r="F125" s="139" t="s">
        <v>3238</v>
      </c>
      <c r="G125" s="140" t="s">
        <v>353</v>
      </c>
      <c r="H125" s="141">
        <v>3.5</v>
      </c>
      <c r="I125" s="142">
        <v>0</v>
      </c>
      <c r="J125" s="142">
        <f t="shared" si="10"/>
        <v>0</v>
      </c>
      <c r="K125" s="143"/>
      <c r="L125" s="14"/>
      <c r="M125" s="144"/>
      <c r="N125" s="145" t="s">
        <v>44</v>
      </c>
      <c r="O125" s="146">
        <v>0</v>
      </c>
      <c r="P125" s="146">
        <f t="shared" si="11"/>
        <v>0</v>
      </c>
      <c r="Q125" s="146">
        <v>0</v>
      </c>
      <c r="R125" s="146">
        <f t="shared" si="12"/>
        <v>0</v>
      </c>
      <c r="S125" s="146">
        <v>0</v>
      </c>
      <c r="T125" s="147">
        <f t="shared" si="1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283</v>
      </c>
      <c r="AT125" s="148" t="s">
        <v>195</v>
      </c>
      <c r="AU125" s="148" t="s">
        <v>82</v>
      </c>
      <c r="AY125" s="2" t="s">
        <v>193</v>
      </c>
      <c r="BE125" s="149">
        <f t="shared" si="14"/>
        <v>0</v>
      </c>
      <c r="BF125" s="149">
        <f t="shared" si="15"/>
        <v>0</v>
      </c>
      <c r="BG125" s="149">
        <f t="shared" si="16"/>
        <v>0</v>
      </c>
      <c r="BH125" s="149">
        <f t="shared" si="17"/>
        <v>0</v>
      </c>
      <c r="BI125" s="149">
        <f t="shared" si="18"/>
        <v>0</v>
      </c>
      <c r="BJ125" s="2" t="s">
        <v>80</v>
      </c>
      <c r="BK125" s="149">
        <f t="shared" si="19"/>
        <v>0</v>
      </c>
      <c r="BL125" s="2" t="s">
        <v>283</v>
      </c>
      <c r="BM125" s="148" t="s">
        <v>399</v>
      </c>
    </row>
    <row r="126" spans="1:65" s="17" customFormat="1" ht="21.75" customHeight="1">
      <c r="A126" s="13"/>
      <c r="B126" s="136"/>
      <c r="C126" s="137" t="s">
        <v>313</v>
      </c>
      <c r="D126" s="137" t="s">
        <v>195</v>
      </c>
      <c r="E126" s="138" t="s">
        <v>3239</v>
      </c>
      <c r="F126" s="139" t="s">
        <v>3240</v>
      </c>
      <c r="G126" s="140" t="s">
        <v>353</v>
      </c>
      <c r="H126" s="141">
        <v>5</v>
      </c>
      <c r="I126" s="142">
        <v>0</v>
      </c>
      <c r="J126" s="142">
        <f t="shared" si="10"/>
        <v>0</v>
      </c>
      <c r="K126" s="143"/>
      <c r="L126" s="14"/>
      <c r="M126" s="144"/>
      <c r="N126" s="145" t="s">
        <v>44</v>
      </c>
      <c r="O126" s="146">
        <v>0</v>
      </c>
      <c r="P126" s="146">
        <f t="shared" si="11"/>
        <v>0</v>
      </c>
      <c r="Q126" s="146">
        <v>0</v>
      </c>
      <c r="R126" s="146">
        <f t="shared" si="12"/>
        <v>0</v>
      </c>
      <c r="S126" s="146">
        <v>0</v>
      </c>
      <c r="T126" s="147">
        <f t="shared" si="1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8" t="s">
        <v>283</v>
      </c>
      <c r="AT126" s="148" t="s">
        <v>195</v>
      </c>
      <c r="AU126" s="148" t="s">
        <v>82</v>
      </c>
      <c r="AY126" s="2" t="s">
        <v>193</v>
      </c>
      <c r="BE126" s="149">
        <f t="shared" si="14"/>
        <v>0</v>
      </c>
      <c r="BF126" s="149">
        <f t="shared" si="15"/>
        <v>0</v>
      </c>
      <c r="BG126" s="149">
        <f t="shared" si="16"/>
        <v>0</v>
      </c>
      <c r="BH126" s="149">
        <f t="shared" si="17"/>
        <v>0</v>
      </c>
      <c r="BI126" s="149">
        <f t="shared" si="18"/>
        <v>0</v>
      </c>
      <c r="BJ126" s="2" t="s">
        <v>80</v>
      </c>
      <c r="BK126" s="149">
        <f t="shared" si="19"/>
        <v>0</v>
      </c>
      <c r="BL126" s="2" t="s">
        <v>283</v>
      </c>
      <c r="BM126" s="148" t="s">
        <v>406</v>
      </c>
    </row>
    <row r="127" spans="1:65" s="17" customFormat="1" ht="21.75" customHeight="1">
      <c r="A127" s="13"/>
      <c r="B127" s="136"/>
      <c r="C127" s="137" t="s">
        <v>416</v>
      </c>
      <c r="D127" s="137" t="s">
        <v>195</v>
      </c>
      <c r="E127" s="138" t="s">
        <v>3241</v>
      </c>
      <c r="F127" s="139" t="s">
        <v>3242</v>
      </c>
      <c r="G127" s="140" t="s">
        <v>353</v>
      </c>
      <c r="H127" s="141">
        <v>31</v>
      </c>
      <c r="I127" s="142">
        <v>0</v>
      </c>
      <c r="J127" s="142">
        <f t="shared" si="10"/>
        <v>0</v>
      </c>
      <c r="K127" s="143"/>
      <c r="L127" s="14"/>
      <c r="M127" s="144"/>
      <c r="N127" s="145" t="s">
        <v>44</v>
      </c>
      <c r="O127" s="146">
        <v>0</v>
      </c>
      <c r="P127" s="146">
        <f t="shared" si="11"/>
        <v>0</v>
      </c>
      <c r="Q127" s="146">
        <v>0</v>
      </c>
      <c r="R127" s="146">
        <f t="shared" si="12"/>
        <v>0</v>
      </c>
      <c r="S127" s="146">
        <v>0</v>
      </c>
      <c r="T127" s="147">
        <f t="shared" si="1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8" t="s">
        <v>283</v>
      </c>
      <c r="AT127" s="148" t="s">
        <v>195</v>
      </c>
      <c r="AU127" s="148" t="s">
        <v>82</v>
      </c>
      <c r="AY127" s="2" t="s">
        <v>193</v>
      </c>
      <c r="BE127" s="149">
        <f t="shared" si="14"/>
        <v>0</v>
      </c>
      <c r="BF127" s="149">
        <f t="shared" si="15"/>
        <v>0</v>
      </c>
      <c r="BG127" s="149">
        <f t="shared" si="16"/>
        <v>0</v>
      </c>
      <c r="BH127" s="149">
        <f t="shared" si="17"/>
        <v>0</v>
      </c>
      <c r="BI127" s="149">
        <f t="shared" si="18"/>
        <v>0</v>
      </c>
      <c r="BJ127" s="2" t="s">
        <v>80</v>
      </c>
      <c r="BK127" s="149">
        <f t="shared" si="19"/>
        <v>0</v>
      </c>
      <c r="BL127" s="2" t="s">
        <v>283</v>
      </c>
      <c r="BM127" s="148" t="s">
        <v>419</v>
      </c>
    </row>
    <row r="128" spans="1:65" s="17" customFormat="1" ht="16.5" customHeight="1">
      <c r="A128" s="13"/>
      <c r="B128" s="136"/>
      <c r="C128" s="137" t="s">
        <v>327</v>
      </c>
      <c r="D128" s="137" t="s">
        <v>195</v>
      </c>
      <c r="E128" s="138" t="s">
        <v>3243</v>
      </c>
      <c r="F128" s="139" t="s">
        <v>3244</v>
      </c>
      <c r="G128" s="140" t="s">
        <v>353</v>
      </c>
      <c r="H128" s="141">
        <v>880.5</v>
      </c>
      <c r="I128" s="142">
        <v>0</v>
      </c>
      <c r="J128" s="142">
        <f t="shared" si="10"/>
        <v>0</v>
      </c>
      <c r="K128" s="143"/>
      <c r="L128" s="14"/>
      <c r="M128" s="144"/>
      <c r="N128" s="145" t="s">
        <v>44</v>
      </c>
      <c r="O128" s="146">
        <v>0</v>
      </c>
      <c r="P128" s="146">
        <f t="shared" si="11"/>
        <v>0</v>
      </c>
      <c r="Q128" s="146">
        <v>0</v>
      </c>
      <c r="R128" s="146">
        <f t="shared" si="12"/>
        <v>0</v>
      </c>
      <c r="S128" s="146">
        <v>0</v>
      </c>
      <c r="T128" s="147">
        <f t="shared" si="13"/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8" t="s">
        <v>283</v>
      </c>
      <c r="AT128" s="148" t="s">
        <v>195</v>
      </c>
      <c r="AU128" s="148" t="s">
        <v>82</v>
      </c>
      <c r="AY128" s="2" t="s">
        <v>193</v>
      </c>
      <c r="BE128" s="149">
        <f t="shared" si="14"/>
        <v>0</v>
      </c>
      <c r="BF128" s="149">
        <f t="shared" si="15"/>
        <v>0</v>
      </c>
      <c r="BG128" s="149">
        <f t="shared" si="16"/>
        <v>0</v>
      </c>
      <c r="BH128" s="149">
        <f t="shared" si="17"/>
        <v>0</v>
      </c>
      <c r="BI128" s="149">
        <f t="shared" si="18"/>
        <v>0</v>
      </c>
      <c r="BJ128" s="2" t="s">
        <v>80</v>
      </c>
      <c r="BK128" s="149">
        <f t="shared" si="19"/>
        <v>0</v>
      </c>
      <c r="BL128" s="2" t="s">
        <v>283</v>
      </c>
      <c r="BM128" s="148" t="s">
        <v>427</v>
      </c>
    </row>
    <row r="129" spans="1:65" s="17" customFormat="1" ht="16.5" customHeight="1">
      <c r="A129" s="13"/>
      <c r="B129" s="136"/>
      <c r="C129" s="137" t="s">
        <v>429</v>
      </c>
      <c r="D129" s="137" t="s">
        <v>195</v>
      </c>
      <c r="E129" s="138" t="s">
        <v>3245</v>
      </c>
      <c r="F129" s="139" t="s">
        <v>3246</v>
      </c>
      <c r="G129" s="140" t="s">
        <v>353</v>
      </c>
      <c r="H129" s="141">
        <v>92</v>
      </c>
      <c r="I129" s="142">
        <v>0</v>
      </c>
      <c r="J129" s="142">
        <f t="shared" si="10"/>
        <v>0</v>
      </c>
      <c r="K129" s="143"/>
      <c r="L129" s="14"/>
      <c r="M129" s="144"/>
      <c r="N129" s="145" t="s">
        <v>44</v>
      </c>
      <c r="O129" s="146">
        <v>0</v>
      </c>
      <c r="P129" s="146">
        <f t="shared" si="11"/>
        <v>0</v>
      </c>
      <c r="Q129" s="146">
        <v>0</v>
      </c>
      <c r="R129" s="146">
        <f t="shared" si="12"/>
        <v>0</v>
      </c>
      <c r="S129" s="146">
        <v>0</v>
      </c>
      <c r="T129" s="147">
        <f t="shared" si="1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8" t="s">
        <v>283</v>
      </c>
      <c r="AT129" s="148" t="s">
        <v>195</v>
      </c>
      <c r="AU129" s="148" t="s">
        <v>82</v>
      </c>
      <c r="AY129" s="2" t="s">
        <v>193</v>
      </c>
      <c r="BE129" s="149">
        <f t="shared" si="14"/>
        <v>0</v>
      </c>
      <c r="BF129" s="149">
        <f t="shared" si="15"/>
        <v>0</v>
      </c>
      <c r="BG129" s="149">
        <f t="shared" si="16"/>
        <v>0</v>
      </c>
      <c r="BH129" s="149">
        <f t="shared" si="17"/>
        <v>0</v>
      </c>
      <c r="BI129" s="149">
        <f t="shared" si="18"/>
        <v>0</v>
      </c>
      <c r="BJ129" s="2" t="s">
        <v>80</v>
      </c>
      <c r="BK129" s="149">
        <f t="shared" si="19"/>
        <v>0</v>
      </c>
      <c r="BL129" s="2" t="s">
        <v>283</v>
      </c>
      <c r="BM129" s="148" t="s">
        <v>432</v>
      </c>
    </row>
    <row r="130" spans="1:65" s="17" customFormat="1" ht="16.5" customHeight="1">
      <c r="A130" s="13"/>
      <c r="B130" s="136"/>
      <c r="C130" s="137" t="s">
        <v>332</v>
      </c>
      <c r="D130" s="137" t="s">
        <v>195</v>
      </c>
      <c r="E130" s="138" t="s">
        <v>3247</v>
      </c>
      <c r="F130" s="139" t="s">
        <v>3248</v>
      </c>
      <c r="G130" s="140" t="s">
        <v>353</v>
      </c>
      <c r="H130" s="141">
        <v>48</v>
      </c>
      <c r="I130" s="142">
        <v>0</v>
      </c>
      <c r="J130" s="142">
        <f t="shared" si="10"/>
        <v>0</v>
      </c>
      <c r="K130" s="143"/>
      <c r="L130" s="14"/>
      <c r="M130" s="144"/>
      <c r="N130" s="145" t="s">
        <v>44</v>
      </c>
      <c r="O130" s="146">
        <v>0</v>
      </c>
      <c r="P130" s="146">
        <f t="shared" si="11"/>
        <v>0</v>
      </c>
      <c r="Q130" s="146">
        <v>0</v>
      </c>
      <c r="R130" s="146">
        <f t="shared" si="12"/>
        <v>0</v>
      </c>
      <c r="S130" s="146">
        <v>0</v>
      </c>
      <c r="T130" s="147">
        <f t="shared" si="1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48" t="s">
        <v>283</v>
      </c>
      <c r="AT130" s="148" t="s">
        <v>195</v>
      </c>
      <c r="AU130" s="148" t="s">
        <v>82</v>
      </c>
      <c r="AY130" s="2" t="s">
        <v>193</v>
      </c>
      <c r="BE130" s="149">
        <f t="shared" si="14"/>
        <v>0</v>
      </c>
      <c r="BF130" s="149">
        <f t="shared" si="15"/>
        <v>0</v>
      </c>
      <c r="BG130" s="149">
        <f t="shared" si="16"/>
        <v>0</v>
      </c>
      <c r="BH130" s="149">
        <f t="shared" si="17"/>
        <v>0</v>
      </c>
      <c r="BI130" s="149">
        <f t="shared" si="18"/>
        <v>0</v>
      </c>
      <c r="BJ130" s="2" t="s">
        <v>80</v>
      </c>
      <c r="BK130" s="149">
        <f t="shared" si="19"/>
        <v>0</v>
      </c>
      <c r="BL130" s="2" t="s">
        <v>283</v>
      </c>
      <c r="BM130" s="148" t="s">
        <v>439</v>
      </c>
    </row>
    <row r="131" spans="1:65" s="17" customFormat="1" ht="21.75" customHeight="1">
      <c r="A131" s="13"/>
      <c r="B131" s="136"/>
      <c r="C131" s="137" t="s">
        <v>442</v>
      </c>
      <c r="D131" s="137" t="s">
        <v>195</v>
      </c>
      <c r="E131" s="138" t="s">
        <v>3249</v>
      </c>
      <c r="F131" s="139" t="s">
        <v>3250</v>
      </c>
      <c r="G131" s="140" t="s">
        <v>353</v>
      </c>
      <c r="H131" s="141">
        <v>65.5</v>
      </c>
      <c r="I131" s="142">
        <v>0</v>
      </c>
      <c r="J131" s="142">
        <f t="shared" si="10"/>
        <v>0</v>
      </c>
      <c r="K131" s="143"/>
      <c r="L131" s="14"/>
      <c r="M131" s="144"/>
      <c r="N131" s="145" t="s">
        <v>44</v>
      </c>
      <c r="O131" s="146">
        <v>0</v>
      </c>
      <c r="P131" s="146">
        <f t="shared" si="11"/>
        <v>0</v>
      </c>
      <c r="Q131" s="146">
        <v>0</v>
      </c>
      <c r="R131" s="146">
        <f t="shared" si="12"/>
        <v>0</v>
      </c>
      <c r="S131" s="146">
        <v>0</v>
      </c>
      <c r="T131" s="147">
        <f t="shared" si="13"/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8" t="s">
        <v>283</v>
      </c>
      <c r="AT131" s="148" t="s">
        <v>195</v>
      </c>
      <c r="AU131" s="148" t="s">
        <v>82</v>
      </c>
      <c r="AY131" s="2" t="s">
        <v>193</v>
      </c>
      <c r="BE131" s="149">
        <f t="shared" si="14"/>
        <v>0</v>
      </c>
      <c r="BF131" s="149">
        <f t="shared" si="15"/>
        <v>0</v>
      </c>
      <c r="BG131" s="149">
        <f t="shared" si="16"/>
        <v>0</v>
      </c>
      <c r="BH131" s="149">
        <f t="shared" si="17"/>
        <v>0</v>
      </c>
      <c r="BI131" s="149">
        <f t="shared" si="18"/>
        <v>0</v>
      </c>
      <c r="BJ131" s="2" t="s">
        <v>80</v>
      </c>
      <c r="BK131" s="149">
        <f t="shared" si="19"/>
        <v>0</v>
      </c>
      <c r="BL131" s="2" t="s">
        <v>283</v>
      </c>
      <c r="BM131" s="148" t="s">
        <v>445</v>
      </c>
    </row>
    <row r="132" spans="1:65" s="17" customFormat="1" ht="49.05" customHeight="1">
      <c r="A132" s="13"/>
      <c r="B132" s="136"/>
      <c r="C132" s="137" t="s">
        <v>336</v>
      </c>
      <c r="D132" s="137" t="s">
        <v>195</v>
      </c>
      <c r="E132" s="138" t="s">
        <v>3251</v>
      </c>
      <c r="F132" s="139" t="s">
        <v>3252</v>
      </c>
      <c r="G132" s="140" t="s">
        <v>353</v>
      </c>
      <c r="H132" s="141">
        <v>1129.5</v>
      </c>
      <c r="I132" s="142">
        <v>0</v>
      </c>
      <c r="J132" s="142">
        <f t="shared" si="10"/>
        <v>0</v>
      </c>
      <c r="K132" s="143"/>
      <c r="L132" s="14"/>
      <c r="M132" s="144"/>
      <c r="N132" s="145" t="s">
        <v>44</v>
      </c>
      <c r="O132" s="146">
        <v>0.1</v>
      </c>
      <c r="P132" s="146">
        <f t="shared" si="11"/>
        <v>112.95</v>
      </c>
      <c r="Q132" s="146">
        <v>4.244E-5</v>
      </c>
      <c r="R132" s="146">
        <f t="shared" si="12"/>
        <v>4.7935980000000003E-2</v>
      </c>
      <c r="S132" s="146">
        <v>0</v>
      </c>
      <c r="T132" s="147">
        <f t="shared" si="13"/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8" t="s">
        <v>283</v>
      </c>
      <c r="AT132" s="148" t="s">
        <v>195</v>
      </c>
      <c r="AU132" s="148" t="s">
        <v>82</v>
      </c>
      <c r="AY132" s="2" t="s">
        <v>193</v>
      </c>
      <c r="BE132" s="149">
        <f t="shared" si="14"/>
        <v>0</v>
      </c>
      <c r="BF132" s="149">
        <f t="shared" si="15"/>
        <v>0</v>
      </c>
      <c r="BG132" s="149">
        <f t="shared" si="16"/>
        <v>0</v>
      </c>
      <c r="BH132" s="149">
        <f t="shared" si="17"/>
        <v>0</v>
      </c>
      <c r="BI132" s="149">
        <f t="shared" si="18"/>
        <v>0</v>
      </c>
      <c r="BJ132" s="2" t="s">
        <v>80</v>
      </c>
      <c r="BK132" s="149">
        <f t="shared" si="19"/>
        <v>0</v>
      </c>
      <c r="BL132" s="2" t="s">
        <v>283</v>
      </c>
      <c r="BM132" s="148" t="s">
        <v>449</v>
      </c>
    </row>
    <row r="133" spans="1:65" s="17" customFormat="1">
      <c r="A133" s="13"/>
      <c r="B133" s="14"/>
      <c r="C133" s="13"/>
      <c r="D133" s="150" t="s">
        <v>200</v>
      </c>
      <c r="E133" s="13"/>
      <c r="F133" s="151" t="s">
        <v>3253</v>
      </c>
      <c r="G133" s="13"/>
      <c r="H133" s="13"/>
      <c r="I133" s="13"/>
      <c r="J133" s="13"/>
      <c r="K133" s="13"/>
      <c r="L133" s="14"/>
      <c r="M133" s="152"/>
      <c r="N133" s="153"/>
      <c r="O133" s="36"/>
      <c r="P133" s="36"/>
      <c r="Q133" s="36"/>
      <c r="R133" s="36"/>
      <c r="S133" s="36"/>
      <c r="T133" s="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" t="s">
        <v>200</v>
      </c>
      <c r="AU133" s="2" t="s">
        <v>82</v>
      </c>
    </row>
    <row r="134" spans="1:65" s="17" customFormat="1" ht="37.799999999999997" customHeight="1">
      <c r="A134" s="13"/>
      <c r="B134" s="136"/>
      <c r="C134" s="137" t="s">
        <v>453</v>
      </c>
      <c r="D134" s="137" t="s">
        <v>195</v>
      </c>
      <c r="E134" s="138" t="s">
        <v>3254</v>
      </c>
      <c r="F134" s="139" t="s">
        <v>3255</v>
      </c>
      <c r="G134" s="140" t="s">
        <v>198</v>
      </c>
      <c r="H134" s="141">
        <v>550</v>
      </c>
      <c r="I134" s="142">
        <v>0</v>
      </c>
      <c r="J134" s="142">
        <f>ROUND(I134*H134,2)</f>
        <v>0</v>
      </c>
      <c r="K134" s="143"/>
      <c r="L134" s="14"/>
      <c r="M134" s="144"/>
      <c r="N134" s="145" t="s">
        <v>44</v>
      </c>
      <c r="O134" s="146">
        <v>3.1E-2</v>
      </c>
      <c r="P134" s="146">
        <f>O134*H134</f>
        <v>17.05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48" t="s">
        <v>283</v>
      </c>
      <c r="AT134" s="148" t="s">
        <v>195</v>
      </c>
      <c r="AU134" s="148" t="s">
        <v>82</v>
      </c>
      <c r="AY134" s="2" t="s">
        <v>193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2" t="s">
        <v>80</v>
      </c>
      <c r="BK134" s="149">
        <f>ROUND(I134*H134,2)</f>
        <v>0</v>
      </c>
      <c r="BL134" s="2" t="s">
        <v>283</v>
      </c>
      <c r="BM134" s="148" t="s">
        <v>456</v>
      </c>
    </row>
    <row r="135" spans="1:65" s="17" customFormat="1">
      <c r="A135" s="13"/>
      <c r="B135" s="14"/>
      <c r="C135" s="13"/>
      <c r="D135" s="150" t="s">
        <v>200</v>
      </c>
      <c r="E135" s="13"/>
      <c r="F135" s="151" t="s">
        <v>3256</v>
      </c>
      <c r="G135" s="13"/>
      <c r="H135" s="13"/>
      <c r="I135" s="13"/>
      <c r="J135" s="13"/>
      <c r="K135" s="13"/>
      <c r="L135" s="14"/>
      <c r="M135" s="152"/>
      <c r="N135" s="153"/>
      <c r="O135" s="36"/>
      <c r="P135" s="36"/>
      <c r="Q135" s="36"/>
      <c r="R135" s="36"/>
      <c r="S135" s="36"/>
      <c r="T135" s="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" t="s">
        <v>200</v>
      </c>
      <c r="AU135" s="2" t="s">
        <v>82</v>
      </c>
    </row>
    <row r="136" spans="1:65" s="17" customFormat="1" ht="16.5" customHeight="1">
      <c r="A136" s="13"/>
      <c r="B136" s="136"/>
      <c r="C136" s="137" t="s">
        <v>354</v>
      </c>
      <c r="D136" s="137" t="s">
        <v>195</v>
      </c>
      <c r="E136" s="138" t="s">
        <v>3257</v>
      </c>
      <c r="F136" s="139" t="s">
        <v>3258</v>
      </c>
      <c r="G136" s="140" t="s">
        <v>353</v>
      </c>
      <c r="H136" s="141">
        <v>1129.5</v>
      </c>
      <c r="I136" s="142">
        <v>0</v>
      </c>
      <c r="J136" s="142">
        <f>ROUND(I136*H136,2)</f>
        <v>0</v>
      </c>
      <c r="K136" s="143"/>
      <c r="L136" s="14"/>
      <c r="M136" s="144"/>
      <c r="N136" s="145" t="s">
        <v>44</v>
      </c>
      <c r="O136" s="146">
        <v>0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8" t="s">
        <v>283</v>
      </c>
      <c r="AT136" s="148" t="s">
        <v>195</v>
      </c>
      <c r="AU136" s="148" t="s">
        <v>82</v>
      </c>
      <c r="AY136" s="2" t="s">
        <v>193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2" t="s">
        <v>80</v>
      </c>
      <c r="BK136" s="149">
        <f>ROUND(I136*H136,2)</f>
        <v>0</v>
      </c>
      <c r="BL136" s="2" t="s">
        <v>283</v>
      </c>
      <c r="BM136" s="148" t="s">
        <v>470</v>
      </c>
    </row>
    <row r="137" spans="1:65" s="17" customFormat="1" ht="44.25" customHeight="1">
      <c r="A137" s="13"/>
      <c r="B137" s="136"/>
      <c r="C137" s="137" t="s">
        <v>478</v>
      </c>
      <c r="D137" s="137" t="s">
        <v>195</v>
      </c>
      <c r="E137" s="138" t="s">
        <v>3259</v>
      </c>
      <c r="F137" s="139" t="s">
        <v>3260</v>
      </c>
      <c r="G137" s="140" t="s">
        <v>326</v>
      </c>
      <c r="H137" s="141">
        <v>2.0699999999999998</v>
      </c>
      <c r="I137" s="142">
        <v>0</v>
      </c>
      <c r="J137" s="142">
        <f>ROUND(I137*H137,2)</f>
        <v>0</v>
      </c>
      <c r="K137" s="143"/>
      <c r="L137" s="14"/>
      <c r="M137" s="144"/>
      <c r="N137" s="145" t="s">
        <v>44</v>
      </c>
      <c r="O137" s="146">
        <v>3.4630000000000001</v>
      </c>
      <c r="P137" s="146">
        <f>O137*H137</f>
        <v>7.1684099999999997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8" t="s">
        <v>283</v>
      </c>
      <c r="AT137" s="148" t="s">
        <v>195</v>
      </c>
      <c r="AU137" s="148" t="s">
        <v>82</v>
      </c>
      <c r="AY137" s="2" t="s">
        <v>193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2" t="s">
        <v>80</v>
      </c>
      <c r="BK137" s="149">
        <f>ROUND(I137*H137,2)</f>
        <v>0</v>
      </c>
      <c r="BL137" s="2" t="s">
        <v>283</v>
      </c>
      <c r="BM137" s="148" t="s">
        <v>481</v>
      </c>
    </row>
    <row r="138" spans="1:65" s="17" customFormat="1">
      <c r="A138" s="13"/>
      <c r="B138" s="14"/>
      <c r="C138" s="13"/>
      <c r="D138" s="150" t="s">
        <v>200</v>
      </c>
      <c r="E138" s="13"/>
      <c r="F138" s="151" t="s">
        <v>3261</v>
      </c>
      <c r="G138" s="13"/>
      <c r="H138" s="13"/>
      <c r="I138" s="13"/>
      <c r="J138" s="13"/>
      <c r="K138" s="13"/>
      <c r="L138" s="14"/>
      <c r="M138" s="152"/>
      <c r="N138" s="153"/>
      <c r="O138" s="36"/>
      <c r="P138" s="36"/>
      <c r="Q138" s="36"/>
      <c r="R138" s="36"/>
      <c r="S138" s="36"/>
      <c r="T138" s="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" t="s">
        <v>200</v>
      </c>
      <c r="AU138" s="2" t="s">
        <v>82</v>
      </c>
    </row>
    <row r="139" spans="1:65" s="123" customFormat="1" ht="22.8" customHeight="1">
      <c r="B139" s="124"/>
      <c r="D139" s="125" t="s">
        <v>72</v>
      </c>
      <c r="E139" s="134" t="s">
        <v>3262</v>
      </c>
      <c r="F139" s="134" t="s">
        <v>3263</v>
      </c>
      <c r="J139" s="135">
        <f>BK139</f>
        <v>0</v>
      </c>
      <c r="L139" s="124"/>
      <c r="M139" s="128"/>
      <c r="N139" s="129"/>
      <c r="O139" s="129"/>
      <c r="P139" s="130">
        <f>SUM(P140:P169)</f>
        <v>0.65800000000000003</v>
      </c>
      <c r="Q139" s="129"/>
      <c r="R139" s="130">
        <f>SUM(R140:R169)</f>
        <v>5.3613E-4</v>
      </c>
      <c r="S139" s="129"/>
      <c r="T139" s="131">
        <f>SUM(T140:T169)</f>
        <v>0</v>
      </c>
      <c r="AR139" s="125" t="s">
        <v>82</v>
      </c>
      <c r="AT139" s="132" t="s">
        <v>72</v>
      </c>
      <c r="AU139" s="132" t="s">
        <v>80</v>
      </c>
      <c r="AY139" s="125" t="s">
        <v>193</v>
      </c>
      <c r="BK139" s="133">
        <f>SUM(BK140:BK169)</f>
        <v>0</v>
      </c>
    </row>
    <row r="140" spans="1:65" s="17" customFormat="1" ht="16.5" customHeight="1">
      <c r="A140" s="13"/>
      <c r="B140" s="136"/>
      <c r="C140" s="137" t="s">
        <v>360</v>
      </c>
      <c r="D140" s="137" t="s">
        <v>195</v>
      </c>
      <c r="E140" s="138" t="s">
        <v>3264</v>
      </c>
      <c r="F140" s="139" t="s">
        <v>3265</v>
      </c>
      <c r="G140" s="140" t="s">
        <v>605</v>
      </c>
      <c r="H140" s="141">
        <v>18</v>
      </c>
      <c r="I140" s="142">
        <v>0</v>
      </c>
      <c r="J140" s="142">
        <f>ROUND(I140*H140,2)</f>
        <v>0</v>
      </c>
      <c r="K140" s="143"/>
      <c r="L140" s="14"/>
      <c r="M140" s="144"/>
      <c r="N140" s="145" t="s">
        <v>44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48" t="s">
        <v>283</v>
      </c>
      <c r="AT140" s="148" t="s">
        <v>195</v>
      </c>
      <c r="AU140" s="148" t="s">
        <v>82</v>
      </c>
      <c r="AY140" s="2" t="s">
        <v>193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2" t="s">
        <v>80</v>
      </c>
      <c r="BK140" s="149">
        <f>ROUND(I140*H140,2)</f>
        <v>0</v>
      </c>
      <c r="BL140" s="2" t="s">
        <v>283</v>
      </c>
      <c r="BM140" s="148" t="s">
        <v>485</v>
      </c>
    </row>
    <row r="141" spans="1:65" s="17" customFormat="1" ht="16.5" customHeight="1">
      <c r="A141" s="13"/>
      <c r="B141" s="136"/>
      <c r="C141" s="137" t="s">
        <v>488</v>
      </c>
      <c r="D141" s="137" t="s">
        <v>195</v>
      </c>
      <c r="E141" s="138" t="s">
        <v>3266</v>
      </c>
      <c r="F141" s="139" t="s">
        <v>3267</v>
      </c>
      <c r="G141" s="140" t="s">
        <v>605</v>
      </c>
      <c r="H141" s="141">
        <v>9</v>
      </c>
      <c r="I141" s="142">
        <v>0</v>
      </c>
      <c r="J141" s="142">
        <f>ROUND(I141*H141,2)</f>
        <v>0</v>
      </c>
      <c r="K141" s="143"/>
      <c r="L141" s="14"/>
      <c r="M141" s="144"/>
      <c r="N141" s="145" t="s">
        <v>44</v>
      </c>
      <c r="O141" s="146">
        <v>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8" t="s">
        <v>283</v>
      </c>
      <c r="AT141" s="148" t="s">
        <v>195</v>
      </c>
      <c r="AU141" s="148" t="s">
        <v>82</v>
      </c>
      <c r="AY141" s="2" t="s">
        <v>193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2" t="s">
        <v>80</v>
      </c>
      <c r="BK141" s="149">
        <f>ROUND(I141*H141,2)</f>
        <v>0</v>
      </c>
      <c r="BL141" s="2" t="s">
        <v>283</v>
      </c>
      <c r="BM141" s="148" t="s">
        <v>491</v>
      </c>
    </row>
    <row r="142" spans="1:65" s="17" customFormat="1" ht="24.15" customHeight="1">
      <c r="A142" s="13"/>
      <c r="B142" s="136"/>
      <c r="C142" s="137" t="s">
        <v>369</v>
      </c>
      <c r="D142" s="137" t="s">
        <v>195</v>
      </c>
      <c r="E142" s="138" t="s">
        <v>3268</v>
      </c>
      <c r="F142" s="139" t="s">
        <v>3269</v>
      </c>
      <c r="G142" s="140" t="s">
        <v>605</v>
      </c>
      <c r="H142" s="141">
        <v>9</v>
      </c>
      <c r="I142" s="142">
        <v>0</v>
      </c>
      <c r="J142" s="142">
        <f>ROUND(I142*H142,2)</f>
        <v>0</v>
      </c>
      <c r="K142" s="143"/>
      <c r="L142" s="14"/>
      <c r="M142" s="144"/>
      <c r="N142" s="145" t="s">
        <v>44</v>
      </c>
      <c r="O142" s="146">
        <v>6.2E-2</v>
      </c>
      <c r="P142" s="146">
        <f>O142*H142</f>
        <v>0.55800000000000005</v>
      </c>
      <c r="Q142" s="146">
        <v>5.9570000000000001E-5</v>
      </c>
      <c r="R142" s="146">
        <f>Q142*H142</f>
        <v>5.3613E-4</v>
      </c>
      <c r="S142" s="146">
        <v>0</v>
      </c>
      <c r="T142" s="147">
        <f>S142*H142</f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8" t="s">
        <v>283</v>
      </c>
      <c r="AT142" s="148" t="s">
        <v>195</v>
      </c>
      <c r="AU142" s="148" t="s">
        <v>82</v>
      </c>
      <c r="AY142" s="2" t="s">
        <v>193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2" t="s">
        <v>80</v>
      </c>
      <c r="BK142" s="149">
        <f>ROUND(I142*H142,2)</f>
        <v>0</v>
      </c>
      <c r="BL142" s="2" t="s">
        <v>283</v>
      </c>
      <c r="BM142" s="148" t="s">
        <v>497</v>
      </c>
    </row>
    <row r="143" spans="1:65" s="17" customFormat="1">
      <c r="A143" s="13"/>
      <c r="B143" s="14"/>
      <c r="C143" s="13"/>
      <c r="D143" s="150" t="s">
        <v>200</v>
      </c>
      <c r="E143" s="13"/>
      <c r="F143" s="151" t="s">
        <v>3270</v>
      </c>
      <c r="G143" s="13"/>
      <c r="H143" s="13"/>
      <c r="I143" s="13"/>
      <c r="J143" s="13"/>
      <c r="K143" s="13"/>
      <c r="L143" s="14"/>
      <c r="M143" s="152"/>
      <c r="N143" s="153"/>
      <c r="O143" s="36"/>
      <c r="P143" s="36"/>
      <c r="Q143" s="36"/>
      <c r="R143" s="36"/>
      <c r="S143" s="36"/>
      <c r="T143" s="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" t="s">
        <v>200</v>
      </c>
      <c r="AU143" s="2" t="s">
        <v>82</v>
      </c>
    </row>
    <row r="144" spans="1:65" s="17" customFormat="1" ht="16.5" customHeight="1">
      <c r="A144" s="13"/>
      <c r="B144" s="136"/>
      <c r="C144" s="137" t="s">
        <v>501</v>
      </c>
      <c r="D144" s="137" t="s">
        <v>195</v>
      </c>
      <c r="E144" s="138" t="s">
        <v>3271</v>
      </c>
      <c r="F144" s="139" t="s">
        <v>3272</v>
      </c>
      <c r="G144" s="140" t="s">
        <v>605</v>
      </c>
      <c r="H144" s="141">
        <v>4</v>
      </c>
      <c r="I144" s="142">
        <v>0</v>
      </c>
      <c r="J144" s="142">
        <f t="shared" ref="J144:J168" si="20">ROUND(I144*H144,2)</f>
        <v>0</v>
      </c>
      <c r="K144" s="143"/>
      <c r="L144" s="14"/>
      <c r="M144" s="144"/>
      <c r="N144" s="145" t="s">
        <v>44</v>
      </c>
      <c r="O144" s="146">
        <v>0</v>
      </c>
      <c r="P144" s="146">
        <f t="shared" ref="P144:P168" si="21">O144*H144</f>
        <v>0</v>
      </c>
      <c r="Q144" s="146">
        <v>0</v>
      </c>
      <c r="R144" s="146">
        <f t="shared" ref="R144:R168" si="22">Q144*H144</f>
        <v>0</v>
      </c>
      <c r="S144" s="146">
        <v>0</v>
      </c>
      <c r="T144" s="147">
        <f t="shared" ref="T144:T168" si="23">S144*H144</f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8" t="s">
        <v>283</v>
      </c>
      <c r="AT144" s="148" t="s">
        <v>195</v>
      </c>
      <c r="AU144" s="148" t="s">
        <v>82</v>
      </c>
      <c r="AY144" s="2" t="s">
        <v>193</v>
      </c>
      <c r="BE144" s="149">
        <f t="shared" ref="BE144:BE168" si="24">IF(N144="základní",J144,0)</f>
        <v>0</v>
      </c>
      <c r="BF144" s="149">
        <f t="shared" ref="BF144:BF168" si="25">IF(N144="snížená",J144,0)</f>
        <v>0</v>
      </c>
      <c r="BG144" s="149">
        <f t="shared" ref="BG144:BG168" si="26">IF(N144="zákl. přenesená",J144,0)</f>
        <v>0</v>
      </c>
      <c r="BH144" s="149">
        <f t="shared" ref="BH144:BH168" si="27">IF(N144="sníž. přenesená",J144,0)</f>
        <v>0</v>
      </c>
      <c r="BI144" s="149">
        <f t="shared" ref="BI144:BI168" si="28">IF(N144="nulová",J144,0)</f>
        <v>0</v>
      </c>
      <c r="BJ144" s="2" t="s">
        <v>80</v>
      </c>
      <c r="BK144" s="149">
        <f t="shared" ref="BK144:BK168" si="29">ROUND(I144*H144,2)</f>
        <v>0</v>
      </c>
      <c r="BL144" s="2" t="s">
        <v>283</v>
      </c>
      <c r="BM144" s="148" t="s">
        <v>504</v>
      </c>
    </row>
    <row r="145" spans="1:65" s="17" customFormat="1" ht="16.5" customHeight="1">
      <c r="A145" s="13"/>
      <c r="B145" s="136"/>
      <c r="C145" s="137" t="s">
        <v>375</v>
      </c>
      <c r="D145" s="137" t="s">
        <v>195</v>
      </c>
      <c r="E145" s="138" t="s">
        <v>3273</v>
      </c>
      <c r="F145" s="139" t="s">
        <v>3274</v>
      </c>
      <c r="G145" s="140" t="s">
        <v>605</v>
      </c>
      <c r="H145" s="141">
        <v>2</v>
      </c>
      <c r="I145" s="142">
        <v>0</v>
      </c>
      <c r="J145" s="142">
        <f t="shared" si="20"/>
        <v>0</v>
      </c>
      <c r="K145" s="143"/>
      <c r="L145" s="14"/>
      <c r="M145" s="144"/>
      <c r="N145" s="145" t="s">
        <v>44</v>
      </c>
      <c r="O145" s="146">
        <v>0</v>
      </c>
      <c r="P145" s="146">
        <f t="shared" si="21"/>
        <v>0</v>
      </c>
      <c r="Q145" s="146">
        <v>0</v>
      </c>
      <c r="R145" s="146">
        <f t="shared" si="22"/>
        <v>0</v>
      </c>
      <c r="S145" s="146">
        <v>0</v>
      </c>
      <c r="T145" s="147">
        <f t="shared" si="23"/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8" t="s">
        <v>283</v>
      </c>
      <c r="AT145" s="148" t="s">
        <v>195</v>
      </c>
      <c r="AU145" s="148" t="s">
        <v>82</v>
      </c>
      <c r="AY145" s="2" t="s">
        <v>193</v>
      </c>
      <c r="BE145" s="149">
        <f t="shared" si="24"/>
        <v>0</v>
      </c>
      <c r="BF145" s="149">
        <f t="shared" si="25"/>
        <v>0</v>
      </c>
      <c r="BG145" s="149">
        <f t="shared" si="26"/>
        <v>0</v>
      </c>
      <c r="BH145" s="149">
        <f t="shared" si="27"/>
        <v>0</v>
      </c>
      <c r="BI145" s="149">
        <f t="shared" si="28"/>
        <v>0</v>
      </c>
      <c r="BJ145" s="2" t="s">
        <v>80</v>
      </c>
      <c r="BK145" s="149">
        <f t="shared" si="29"/>
        <v>0</v>
      </c>
      <c r="BL145" s="2" t="s">
        <v>283</v>
      </c>
      <c r="BM145" s="148" t="s">
        <v>510</v>
      </c>
    </row>
    <row r="146" spans="1:65" s="17" customFormat="1" ht="16.5" customHeight="1">
      <c r="A146" s="13"/>
      <c r="B146" s="136"/>
      <c r="C146" s="137" t="s">
        <v>512</v>
      </c>
      <c r="D146" s="137" t="s">
        <v>195</v>
      </c>
      <c r="E146" s="138" t="s">
        <v>3275</v>
      </c>
      <c r="F146" s="139" t="s">
        <v>3276</v>
      </c>
      <c r="G146" s="140" t="s">
        <v>605</v>
      </c>
      <c r="H146" s="141">
        <v>2</v>
      </c>
      <c r="I146" s="142">
        <v>0</v>
      </c>
      <c r="J146" s="142">
        <f t="shared" si="20"/>
        <v>0</v>
      </c>
      <c r="K146" s="143"/>
      <c r="L146" s="14"/>
      <c r="M146" s="144"/>
      <c r="N146" s="145" t="s">
        <v>44</v>
      </c>
      <c r="O146" s="146">
        <v>0</v>
      </c>
      <c r="P146" s="146">
        <f t="shared" si="21"/>
        <v>0</v>
      </c>
      <c r="Q146" s="146">
        <v>0</v>
      </c>
      <c r="R146" s="146">
        <f t="shared" si="22"/>
        <v>0</v>
      </c>
      <c r="S146" s="146">
        <v>0</v>
      </c>
      <c r="T146" s="147">
        <f t="shared" si="23"/>
        <v>0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48" t="s">
        <v>283</v>
      </c>
      <c r="AT146" s="148" t="s">
        <v>195</v>
      </c>
      <c r="AU146" s="148" t="s">
        <v>82</v>
      </c>
      <c r="AY146" s="2" t="s">
        <v>193</v>
      </c>
      <c r="BE146" s="149">
        <f t="shared" si="24"/>
        <v>0</v>
      </c>
      <c r="BF146" s="149">
        <f t="shared" si="25"/>
        <v>0</v>
      </c>
      <c r="BG146" s="149">
        <f t="shared" si="26"/>
        <v>0</v>
      </c>
      <c r="BH146" s="149">
        <f t="shared" si="27"/>
        <v>0</v>
      </c>
      <c r="BI146" s="149">
        <f t="shared" si="28"/>
        <v>0</v>
      </c>
      <c r="BJ146" s="2" t="s">
        <v>80</v>
      </c>
      <c r="BK146" s="149">
        <f t="shared" si="29"/>
        <v>0</v>
      </c>
      <c r="BL146" s="2" t="s">
        <v>283</v>
      </c>
      <c r="BM146" s="148" t="s">
        <v>515</v>
      </c>
    </row>
    <row r="147" spans="1:65" s="17" customFormat="1" ht="16.5" customHeight="1">
      <c r="A147" s="13"/>
      <c r="B147" s="136"/>
      <c r="C147" s="137" t="s">
        <v>378</v>
      </c>
      <c r="D147" s="137" t="s">
        <v>195</v>
      </c>
      <c r="E147" s="138" t="s">
        <v>3277</v>
      </c>
      <c r="F147" s="139" t="s">
        <v>3278</v>
      </c>
      <c r="G147" s="140" t="s">
        <v>605</v>
      </c>
      <c r="H147" s="141">
        <v>2</v>
      </c>
      <c r="I147" s="142">
        <v>0</v>
      </c>
      <c r="J147" s="142">
        <f t="shared" si="20"/>
        <v>0</v>
      </c>
      <c r="K147" s="143"/>
      <c r="L147" s="14"/>
      <c r="M147" s="144"/>
      <c r="N147" s="145" t="s">
        <v>44</v>
      </c>
      <c r="O147" s="146">
        <v>0</v>
      </c>
      <c r="P147" s="146">
        <f t="shared" si="21"/>
        <v>0</v>
      </c>
      <c r="Q147" s="146">
        <v>0</v>
      </c>
      <c r="R147" s="146">
        <f t="shared" si="22"/>
        <v>0</v>
      </c>
      <c r="S147" s="146">
        <v>0</v>
      </c>
      <c r="T147" s="147">
        <f t="shared" si="23"/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8" t="s">
        <v>283</v>
      </c>
      <c r="AT147" s="148" t="s">
        <v>195</v>
      </c>
      <c r="AU147" s="148" t="s">
        <v>82</v>
      </c>
      <c r="AY147" s="2" t="s">
        <v>193</v>
      </c>
      <c r="BE147" s="149">
        <f t="shared" si="24"/>
        <v>0</v>
      </c>
      <c r="BF147" s="149">
        <f t="shared" si="25"/>
        <v>0</v>
      </c>
      <c r="BG147" s="149">
        <f t="shared" si="26"/>
        <v>0</v>
      </c>
      <c r="BH147" s="149">
        <f t="shared" si="27"/>
        <v>0</v>
      </c>
      <c r="BI147" s="149">
        <f t="shared" si="28"/>
        <v>0</v>
      </c>
      <c r="BJ147" s="2" t="s">
        <v>80</v>
      </c>
      <c r="BK147" s="149">
        <f t="shared" si="29"/>
        <v>0</v>
      </c>
      <c r="BL147" s="2" t="s">
        <v>283</v>
      </c>
      <c r="BM147" s="148" t="s">
        <v>521</v>
      </c>
    </row>
    <row r="148" spans="1:65" s="17" customFormat="1" ht="16.5" customHeight="1">
      <c r="A148" s="13"/>
      <c r="B148" s="136"/>
      <c r="C148" s="137" t="s">
        <v>525</v>
      </c>
      <c r="D148" s="137" t="s">
        <v>195</v>
      </c>
      <c r="E148" s="138" t="s">
        <v>3279</v>
      </c>
      <c r="F148" s="139" t="s">
        <v>3280</v>
      </c>
      <c r="G148" s="140" t="s">
        <v>605</v>
      </c>
      <c r="H148" s="141">
        <v>1</v>
      </c>
      <c r="I148" s="142">
        <v>0</v>
      </c>
      <c r="J148" s="142">
        <f t="shared" si="20"/>
        <v>0</v>
      </c>
      <c r="K148" s="143"/>
      <c r="L148" s="14"/>
      <c r="M148" s="144"/>
      <c r="N148" s="145" t="s">
        <v>44</v>
      </c>
      <c r="O148" s="146">
        <v>0</v>
      </c>
      <c r="P148" s="146">
        <f t="shared" si="21"/>
        <v>0</v>
      </c>
      <c r="Q148" s="146">
        <v>0</v>
      </c>
      <c r="R148" s="146">
        <f t="shared" si="22"/>
        <v>0</v>
      </c>
      <c r="S148" s="146">
        <v>0</v>
      </c>
      <c r="T148" s="147">
        <f t="shared" si="23"/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48" t="s">
        <v>283</v>
      </c>
      <c r="AT148" s="148" t="s">
        <v>195</v>
      </c>
      <c r="AU148" s="148" t="s">
        <v>82</v>
      </c>
      <c r="AY148" s="2" t="s">
        <v>193</v>
      </c>
      <c r="BE148" s="149">
        <f t="shared" si="24"/>
        <v>0</v>
      </c>
      <c r="BF148" s="149">
        <f t="shared" si="25"/>
        <v>0</v>
      </c>
      <c r="BG148" s="149">
        <f t="shared" si="26"/>
        <v>0</v>
      </c>
      <c r="BH148" s="149">
        <f t="shared" si="27"/>
        <v>0</v>
      </c>
      <c r="BI148" s="149">
        <f t="shared" si="28"/>
        <v>0</v>
      </c>
      <c r="BJ148" s="2" t="s">
        <v>80</v>
      </c>
      <c r="BK148" s="149">
        <f t="shared" si="29"/>
        <v>0</v>
      </c>
      <c r="BL148" s="2" t="s">
        <v>283</v>
      </c>
      <c r="BM148" s="148" t="s">
        <v>528</v>
      </c>
    </row>
    <row r="149" spans="1:65" s="17" customFormat="1" ht="16.5" customHeight="1">
      <c r="A149" s="13"/>
      <c r="B149" s="136"/>
      <c r="C149" s="137" t="s">
        <v>382</v>
      </c>
      <c r="D149" s="137" t="s">
        <v>195</v>
      </c>
      <c r="E149" s="138" t="s">
        <v>3281</v>
      </c>
      <c r="F149" s="139" t="s">
        <v>3282</v>
      </c>
      <c r="G149" s="140" t="s">
        <v>605</v>
      </c>
      <c r="H149" s="141">
        <v>1</v>
      </c>
      <c r="I149" s="142">
        <v>0</v>
      </c>
      <c r="J149" s="142">
        <f t="shared" si="20"/>
        <v>0</v>
      </c>
      <c r="K149" s="143"/>
      <c r="L149" s="14"/>
      <c r="M149" s="144"/>
      <c r="N149" s="145" t="s">
        <v>44</v>
      </c>
      <c r="O149" s="146">
        <v>0</v>
      </c>
      <c r="P149" s="146">
        <f t="shared" si="21"/>
        <v>0</v>
      </c>
      <c r="Q149" s="146">
        <v>0</v>
      </c>
      <c r="R149" s="146">
        <f t="shared" si="22"/>
        <v>0</v>
      </c>
      <c r="S149" s="146">
        <v>0</v>
      </c>
      <c r="T149" s="147">
        <f t="shared" si="23"/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48" t="s">
        <v>283</v>
      </c>
      <c r="AT149" s="148" t="s">
        <v>195</v>
      </c>
      <c r="AU149" s="148" t="s">
        <v>82</v>
      </c>
      <c r="AY149" s="2" t="s">
        <v>193</v>
      </c>
      <c r="BE149" s="149">
        <f t="shared" si="24"/>
        <v>0</v>
      </c>
      <c r="BF149" s="149">
        <f t="shared" si="25"/>
        <v>0</v>
      </c>
      <c r="BG149" s="149">
        <f t="shared" si="26"/>
        <v>0</v>
      </c>
      <c r="BH149" s="149">
        <f t="shared" si="27"/>
        <v>0</v>
      </c>
      <c r="BI149" s="149">
        <f t="shared" si="28"/>
        <v>0</v>
      </c>
      <c r="BJ149" s="2" t="s">
        <v>80</v>
      </c>
      <c r="BK149" s="149">
        <f t="shared" si="29"/>
        <v>0</v>
      </c>
      <c r="BL149" s="2" t="s">
        <v>283</v>
      </c>
      <c r="BM149" s="148" t="s">
        <v>539</v>
      </c>
    </row>
    <row r="150" spans="1:65" s="17" customFormat="1" ht="16.5" customHeight="1">
      <c r="A150" s="13"/>
      <c r="B150" s="136"/>
      <c r="C150" s="137" t="s">
        <v>545</v>
      </c>
      <c r="D150" s="137" t="s">
        <v>195</v>
      </c>
      <c r="E150" s="138" t="s">
        <v>3283</v>
      </c>
      <c r="F150" s="139" t="s">
        <v>3284</v>
      </c>
      <c r="G150" s="140" t="s">
        <v>605</v>
      </c>
      <c r="H150" s="141">
        <v>3</v>
      </c>
      <c r="I150" s="142">
        <v>0</v>
      </c>
      <c r="J150" s="142">
        <f t="shared" si="20"/>
        <v>0</v>
      </c>
      <c r="K150" s="143"/>
      <c r="L150" s="14"/>
      <c r="M150" s="144"/>
      <c r="N150" s="145" t="s">
        <v>44</v>
      </c>
      <c r="O150" s="146">
        <v>0</v>
      </c>
      <c r="P150" s="146">
        <f t="shared" si="21"/>
        <v>0</v>
      </c>
      <c r="Q150" s="146">
        <v>0</v>
      </c>
      <c r="R150" s="146">
        <f t="shared" si="22"/>
        <v>0</v>
      </c>
      <c r="S150" s="146">
        <v>0</v>
      </c>
      <c r="T150" s="147">
        <f t="shared" si="23"/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48" t="s">
        <v>283</v>
      </c>
      <c r="AT150" s="148" t="s">
        <v>195</v>
      </c>
      <c r="AU150" s="148" t="s">
        <v>82</v>
      </c>
      <c r="AY150" s="2" t="s">
        <v>193</v>
      </c>
      <c r="BE150" s="149">
        <f t="shared" si="24"/>
        <v>0</v>
      </c>
      <c r="BF150" s="149">
        <f t="shared" si="25"/>
        <v>0</v>
      </c>
      <c r="BG150" s="149">
        <f t="shared" si="26"/>
        <v>0</v>
      </c>
      <c r="BH150" s="149">
        <f t="shared" si="27"/>
        <v>0</v>
      </c>
      <c r="BI150" s="149">
        <f t="shared" si="28"/>
        <v>0</v>
      </c>
      <c r="BJ150" s="2" t="s">
        <v>80</v>
      </c>
      <c r="BK150" s="149">
        <f t="shared" si="29"/>
        <v>0</v>
      </c>
      <c r="BL150" s="2" t="s">
        <v>283</v>
      </c>
      <c r="BM150" s="148" t="s">
        <v>548</v>
      </c>
    </row>
    <row r="151" spans="1:65" s="17" customFormat="1" ht="16.5" customHeight="1">
      <c r="A151" s="13"/>
      <c r="B151" s="136"/>
      <c r="C151" s="137" t="s">
        <v>386</v>
      </c>
      <c r="D151" s="137" t="s">
        <v>195</v>
      </c>
      <c r="E151" s="138" t="s">
        <v>3285</v>
      </c>
      <c r="F151" s="139" t="s">
        <v>3286</v>
      </c>
      <c r="G151" s="140" t="s">
        <v>605</v>
      </c>
      <c r="H151" s="141">
        <v>4</v>
      </c>
      <c r="I151" s="142">
        <v>0</v>
      </c>
      <c r="J151" s="142">
        <f t="shared" si="20"/>
        <v>0</v>
      </c>
      <c r="K151" s="143"/>
      <c r="L151" s="14"/>
      <c r="M151" s="144"/>
      <c r="N151" s="145" t="s">
        <v>44</v>
      </c>
      <c r="O151" s="146">
        <v>0</v>
      </c>
      <c r="P151" s="146">
        <f t="shared" si="21"/>
        <v>0</v>
      </c>
      <c r="Q151" s="146">
        <v>0</v>
      </c>
      <c r="R151" s="146">
        <f t="shared" si="22"/>
        <v>0</v>
      </c>
      <c r="S151" s="146">
        <v>0</v>
      </c>
      <c r="T151" s="147">
        <f t="shared" si="23"/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48" t="s">
        <v>283</v>
      </c>
      <c r="AT151" s="148" t="s">
        <v>195</v>
      </c>
      <c r="AU151" s="148" t="s">
        <v>82</v>
      </c>
      <c r="AY151" s="2" t="s">
        <v>193</v>
      </c>
      <c r="BE151" s="149">
        <f t="shared" si="24"/>
        <v>0</v>
      </c>
      <c r="BF151" s="149">
        <f t="shared" si="25"/>
        <v>0</v>
      </c>
      <c r="BG151" s="149">
        <f t="shared" si="26"/>
        <v>0</v>
      </c>
      <c r="BH151" s="149">
        <f t="shared" si="27"/>
        <v>0</v>
      </c>
      <c r="BI151" s="149">
        <f t="shared" si="28"/>
        <v>0</v>
      </c>
      <c r="BJ151" s="2" t="s">
        <v>80</v>
      </c>
      <c r="BK151" s="149">
        <f t="shared" si="29"/>
        <v>0</v>
      </c>
      <c r="BL151" s="2" t="s">
        <v>283</v>
      </c>
      <c r="BM151" s="148" t="s">
        <v>555</v>
      </c>
    </row>
    <row r="152" spans="1:65" s="17" customFormat="1" ht="21.75" customHeight="1">
      <c r="A152" s="13"/>
      <c r="B152" s="136"/>
      <c r="C152" s="137" t="s">
        <v>560</v>
      </c>
      <c r="D152" s="137" t="s">
        <v>195</v>
      </c>
      <c r="E152" s="138" t="s">
        <v>3287</v>
      </c>
      <c r="F152" s="139" t="s">
        <v>3288</v>
      </c>
      <c r="G152" s="140" t="s">
        <v>605</v>
      </c>
      <c r="H152" s="141">
        <v>1</v>
      </c>
      <c r="I152" s="142">
        <v>0</v>
      </c>
      <c r="J152" s="142">
        <f t="shared" si="20"/>
        <v>0</v>
      </c>
      <c r="K152" s="143"/>
      <c r="L152" s="14"/>
      <c r="M152" s="144"/>
      <c r="N152" s="145" t="s">
        <v>44</v>
      </c>
      <c r="O152" s="146">
        <v>0</v>
      </c>
      <c r="P152" s="146">
        <f t="shared" si="21"/>
        <v>0</v>
      </c>
      <c r="Q152" s="146">
        <v>0</v>
      </c>
      <c r="R152" s="146">
        <f t="shared" si="22"/>
        <v>0</v>
      </c>
      <c r="S152" s="146">
        <v>0</v>
      </c>
      <c r="T152" s="147">
        <f t="shared" si="23"/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48" t="s">
        <v>283</v>
      </c>
      <c r="AT152" s="148" t="s">
        <v>195</v>
      </c>
      <c r="AU152" s="148" t="s">
        <v>82</v>
      </c>
      <c r="AY152" s="2" t="s">
        <v>193</v>
      </c>
      <c r="BE152" s="149">
        <f t="shared" si="24"/>
        <v>0</v>
      </c>
      <c r="BF152" s="149">
        <f t="shared" si="25"/>
        <v>0</v>
      </c>
      <c r="BG152" s="149">
        <f t="shared" si="26"/>
        <v>0</v>
      </c>
      <c r="BH152" s="149">
        <f t="shared" si="27"/>
        <v>0</v>
      </c>
      <c r="BI152" s="149">
        <f t="shared" si="28"/>
        <v>0</v>
      </c>
      <c r="BJ152" s="2" t="s">
        <v>80</v>
      </c>
      <c r="BK152" s="149">
        <f t="shared" si="29"/>
        <v>0</v>
      </c>
      <c r="BL152" s="2" t="s">
        <v>283</v>
      </c>
      <c r="BM152" s="148" t="s">
        <v>564</v>
      </c>
    </row>
    <row r="153" spans="1:65" s="17" customFormat="1" ht="16.5" customHeight="1">
      <c r="A153" s="13"/>
      <c r="B153" s="136"/>
      <c r="C153" s="137" t="s">
        <v>392</v>
      </c>
      <c r="D153" s="137" t="s">
        <v>195</v>
      </c>
      <c r="E153" s="138" t="s">
        <v>3289</v>
      </c>
      <c r="F153" s="139" t="s">
        <v>3290</v>
      </c>
      <c r="G153" s="140" t="s">
        <v>605</v>
      </c>
      <c r="H153" s="141">
        <v>3</v>
      </c>
      <c r="I153" s="142">
        <v>0</v>
      </c>
      <c r="J153" s="142">
        <f t="shared" si="20"/>
        <v>0</v>
      </c>
      <c r="K153" s="143"/>
      <c r="L153" s="14"/>
      <c r="M153" s="144"/>
      <c r="N153" s="145" t="s">
        <v>44</v>
      </c>
      <c r="O153" s="146">
        <v>0</v>
      </c>
      <c r="P153" s="146">
        <f t="shared" si="21"/>
        <v>0</v>
      </c>
      <c r="Q153" s="146">
        <v>0</v>
      </c>
      <c r="R153" s="146">
        <f t="shared" si="22"/>
        <v>0</v>
      </c>
      <c r="S153" s="146">
        <v>0</v>
      </c>
      <c r="T153" s="147">
        <f t="shared" si="23"/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8" t="s">
        <v>283</v>
      </c>
      <c r="AT153" s="148" t="s">
        <v>195</v>
      </c>
      <c r="AU153" s="148" t="s">
        <v>82</v>
      </c>
      <c r="AY153" s="2" t="s">
        <v>193</v>
      </c>
      <c r="BE153" s="149">
        <f t="shared" si="24"/>
        <v>0</v>
      </c>
      <c r="BF153" s="149">
        <f t="shared" si="25"/>
        <v>0</v>
      </c>
      <c r="BG153" s="149">
        <f t="shared" si="26"/>
        <v>0</v>
      </c>
      <c r="BH153" s="149">
        <f t="shared" si="27"/>
        <v>0</v>
      </c>
      <c r="BI153" s="149">
        <f t="shared" si="28"/>
        <v>0</v>
      </c>
      <c r="BJ153" s="2" t="s">
        <v>80</v>
      </c>
      <c r="BK153" s="149">
        <f t="shared" si="29"/>
        <v>0</v>
      </c>
      <c r="BL153" s="2" t="s">
        <v>283</v>
      </c>
      <c r="BM153" s="148" t="s">
        <v>576</v>
      </c>
    </row>
    <row r="154" spans="1:65" s="17" customFormat="1" ht="16.5" customHeight="1">
      <c r="A154" s="13"/>
      <c r="B154" s="136"/>
      <c r="C154" s="137" t="s">
        <v>581</v>
      </c>
      <c r="D154" s="137" t="s">
        <v>195</v>
      </c>
      <c r="E154" s="138" t="s">
        <v>3291</v>
      </c>
      <c r="F154" s="139" t="s">
        <v>3292</v>
      </c>
      <c r="G154" s="140" t="s">
        <v>605</v>
      </c>
      <c r="H154" s="141">
        <v>5</v>
      </c>
      <c r="I154" s="142">
        <v>0</v>
      </c>
      <c r="J154" s="142">
        <f t="shared" si="20"/>
        <v>0</v>
      </c>
      <c r="K154" s="143"/>
      <c r="L154" s="14"/>
      <c r="M154" s="144"/>
      <c r="N154" s="145" t="s">
        <v>44</v>
      </c>
      <c r="O154" s="146">
        <v>0</v>
      </c>
      <c r="P154" s="146">
        <f t="shared" si="21"/>
        <v>0</v>
      </c>
      <c r="Q154" s="146">
        <v>0</v>
      </c>
      <c r="R154" s="146">
        <f t="shared" si="22"/>
        <v>0</v>
      </c>
      <c r="S154" s="146">
        <v>0</v>
      </c>
      <c r="T154" s="147">
        <f t="shared" si="23"/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48" t="s">
        <v>283</v>
      </c>
      <c r="AT154" s="148" t="s">
        <v>195</v>
      </c>
      <c r="AU154" s="148" t="s">
        <v>82</v>
      </c>
      <c r="AY154" s="2" t="s">
        <v>193</v>
      </c>
      <c r="BE154" s="149">
        <f t="shared" si="24"/>
        <v>0</v>
      </c>
      <c r="BF154" s="149">
        <f t="shared" si="25"/>
        <v>0</v>
      </c>
      <c r="BG154" s="149">
        <f t="shared" si="26"/>
        <v>0</v>
      </c>
      <c r="BH154" s="149">
        <f t="shared" si="27"/>
        <v>0</v>
      </c>
      <c r="BI154" s="149">
        <f t="shared" si="28"/>
        <v>0</v>
      </c>
      <c r="BJ154" s="2" t="s">
        <v>80</v>
      </c>
      <c r="BK154" s="149">
        <f t="shared" si="29"/>
        <v>0</v>
      </c>
      <c r="BL154" s="2" t="s">
        <v>283</v>
      </c>
      <c r="BM154" s="148" t="s">
        <v>584</v>
      </c>
    </row>
    <row r="155" spans="1:65" s="17" customFormat="1" ht="16.5" customHeight="1">
      <c r="A155" s="13"/>
      <c r="B155" s="136"/>
      <c r="C155" s="137" t="s">
        <v>399</v>
      </c>
      <c r="D155" s="137" t="s">
        <v>195</v>
      </c>
      <c r="E155" s="138" t="s">
        <v>3293</v>
      </c>
      <c r="F155" s="139" t="s">
        <v>3294</v>
      </c>
      <c r="G155" s="140" t="s">
        <v>605</v>
      </c>
      <c r="H155" s="141">
        <v>3</v>
      </c>
      <c r="I155" s="142">
        <v>0</v>
      </c>
      <c r="J155" s="142">
        <f t="shared" si="20"/>
        <v>0</v>
      </c>
      <c r="K155" s="143"/>
      <c r="L155" s="14"/>
      <c r="M155" s="144"/>
      <c r="N155" s="145" t="s">
        <v>44</v>
      </c>
      <c r="O155" s="146">
        <v>0</v>
      </c>
      <c r="P155" s="146">
        <f t="shared" si="21"/>
        <v>0</v>
      </c>
      <c r="Q155" s="146">
        <v>0</v>
      </c>
      <c r="R155" s="146">
        <f t="shared" si="22"/>
        <v>0</v>
      </c>
      <c r="S155" s="146">
        <v>0</v>
      </c>
      <c r="T155" s="147">
        <f t="shared" si="23"/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48" t="s">
        <v>283</v>
      </c>
      <c r="AT155" s="148" t="s">
        <v>195</v>
      </c>
      <c r="AU155" s="148" t="s">
        <v>82</v>
      </c>
      <c r="AY155" s="2" t="s">
        <v>193</v>
      </c>
      <c r="BE155" s="149">
        <f t="shared" si="24"/>
        <v>0</v>
      </c>
      <c r="BF155" s="149">
        <f t="shared" si="25"/>
        <v>0</v>
      </c>
      <c r="BG155" s="149">
        <f t="shared" si="26"/>
        <v>0</v>
      </c>
      <c r="BH155" s="149">
        <f t="shared" si="27"/>
        <v>0</v>
      </c>
      <c r="BI155" s="149">
        <f t="shared" si="28"/>
        <v>0</v>
      </c>
      <c r="BJ155" s="2" t="s">
        <v>80</v>
      </c>
      <c r="BK155" s="149">
        <f t="shared" si="29"/>
        <v>0</v>
      </c>
      <c r="BL155" s="2" t="s">
        <v>283</v>
      </c>
      <c r="BM155" s="148" t="s">
        <v>594</v>
      </c>
    </row>
    <row r="156" spans="1:65" s="17" customFormat="1" ht="16.5" customHeight="1">
      <c r="A156" s="13"/>
      <c r="B156" s="136"/>
      <c r="C156" s="137" t="s">
        <v>598</v>
      </c>
      <c r="D156" s="137" t="s">
        <v>195</v>
      </c>
      <c r="E156" s="138" t="s">
        <v>3295</v>
      </c>
      <c r="F156" s="139" t="s">
        <v>3296</v>
      </c>
      <c r="G156" s="140" t="s">
        <v>605</v>
      </c>
      <c r="H156" s="141">
        <v>1</v>
      </c>
      <c r="I156" s="142">
        <v>0</v>
      </c>
      <c r="J156" s="142">
        <f t="shared" si="20"/>
        <v>0</v>
      </c>
      <c r="K156" s="143"/>
      <c r="L156" s="14"/>
      <c r="M156" s="144"/>
      <c r="N156" s="145" t="s">
        <v>44</v>
      </c>
      <c r="O156" s="146">
        <v>0</v>
      </c>
      <c r="P156" s="146">
        <f t="shared" si="21"/>
        <v>0</v>
      </c>
      <c r="Q156" s="146">
        <v>0</v>
      </c>
      <c r="R156" s="146">
        <f t="shared" si="22"/>
        <v>0</v>
      </c>
      <c r="S156" s="146">
        <v>0</v>
      </c>
      <c r="T156" s="147">
        <f t="shared" si="23"/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48" t="s">
        <v>283</v>
      </c>
      <c r="AT156" s="148" t="s">
        <v>195</v>
      </c>
      <c r="AU156" s="148" t="s">
        <v>82</v>
      </c>
      <c r="AY156" s="2" t="s">
        <v>193</v>
      </c>
      <c r="BE156" s="149">
        <f t="shared" si="24"/>
        <v>0</v>
      </c>
      <c r="BF156" s="149">
        <f t="shared" si="25"/>
        <v>0</v>
      </c>
      <c r="BG156" s="149">
        <f t="shared" si="26"/>
        <v>0</v>
      </c>
      <c r="BH156" s="149">
        <f t="shared" si="27"/>
        <v>0</v>
      </c>
      <c r="BI156" s="149">
        <f t="shared" si="28"/>
        <v>0</v>
      </c>
      <c r="BJ156" s="2" t="s">
        <v>80</v>
      </c>
      <c r="BK156" s="149">
        <f t="shared" si="29"/>
        <v>0</v>
      </c>
      <c r="BL156" s="2" t="s">
        <v>283</v>
      </c>
      <c r="BM156" s="148" t="s">
        <v>601</v>
      </c>
    </row>
    <row r="157" spans="1:65" s="17" customFormat="1" ht="16.5" customHeight="1">
      <c r="A157" s="13"/>
      <c r="B157" s="136"/>
      <c r="C157" s="137" t="s">
        <v>406</v>
      </c>
      <c r="D157" s="137" t="s">
        <v>195</v>
      </c>
      <c r="E157" s="138" t="s">
        <v>3297</v>
      </c>
      <c r="F157" s="139" t="s">
        <v>3298</v>
      </c>
      <c r="G157" s="140" t="s">
        <v>605</v>
      </c>
      <c r="H157" s="141">
        <v>1</v>
      </c>
      <c r="I157" s="142">
        <v>0</v>
      </c>
      <c r="J157" s="142">
        <f t="shared" si="20"/>
        <v>0</v>
      </c>
      <c r="K157" s="143"/>
      <c r="L157" s="14"/>
      <c r="M157" s="144"/>
      <c r="N157" s="145" t="s">
        <v>44</v>
      </c>
      <c r="O157" s="146">
        <v>0</v>
      </c>
      <c r="P157" s="146">
        <f t="shared" si="21"/>
        <v>0</v>
      </c>
      <c r="Q157" s="146">
        <v>0</v>
      </c>
      <c r="R157" s="146">
        <f t="shared" si="22"/>
        <v>0</v>
      </c>
      <c r="S157" s="146">
        <v>0</v>
      </c>
      <c r="T157" s="147">
        <f t="shared" si="23"/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48" t="s">
        <v>283</v>
      </c>
      <c r="AT157" s="148" t="s">
        <v>195</v>
      </c>
      <c r="AU157" s="148" t="s">
        <v>82</v>
      </c>
      <c r="AY157" s="2" t="s">
        <v>193</v>
      </c>
      <c r="BE157" s="149">
        <f t="shared" si="24"/>
        <v>0</v>
      </c>
      <c r="BF157" s="149">
        <f t="shared" si="25"/>
        <v>0</v>
      </c>
      <c r="BG157" s="149">
        <f t="shared" si="26"/>
        <v>0</v>
      </c>
      <c r="BH157" s="149">
        <f t="shared" si="27"/>
        <v>0</v>
      </c>
      <c r="BI157" s="149">
        <f t="shared" si="28"/>
        <v>0</v>
      </c>
      <c r="BJ157" s="2" t="s">
        <v>80</v>
      </c>
      <c r="BK157" s="149">
        <f t="shared" si="29"/>
        <v>0</v>
      </c>
      <c r="BL157" s="2" t="s">
        <v>283</v>
      </c>
      <c r="BM157" s="148" t="s">
        <v>606</v>
      </c>
    </row>
    <row r="158" spans="1:65" s="17" customFormat="1" ht="16.5" customHeight="1">
      <c r="A158" s="13"/>
      <c r="B158" s="136"/>
      <c r="C158" s="137" t="s">
        <v>610</v>
      </c>
      <c r="D158" s="137" t="s">
        <v>195</v>
      </c>
      <c r="E158" s="138" t="s">
        <v>3299</v>
      </c>
      <c r="F158" s="139" t="s">
        <v>3300</v>
      </c>
      <c r="G158" s="140" t="s">
        <v>605</v>
      </c>
      <c r="H158" s="141">
        <v>1</v>
      </c>
      <c r="I158" s="142">
        <v>0</v>
      </c>
      <c r="J158" s="142">
        <f t="shared" si="20"/>
        <v>0</v>
      </c>
      <c r="K158" s="143"/>
      <c r="L158" s="14"/>
      <c r="M158" s="144"/>
      <c r="N158" s="145" t="s">
        <v>44</v>
      </c>
      <c r="O158" s="146">
        <v>0</v>
      </c>
      <c r="P158" s="146">
        <f t="shared" si="21"/>
        <v>0</v>
      </c>
      <c r="Q158" s="146">
        <v>0</v>
      </c>
      <c r="R158" s="146">
        <f t="shared" si="22"/>
        <v>0</v>
      </c>
      <c r="S158" s="146">
        <v>0</v>
      </c>
      <c r="T158" s="147">
        <f t="shared" si="23"/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48" t="s">
        <v>283</v>
      </c>
      <c r="AT158" s="148" t="s">
        <v>195</v>
      </c>
      <c r="AU158" s="148" t="s">
        <v>82</v>
      </c>
      <c r="AY158" s="2" t="s">
        <v>193</v>
      </c>
      <c r="BE158" s="149">
        <f t="shared" si="24"/>
        <v>0</v>
      </c>
      <c r="BF158" s="149">
        <f t="shared" si="25"/>
        <v>0</v>
      </c>
      <c r="BG158" s="149">
        <f t="shared" si="26"/>
        <v>0</v>
      </c>
      <c r="BH158" s="149">
        <f t="shared" si="27"/>
        <v>0</v>
      </c>
      <c r="BI158" s="149">
        <f t="shared" si="28"/>
        <v>0</v>
      </c>
      <c r="BJ158" s="2" t="s">
        <v>80</v>
      </c>
      <c r="BK158" s="149">
        <f t="shared" si="29"/>
        <v>0</v>
      </c>
      <c r="BL158" s="2" t="s">
        <v>283</v>
      </c>
      <c r="BM158" s="148" t="s">
        <v>613</v>
      </c>
    </row>
    <row r="159" spans="1:65" s="17" customFormat="1" ht="21.75" customHeight="1">
      <c r="A159" s="13"/>
      <c r="B159" s="136"/>
      <c r="C159" s="137" t="s">
        <v>419</v>
      </c>
      <c r="D159" s="137" t="s">
        <v>195</v>
      </c>
      <c r="E159" s="138" t="s">
        <v>3301</v>
      </c>
      <c r="F159" s="139" t="s">
        <v>3302</v>
      </c>
      <c r="G159" s="140" t="s">
        <v>605</v>
      </c>
      <c r="H159" s="141">
        <v>1</v>
      </c>
      <c r="I159" s="142">
        <v>0</v>
      </c>
      <c r="J159" s="142">
        <f t="shared" si="20"/>
        <v>0</v>
      </c>
      <c r="K159" s="143"/>
      <c r="L159" s="14"/>
      <c r="M159" s="144"/>
      <c r="N159" s="145" t="s">
        <v>44</v>
      </c>
      <c r="O159" s="146">
        <v>0</v>
      </c>
      <c r="P159" s="146">
        <f t="shared" si="21"/>
        <v>0</v>
      </c>
      <c r="Q159" s="146">
        <v>0</v>
      </c>
      <c r="R159" s="146">
        <f t="shared" si="22"/>
        <v>0</v>
      </c>
      <c r="S159" s="146">
        <v>0</v>
      </c>
      <c r="T159" s="147">
        <f t="shared" si="23"/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48" t="s">
        <v>283</v>
      </c>
      <c r="AT159" s="148" t="s">
        <v>195</v>
      </c>
      <c r="AU159" s="148" t="s">
        <v>82</v>
      </c>
      <c r="AY159" s="2" t="s">
        <v>193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2" t="s">
        <v>80</v>
      </c>
      <c r="BK159" s="149">
        <f t="shared" si="29"/>
        <v>0</v>
      </c>
      <c r="BL159" s="2" t="s">
        <v>283</v>
      </c>
      <c r="BM159" s="148" t="s">
        <v>618</v>
      </c>
    </row>
    <row r="160" spans="1:65" s="17" customFormat="1" ht="21.75" customHeight="1">
      <c r="A160" s="13"/>
      <c r="B160" s="136"/>
      <c r="C160" s="137" t="s">
        <v>621</v>
      </c>
      <c r="D160" s="137" t="s">
        <v>195</v>
      </c>
      <c r="E160" s="138" t="s">
        <v>3303</v>
      </c>
      <c r="F160" s="139" t="s">
        <v>3304</v>
      </c>
      <c r="G160" s="140" t="s">
        <v>605</v>
      </c>
      <c r="H160" s="141">
        <v>1</v>
      </c>
      <c r="I160" s="142">
        <v>0</v>
      </c>
      <c r="J160" s="142">
        <f t="shared" si="20"/>
        <v>0</v>
      </c>
      <c r="K160" s="143"/>
      <c r="L160" s="14"/>
      <c r="M160" s="144"/>
      <c r="N160" s="145" t="s">
        <v>44</v>
      </c>
      <c r="O160" s="146">
        <v>0</v>
      </c>
      <c r="P160" s="146">
        <f t="shared" si="21"/>
        <v>0</v>
      </c>
      <c r="Q160" s="146">
        <v>0</v>
      </c>
      <c r="R160" s="146">
        <f t="shared" si="22"/>
        <v>0</v>
      </c>
      <c r="S160" s="146">
        <v>0</v>
      </c>
      <c r="T160" s="147">
        <f t="shared" si="23"/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48" t="s">
        <v>283</v>
      </c>
      <c r="AT160" s="148" t="s">
        <v>195</v>
      </c>
      <c r="AU160" s="148" t="s">
        <v>82</v>
      </c>
      <c r="AY160" s="2" t="s">
        <v>193</v>
      </c>
      <c r="BE160" s="149">
        <f t="shared" si="24"/>
        <v>0</v>
      </c>
      <c r="BF160" s="149">
        <f t="shared" si="25"/>
        <v>0</v>
      </c>
      <c r="BG160" s="149">
        <f t="shared" si="26"/>
        <v>0</v>
      </c>
      <c r="BH160" s="149">
        <f t="shared" si="27"/>
        <v>0</v>
      </c>
      <c r="BI160" s="149">
        <f t="shared" si="28"/>
        <v>0</v>
      </c>
      <c r="BJ160" s="2" t="s">
        <v>80</v>
      </c>
      <c r="BK160" s="149">
        <f t="shared" si="29"/>
        <v>0</v>
      </c>
      <c r="BL160" s="2" t="s">
        <v>283</v>
      </c>
      <c r="BM160" s="148" t="s">
        <v>624</v>
      </c>
    </row>
    <row r="161" spans="1:65" s="17" customFormat="1" ht="16.5" customHeight="1">
      <c r="A161" s="13"/>
      <c r="B161" s="136"/>
      <c r="C161" s="137" t="s">
        <v>427</v>
      </c>
      <c r="D161" s="137" t="s">
        <v>195</v>
      </c>
      <c r="E161" s="138" t="s">
        <v>3305</v>
      </c>
      <c r="F161" s="139" t="s">
        <v>3306</v>
      </c>
      <c r="G161" s="140" t="s">
        <v>605</v>
      </c>
      <c r="H161" s="141">
        <v>1</v>
      </c>
      <c r="I161" s="142">
        <v>0</v>
      </c>
      <c r="J161" s="142">
        <f t="shared" si="20"/>
        <v>0</v>
      </c>
      <c r="K161" s="143"/>
      <c r="L161" s="14"/>
      <c r="M161" s="144"/>
      <c r="N161" s="145" t="s">
        <v>44</v>
      </c>
      <c r="O161" s="146">
        <v>0</v>
      </c>
      <c r="P161" s="146">
        <f t="shared" si="21"/>
        <v>0</v>
      </c>
      <c r="Q161" s="146">
        <v>0</v>
      </c>
      <c r="R161" s="146">
        <f t="shared" si="22"/>
        <v>0</v>
      </c>
      <c r="S161" s="146">
        <v>0</v>
      </c>
      <c r="T161" s="147">
        <f t="shared" si="23"/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48" t="s">
        <v>283</v>
      </c>
      <c r="AT161" s="148" t="s">
        <v>195</v>
      </c>
      <c r="AU161" s="148" t="s">
        <v>82</v>
      </c>
      <c r="AY161" s="2" t="s">
        <v>193</v>
      </c>
      <c r="BE161" s="149">
        <f t="shared" si="24"/>
        <v>0</v>
      </c>
      <c r="BF161" s="149">
        <f t="shared" si="25"/>
        <v>0</v>
      </c>
      <c r="BG161" s="149">
        <f t="shared" si="26"/>
        <v>0</v>
      </c>
      <c r="BH161" s="149">
        <f t="shared" si="27"/>
        <v>0</v>
      </c>
      <c r="BI161" s="149">
        <f t="shared" si="28"/>
        <v>0</v>
      </c>
      <c r="BJ161" s="2" t="s">
        <v>80</v>
      </c>
      <c r="BK161" s="149">
        <f t="shared" si="29"/>
        <v>0</v>
      </c>
      <c r="BL161" s="2" t="s">
        <v>283</v>
      </c>
      <c r="BM161" s="148" t="s">
        <v>629</v>
      </c>
    </row>
    <row r="162" spans="1:65" s="17" customFormat="1" ht="16.5" customHeight="1">
      <c r="A162" s="13"/>
      <c r="B162" s="136"/>
      <c r="C162" s="137" t="s">
        <v>631</v>
      </c>
      <c r="D162" s="137" t="s">
        <v>195</v>
      </c>
      <c r="E162" s="138" t="s">
        <v>3307</v>
      </c>
      <c r="F162" s="139" t="s">
        <v>3308</v>
      </c>
      <c r="G162" s="140" t="s">
        <v>605</v>
      </c>
      <c r="H162" s="141">
        <v>1</v>
      </c>
      <c r="I162" s="142">
        <v>0</v>
      </c>
      <c r="J162" s="142">
        <f t="shared" si="20"/>
        <v>0</v>
      </c>
      <c r="K162" s="143"/>
      <c r="L162" s="14"/>
      <c r="M162" s="144"/>
      <c r="N162" s="145" t="s">
        <v>44</v>
      </c>
      <c r="O162" s="146">
        <v>0</v>
      </c>
      <c r="P162" s="146">
        <f t="shared" si="21"/>
        <v>0</v>
      </c>
      <c r="Q162" s="146">
        <v>0</v>
      </c>
      <c r="R162" s="146">
        <f t="shared" si="22"/>
        <v>0</v>
      </c>
      <c r="S162" s="146">
        <v>0</v>
      </c>
      <c r="T162" s="147">
        <f t="shared" si="23"/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48" t="s">
        <v>283</v>
      </c>
      <c r="AT162" s="148" t="s">
        <v>195</v>
      </c>
      <c r="AU162" s="148" t="s">
        <v>82</v>
      </c>
      <c r="AY162" s="2" t="s">
        <v>193</v>
      </c>
      <c r="BE162" s="149">
        <f t="shared" si="24"/>
        <v>0</v>
      </c>
      <c r="BF162" s="149">
        <f t="shared" si="25"/>
        <v>0</v>
      </c>
      <c r="BG162" s="149">
        <f t="shared" si="26"/>
        <v>0</v>
      </c>
      <c r="BH162" s="149">
        <f t="shared" si="27"/>
        <v>0</v>
      </c>
      <c r="BI162" s="149">
        <f t="shared" si="28"/>
        <v>0</v>
      </c>
      <c r="BJ162" s="2" t="s">
        <v>80</v>
      </c>
      <c r="BK162" s="149">
        <f t="shared" si="29"/>
        <v>0</v>
      </c>
      <c r="BL162" s="2" t="s">
        <v>283</v>
      </c>
      <c r="BM162" s="148" t="s">
        <v>634</v>
      </c>
    </row>
    <row r="163" spans="1:65" s="17" customFormat="1" ht="16.5" customHeight="1">
      <c r="A163" s="13"/>
      <c r="B163" s="136"/>
      <c r="C163" s="137" t="s">
        <v>432</v>
      </c>
      <c r="D163" s="137" t="s">
        <v>195</v>
      </c>
      <c r="E163" s="138" t="s">
        <v>3309</v>
      </c>
      <c r="F163" s="139" t="s">
        <v>3310</v>
      </c>
      <c r="G163" s="140" t="s">
        <v>605</v>
      </c>
      <c r="H163" s="141">
        <v>1</v>
      </c>
      <c r="I163" s="142">
        <v>0</v>
      </c>
      <c r="J163" s="142">
        <f t="shared" si="20"/>
        <v>0</v>
      </c>
      <c r="K163" s="143"/>
      <c r="L163" s="14"/>
      <c r="M163" s="144"/>
      <c r="N163" s="145" t="s">
        <v>44</v>
      </c>
      <c r="O163" s="146">
        <v>0</v>
      </c>
      <c r="P163" s="146">
        <f t="shared" si="21"/>
        <v>0</v>
      </c>
      <c r="Q163" s="146">
        <v>0</v>
      </c>
      <c r="R163" s="146">
        <f t="shared" si="22"/>
        <v>0</v>
      </c>
      <c r="S163" s="146">
        <v>0</v>
      </c>
      <c r="T163" s="147">
        <f t="shared" si="23"/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48" t="s">
        <v>283</v>
      </c>
      <c r="AT163" s="148" t="s">
        <v>195</v>
      </c>
      <c r="AU163" s="148" t="s">
        <v>82</v>
      </c>
      <c r="AY163" s="2" t="s">
        <v>193</v>
      </c>
      <c r="BE163" s="149">
        <f t="shared" si="24"/>
        <v>0</v>
      </c>
      <c r="BF163" s="149">
        <f t="shared" si="25"/>
        <v>0</v>
      </c>
      <c r="BG163" s="149">
        <f t="shared" si="26"/>
        <v>0</v>
      </c>
      <c r="BH163" s="149">
        <f t="shared" si="27"/>
        <v>0</v>
      </c>
      <c r="BI163" s="149">
        <f t="shared" si="28"/>
        <v>0</v>
      </c>
      <c r="BJ163" s="2" t="s">
        <v>80</v>
      </c>
      <c r="BK163" s="149">
        <f t="shared" si="29"/>
        <v>0</v>
      </c>
      <c r="BL163" s="2" t="s">
        <v>283</v>
      </c>
      <c r="BM163" s="148" t="s">
        <v>639</v>
      </c>
    </row>
    <row r="164" spans="1:65" s="17" customFormat="1" ht="16.5" customHeight="1">
      <c r="A164" s="13"/>
      <c r="B164" s="136"/>
      <c r="C164" s="137" t="s">
        <v>641</v>
      </c>
      <c r="D164" s="137" t="s">
        <v>195</v>
      </c>
      <c r="E164" s="138" t="s">
        <v>3311</v>
      </c>
      <c r="F164" s="139" t="s">
        <v>3312</v>
      </c>
      <c r="G164" s="140" t="s">
        <v>605</v>
      </c>
      <c r="H164" s="141">
        <v>6</v>
      </c>
      <c r="I164" s="142">
        <v>0</v>
      </c>
      <c r="J164" s="142">
        <f t="shared" si="20"/>
        <v>0</v>
      </c>
      <c r="K164" s="143"/>
      <c r="L164" s="14"/>
      <c r="M164" s="144"/>
      <c r="N164" s="145" t="s">
        <v>44</v>
      </c>
      <c r="O164" s="146">
        <v>0</v>
      </c>
      <c r="P164" s="146">
        <f t="shared" si="21"/>
        <v>0</v>
      </c>
      <c r="Q164" s="146">
        <v>0</v>
      </c>
      <c r="R164" s="146">
        <f t="shared" si="22"/>
        <v>0</v>
      </c>
      <c r="S164" s="146">
        <v>0</v>
      </c>
      <c r="T164" s="147">
        <f t="shared" si="23"/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48" t="s">
        <v>283</v>
      </c>
      <c r="AT164" s="148" t="s">
        <v>195</v>
      </c>
      <c r="AU164" s="148" t="s">
        <v>82</v>
      </c>
      <c r="AY164" s="2" t="s">
        <v>193</v>
      </c>
      <c r="BE164" s="149">
        <f t="shared" si="24"/>
        <v>0</v>
      </c>
      <c r="BF164" s="149">
        <f t="shared" si="25"/>
        <v>0</v>
      </c>
      <c r="BG164" s="149">
        <f t="shared" si="26"/>
        <v>0</v>
      </c>
      <c r="BH164" s="149">
        <f t="shared" si="27"/>
        <v>0</v>
      </c>
      <c r="BI164" s="149">
        <f t="shared" si="28"/>
        <v>0</v>
      </c>
      <c r="BJ164" s="2" t="s">
        <v>80</v>
      </c>
      <c r="BK164" s="149">
        <f t="shared" si="29"/>
        <v>0</v>
      </c>
      <c r="BL164" s="2" t="s">
        <v>283</v>
      </c>
      <c r="BM164" s="148" t="s">
        <v>644</v>
      </c>
    </row>
    <row r="165" spans="1:65" s="17" customFormat="1" ht="16.5" customHeight="1">
      <c r="A165" s="13"/>
      <c r="B165" s="136"/>
      <c r="C165" s="137" t="s">
        <v>439</v>
      </c>
      <c r="D165" s="137" t="s">
        <v>195</v>
      </c>
      <c r="E165" s="138" t="s">
        <v>3313</v>
      </c>
      <c r="F165" s="139" t="s">
        <v>3314</v>
      </c>
      <c r="G165" s="140" t="s">
        <v>605</v>
      </c>
      <c r="H165" s="141">
        <v>6</v>
      </c>
      <c r="I165" s="142">
        <v>0</v>
      </c>
      <c r="J165" s="142">
        <f t="shared" si="20"/>
        <v>0</v>
      </c>
      <c r="K165" s="143"/>
      <c r="L165" s="14"/>
      <c r="M165" s="144"/>
      <c r="N165" s="145" t="s">
        <v>44</v>
      </c>
      <c r="O165" s="146">
        <v>0</v>
      </c>
      <c r="P165" s="146">
        <f t="shared" si="21"/>
        <v>0</v>
      </c>
      <c r="Q165" s="146">
        <v>0</v>
      </c>
      <c r="R165" s="146">
        <f t="shared" si="22"/>
        <v>0</v>
      </c>
      <c r="S165" s="146">
        <v>0</v>
      </c>
      <c r="T165" s="147">
        <f t="shared" si="23"/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8" t="s">
        <v>283</v>
      </c>
      <c r="AT165" s="148" t="s">
        <v>195</v>
      </c>
      <c r="AU165" s="148" t="s">
        <v>82</v>
      </c>
      <c r="AY165" s="2" t="s">
        <v>193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2" t="s">
        <v>80</v>
      </c>
      <c r="BK165" s="149">
        <f t="shared" si="29"/>
        <v>0</v>
      </c>
      <c r="BL165" s="2" t="s">
        <v>283</v>
      </c>
      <c r="BM165" s="148" t="s">
        <v>650</v>
      </c>
    </row>
    <row r="166" spans="1:65" s="17" customFormat="1" ht="16.5" customHeight="1">
      <c r="A166" s="13"/>
      <c r="B166" s="136"/>
      <c r="C166" s="137" t="s">
        <v>656</v>
      </c>
      <c r="D166" s="137" t="s">
        <v>195</v>
      </c>
      <c r="E166" s="138" t="s">
        <v>3315</v>
      </c>
      <c r="F166" s="139" t="s">
        <v>3316</v>
      </c>
      <c r="G166" s="140" t="s">
        <v>605</v>
      </c>
      <c r="H166" s="141">
        <v>2</v>
      </c>
      <c r="I166" s="142">
        <v>0</v>
      </c>
      <c r="J166" s="142">
        <f t="shared" si="20"/>
        <v>0</v>
      </c>
      <c r="K166" s="143"/>
      <c r="L166" s="14"/>
      <c r="M166" s="144"/>
      <c r="N166" s="145" t="s">
        <v>44</v>
      </c>
      <c r="O166" s="146">
        <v>0</v>
      </c>
      <c r="P166" s="146">
        <f t="shared" si="21"/>
        <v>0</v>
      </c>
      <c r="Q166" s="146">
        <v>0</v>
      </c>
      <c r="R166" s="146">
        <f t="shared" si="22"/>
        <v>0</v>
      </c>
      <c r="S166" s="146">
        <v>0</v>
      </c>
      <c r="T166" s="147">
        <f t="shared" si="23"/>
        <v>0</v>
      </c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R166" s="148" t="s">
        <v>283</v>
      </c>
      <c r="AT166" s="148" t="s">
        <v>195</v>
      </c>
      <c r="AU166" s="148" t="s">
        <v>82</v>
      </c>
      <c r="AY166" s="2" t="s">
        <v>193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2" t="s">
        <v>80</v>
      </c>
      <c r="BK166" s="149">
        <f t="shared" si="29"/>
        <v>0</v>
      </c>
      <c r="BL166" s="2" t="s">
        <v>283</v>
      </c>
      <c r="BM166" s="148" t="s">
        <v>659</v>
      </c>
    </row>
    <row r="167" spans="1:65" s="17" customFormat="1" ht="16.5" customHeight="1">
      <c r="A167" s="13"/>
      <c r="B167" s="136"/>
      <c r="C167" s="137" t="s">
        <v>445</v>
      </c>
      <c r="D167" s="137" t="s">
        <v>195</v>
      </c>
      <c r="E167" s="138" t="s">
        <v>3317</v>
      </c>
      <c r="F167" s="139" t="s">
        <v>3318</v>
      </c>
      <c r="G167" s="140" t="s">
        <v>605</v>
      </c>
      <c r="H167" s="141">
        <v>2</v>
      </c>
      <c r="I167" s="142">
        <v>0</v>
      </c>
      <c r="J167" s="142">
        <f t="shared" si="20"/>
        <v>0</v>
      </c>
      <c r="K167" s="143"/>
      <c r="L167" s="14"/>
      <c r="M167" s="144"/>
      <c r="N167" s="145" t="s">
        <v>44</v>
      </c>
      <c r="O167" s="146">
        <v>0</v>
      </c>
      <c r="P167" s="146">
        <f t="shared" si="21"/>
        <v>0</v>
      </c>
      <c r="Q167" s="146">
        <v>0</v>
      </c>
      <c r="R167" s="146">
        <f t="shared" si="22"/>
        <v>0</v>
      </c>
      <c r="S167" s="146">
        <v>0</v>
      </c>
      <c r="T167" s="147">
        <f t="shared" si="23"/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48" t="s">
        <v>283</v>
      </c>
      <c r="AT167" s="148" t="s">
        <v>195</v>
      </c>
      <c r="AU167" s="148" t="s">
        <v>82</v>
      </c>
      <c r="AY167" s="2" t="s">
        <v>193</v>
      </c>
      <c r="BE167" s="149">
        <f t="shared" si="24"/>
        <v>0</v>
      </c>
      <c r="BF167" s="149">
        <f t="shared" si="25"/>
        <v>0</v>
      </c>
      <c r="BG167" s="149">
        <f t="shared" si="26"/>
        <v>0</v>
      </c>
      <c r="BH167" s="149">
        <f t="shared" si="27"/>
        <v>0</v>
      </c>
      <c r="BI167" s="149">
        <f t="shared" si="28"/>
        <v>0</v>
      </c>
      <c r="BJ167" s="2" t="s">
        <v>80</v>
      </c>
      <c r="BK167" s="149">
        <f t="shared" si="29"/>
        <v>0</v>
      </c>
      <c r="BL167" s="2" t="s">
        <v>283</v>
      </c>
      <c r="BM167" s="148" t="s">
        <v>663</v>
      </c>
    </row>
    <row r="168" spans="1:65" s="17" customFormat="1" ht="37.799999999999997" customHeight="1">
      <c r="A168" s="13"/>
      <c r="B168" s="136"/>
      <c r="C168" s="137" t="s">
        <v>667</v>
      </c>
      <c r="D168" s="137" t="s">
        <v>195</v>
      </c>
      <c r="E168" s="138" t="s">
        <v>3319</v>
      </c>
      <c r="F168" s="139" t="s">
        <v>3320</v>
      </c>
      <c r="G168" s="140" t="s">
        <v>326</v>
      </c>
      <c r="H168" s="141">
        <v>0.04</v>
      </c>
      <c r="I168" s="142">
        <v>0</v>
      </c>
      <c r="J168" s="142">
        <f t="shared" si="20"/>
        <v>0</v>
      </c>
      <c r="K168" s="143"/>
      <c r="L168" s="14"/>
      <c r="M168" s="144"/>
      <c r="N168" s="145" t="s">
        <v>44</v>
      </c>
      <c r="O168" s="146">
        <v>2.5</v>
      </c>
      <c r="P168" s="146">
        <f t="shared" si="21"/>
        <v>0.1</v>
      </c>
      <c r="Q168" s="146">
        <v>0</v>
      </c>
      <c r="R168" s="146">
        <f t="shared" si="22"/>
        <v>0</v>
      </c>
      <c r="S168" s="146">
        <v>0</v>
      </c>
      <c r="T168" s="147">
        <f t="shared" si="23"/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48" t="s">
        <v>283</v>
      </c>
      <c r="AT168" s="148" t="s">
        <v>195</v>
      </c>
      <c r="AU168" s="148" t="s">
        <v>82</v>
      </c>
      <c r="AY168" s="2" t="s">
        <v>193</v>
      </c>
      <c r="BE168" s="149">
        <f t="shared" si="24"/>
        <v>0</v>
      </c>
      <c r="BF168" s="149">
        <f t="shared" si="25"/>
        <v>0</v>
      </c>
      <c r="BG168" s="149">
        <f t="shared" si="26"/>
        <v>0</v>
      </c>
      <c r="BH168" s="149">
        <f t="shared" si="27"/>
        <v>0</v>
      </c>
      <c r="BI168" s="149">
        <f t="shared" si="28"/>
        <v>0</v>
      </c>
      <c r="BJ168" s="2" t="s">
        <v>80</v>
      </c>
      <c r="BK168" s="149">
        <f t="shared" si="29"/>
        <v>0</v>
      </c>
      <c r="BL168" s="2" t="s">
        <v>283</v>
      </c>
      <c r="BM168" s="148" t="s">
        <v>670</v>
      </c>
    </row>
    <row r="169" spans="1:65" s="17" customFormat="1">
      <c r="A169" s="13"/>
      <c r="B169" s="14"/>
      <c r="C169" s="13"/>
      <c r="D169" s="150" t="s">
        <v>200</v>
      </c>
      <c r="E169" s="13"/>
      <c r="F169" s="151" t="s">
        <v>3321</v>
      </c>
      <c r="G169" s="13"/>
      <c r="H169" s="13"/>
      <c r="I169" s="13"/>
      <c r="J169" s="13"/>
      <c r="K169" s="13"/>
      <c r="L169" s="14"/>
      <c r="M169" s="152"/>
      <c r="N169" s="153"/>
      <c r="O169" s="36"/>
      <c r="P169" s="36"/>
      <c r="Q169" s="36"/>
      <c r="R169" s="36"/>
      <c r="S169" s="36"/>
      <c r="T169" s="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" t="s">
        <v>200</v>
      </c>
      <c r="AU169" s="2" t="s">
        <v>82</v>
      </c>
    </row>
    <row r="170" spans="1:65" s="123" customFormat="1" ht="22.8" customHeight="1">
      <c r="B170" s="124"/>
      <c r="D170" s="125" t="s">
        <v>72</v>
      </c>
      <c r="E170" s="134" t="s">
        <v>3322</v>
      </c>
      <c r="F170" s="134" t="s">
        <v>3323</v>
      </c>
      <c r="J170" s="135">
        <f>BK170</f>
        <v>0</v>
      </c>
      <c r="L170" s="124"/>
      <c r="M170" s="128"/>
      <c r="N170" s="129"/>
      <c r="O170" s="129"/>
      <c r="P170" s="130">
        <f>SUM(P171:P188)</f>
        <v>12.652799999999997</v>
      </c>
      <c r="Q170" s="129"/>
      <c r="R170" s="130">
        <f>SUM(R171:R188)</f>
        <v>0</v>
      </c>
      <c r="S170" s="129"/>
      <c r="T170" s="131">
        <f>SUM(T171:T188)</f>
        <v>0</v>
      </c>
      <c r="AR170" s="125" t="s">
        <v>82</v>
      </c>
      <c r="AT170" s="132" t="s">
        <v>72</v>
      </c>
      <c r="AU170" s="132" t="s">
        <v>80</v>
      </c>
      <c r="AY170" s="125" t="s">
        <v>193</v>
      </c>
      <c r="BK170" s="133">
        <f>SUM(BK171:BK188)</f>
        <v>0</v>
      </c>
    </row>
    <row r="171" spans="1:65" s="17" customFormat="1" ht="24.15" customHeight="1">
      <c r="A171" s="13"/>
      <c r="B171" s="136"/>
      <c r="C171" s="137" t="s">
        <v>449</v>
      </c>
      <c r="D171" s="137" t="s">
        <v>195</v>
      </c>
      <c r="E171" s="138" t="s">
        <v>3324</v>
      </c>
      <c r="F171" s="139" t="s">
        <v>3325</v>
      </c>
      <c r="G171" s="140" t="s">
        <v>605</v>
      </c>
      <c r="H171" s="141">
        <v>1</v>
      </c>
      <c r="I171" s="142">
        <v>0</v>
      </c>
      <c r="J171" s="142">
        <f>ROUND(I171*H171,2)</f>
        <v>0</v>
      </c>
      <c r="K171" s="143"/>
      <c r="L171" s="14"/>
      <c r="M171" s="144"/>
      <c r="N171" s="145" t="s">
        <v>44</v>
      </c>
      <c r="O171" s="146">
        <v>0.92900000000000005</v>
      </c>
      <c r="P171" s="146">
        <f>O171*H171</f>
        <v>0.92900000000000005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48" t="s">
        <v>283</v>
      </c>
      <c r="AT171" s="148" t="s">
        <v>195</v>
      </c>
      <c r="AU171" s="148" t="s">
        <v>82</v>
      </c>
      <c r="AY171" s="2" t="s">
        <v>193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2" t="s">
        <v>80</v>
      </c>
      <c r="BK171" s="149">
        <f>ROUND(I171*H171,2)</f>
        <v>0</v>
      </c>
      <c r="BL171" s="2" t="s">
        <v>283</v>
      </c>
      <c r="BM171" s="148" t="s">
        <v>674</v>
      </c>
    </row>
    <row r="172" spans="1:65" s="17" customFormat="1">
      <c r="A172" s="13"/>
      <c r="B172" s="14"/>
      <c r="C172" s="13"/>
      <c r="D172" s="150" t="s">
        <v>200</v>
      </c>
      <c r="E172" s="13"/>
      <c r="F172" s="151" t="s">
        <v>3326</v>
      </c>
      <c r="G172" s="13"/>
      <c r="H172" s="13"/>
      <c r="I172" s="13"/>
      <c r="J172" s="13"/>
      <c r="K172" s="13"/>
      <c r="L172" s="14"/>
      <c r="M172" s="152"/>
      <c r="N172" s="153"/>
      <c r="O172" s="36"/>
      <c r="P172" s="36"/>
      <c r="Q172" s="36"/>
      <c r="R172" s="36"/>
      <c r="S172" s="36"/>
      <c r="T172" s="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" t="s">
        <v>200</v>
      </c>
      <c r="AU172" s="2" t="s">
        <v>82</v>
      </c>
    </row>
    <row r="173" spans="1:65" s="17" customFormat="1" ht="16.5" customHeight="1">
      <c r="A173" s="13"/>
      <c r="B173" s="136"/>
      <c r="C173" s="137" t="s">
        <v>680</v>
      </c>
      <c r="D173" s="137" t="s">
        <v>195</v>
      </c>
      <c r="E173" s="138" t="s">
        <v>3327</v>
      </c>
      <c r="F173" s="139" t="s">
        <v>3328</v>
      </c>
      <c r="G173" s="140" t="s">
        <v>605</v>
      </c>
      <c r="H173" s="141">
        <v>1</v>
      </c>
      <c r="I173" s="142">
        <v>0</v>
      </c>
      <c r="J173" s="142">
        <f>ROUND(I173*H173,2)</f>
        <v>0</v>
      </c>
      <c r="K173" s="143"/>
      <c r="L173" s="14"/>
      <c r="M173" s="144"/>
      <c r="N173" s="145" t="s">
        <v>44</v>
      </c>
      <c r="O173" s="146">
        <v>0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R173" s="148" t="s">
        <v>283</v>
      </c>
      <c r="AT173" s="148" t="s">
        <v>195</v>
      </c>
      <c r="AU173" s="148" t="s">
        <v>82</v>
      </c>
      <c r="AY173" s="2" t="s">
        <v>193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2" t="s">
        <v>80</v>
      </c>
      <c r="BK173" s="149">
        <f>ROUND(I173*H173,2)</f>
        <v>0</v>
      </c>
      <c r="BL173" s="2" t="s">
        <v>283</v>
      </c>
      <c r="BM173" s="148" t="s">
        <v>3329</v>
      </c>
    </row>
    <row r="174" spans="1:65" s="17" customFormat="1" ht="24.15" customHeight="1">
      <c r="A174" s="13"/>
      <c r="B174" s="136"/>
      <c r="C174" s="137" t="s">
        <v>456</v>
      </c>
      <c r="D174" s="137" t="s">
        <v>195</v>
      </c>
      <c r="E174" s="138" t="s">
        <v>3330</v>
      </c>
      <c r="F174" s="139" t="s">
        <v>3331</v>
      </c>
      <c r="G174" s="140" t="s">
        <v>605</v>
      </c>
      <c r="H174" s="141">
        <v>3</v>
      </c>
      <c r="I174" s="142">
        <v>0</v>
      </c>
      <c r="J174" s="142">
        <f>ROUND(I174*H174,2)</f>
        <v>0</v>
      </c>
      <c r="K174" s="143"/>
      <c r="L174" s="14"/>
      <c r="M174" s="144"/>
      <c r="N174" s="145" t="s">
        <v>44</v>
      </c>
      <c r="O174" s="146">
        <v>0.997</v>
      </c>
      <c r="P174" s="146">
        <f>O174*H174</f>
        <v>2.9910000000000001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48" t="s">
        <v>283</v>
      </c>
      <c r="AT174" s="148" t="s">
        <v>195</v>
      </c>
      <c r="AU174" s="148" t="s">
        <v>82</v>
      </c>
      <c r="AY174" s="2" t="s">
        <v>193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2" t="s">
        <v>80</v>
      </c>
      <c r="BK174" s="149">
        <f>ROUND(I174*H174,2)</f>
        <v>0</v>
      </c>
      <c r="BL174" s="2" t="s">
        <v>283</v>
      </c>
      <c r="BM174" s="148" t="s">
        <v>689</v>
      </c>
    </row>
    <row r="175" spans="1:65" s="17" customFormat="1">
      <c r="A175" s="13"/>
      <c r="B175" s="14"/>
      <c r="C175" s="13"/>
      <c r="D175" s="150" t="s">
        <v>200</v>
      </c>
      <c r="E175" s="13"/>
      <c r="F175" s="151" t="s">
        <v>3332</v>
      </c>
      <c r="G175" s="13"/>
      <c r="H175" s="13"/>
      <c r="I175" s="13"/>
      <c r="J175" s="13"/>
      <c r="K175" s="13"/>
      <c r="L175" s="14"/>
      <c r="M175" s="152"/>
      <c r="N175" s="153"/>
      <c r="O175" s="36"/>
      <c r="P175" s="36"/>
      <c r="Q175" s="36"/>
      <c r="R175" s="36"/>
      <c r="S175" s="36"/>
      <c r="T175" s="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" t="s">
        <v>200</v>
      </c>
      <c r="AU175" s="2" t="s">
        <v>82</v>
      </c>
    </row>
    <row r="176" spans="1:65" s="17" customFormat="1" ht="21.75" customHeight="1">
      <c r="A176" s="13"/>
      <c r="B176" s="136"/>
      <c r="C176" s="137" t="s">
        <v>701</v>
      </c>
      <c r="D176" s="137" t="s">
        <v>195</v>
      </c>
      <c r="E176" s="138" t="s">
        <v>3333</v>
      </c>
      <c r="F176" s="139" t="s">
        <v>3334</v>
      </c>
      <c r="G176" s="140" t="s">
        <v>605</v>
      </c>
      <c r="H176" s="141">
        <v>3</v>
      </c>
      <c r="I176" s="142">
        <v>0</v>
      </c>
      <c r="J176" s="142">
        <f>ROUND(I176*H176,2)</f>
        <v>0</v>
      </c>
      <c r="K176" s="143"/>
      <c r="L176" s="14"/>
      <c r="M176" s="144"/>
      <c r="N176" s="145" t="s">
        <v>44</v>
      </c>
      <c r="O176" s="146">
        <v>0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48" t="s">
        <v>283</v>
      </c>
      <c r="AT176" s="148" t="s">
        <v>195</v>
      </c>
      <c r="AU176" s="148" t="s">
        <v>82</v>
      </c>
      <c r="AY176" s="2" t="s">
        <v>193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2" t="s">
        <v>80</v>
      </c>
      <c r="BK176" s="149">
        <f>ROUND(I176*H176,2)</f>
        <v>0</v>
      </c>
      <c r="BL176" s="2" t="s">
        <v>283</v>
      </c>
      <c r="BM176" s="148" t="s">
        <v>3335</v>
      </c>
    </row>
    <row r="177" spans="1:65" s="17" customFormat="1" ht="24.15" customHeight="1">
      <c r="A177" s="13"/>
      <c r="B177" s="136"/>
      <c r="C177" s="137" t="s">
        <v>470</v>
      </c>
      <c r="D177" s="137" t="s">
        <v>195</v>
      </c>
      <c r="E177" s="138" t="s">
        <v>3336</v>
      </c>
      <c r="F177" s="139" t="s">
        <v>3337</v>
      </c>
      <c r="G177" s="140" t="s">
        <v>605</v>
      </c>
      <c r="H177" s="141">
        <v>5</v>
      </c>
      <c r="I177" s="142">
        <v>0</v>
      </c>
      <c r="J177" s="142">
        <f>ROUND(I177*H177,2)</f>
        <v>0</v>
      </c>
      <c r="K177" s="143"/>
      <c r="L177" s="14"/>
      <c r="M177" s="144"/>
      <c r="N177" s="145" t="s">
        <v>44</v>
      </c>
      <c r="O177" s="146">
        <v>1.1279999999999999</v>
      </c>
      <c r="P177" s="146">
        <f>O177*H177</f>
        <v>5.64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8" t="s">
        <v>283</v>
      </c>
      <c r="AT177" s="148" t="s">
        <v>195</v>
      </c>
      <c r="AU177" s="148" t="s">
        <v>82</v>
      </c>
      <c r="AY177" s="2" t="s">
        <v>193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2" t="s">
        <v>80</v>
      </c>
      <c r="BK177" s="149">
        <f>ROUND(I177*H177,2)</f>
        <v>0</v>
      </c>
      <c r="BL177" s="2" t="s">
        <v>283</v>
      </c>
      <c r="BM177" s="148" t="s">
        <v>711</v>
      </c>
    </row>
    <row r="178" spans="1:65" s="17" customFormat="1">
      <c r="A178" s="13"/>
      <c r="B178" s="14"/>
      <c r="C178" s="13"/>
      <c r="D178" s="150" t="s">
        <v>200</v>
      </c>
      <c r="E178" s="13"/>
      <c r="F178" s="151" t="s">
        <v>3338</v>
      </c>
      <c r="G178" s="13"/>
      <c r="H178" s="13"/>
      <c r="I178" s="13"/>
      <c r="J178" s="13"/>
      <c r="K178" s="13"/>
      <c r="L178" s="14"/>
      <c r="M178" s="152"/>
      <c r="N178" s="153"/>
      <c r="O178" s="36"/>
      <c r="P178" s="36"/>
      <c r="Q178" s="36"/>
      <c r="R178" s="36"/>
      <c r="S178" s="36"/>
      <c r="T178" s="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" t="s">
        <v>200</v>
      </c>
      <c r="AU178" s="2" t="s">
        <v>82</v>
      </c>
    </row>
    <row r="179" spans="1:65" s="17" customFormat="1" ht="21.75" customHeight="1">
      <c r="A179" s="13"/>
      <c r="B179" s="136"/>
      <c r="C179" s="137" t="s">
        <v>718</v>
      </c>
      <c r="D179" s="137" t="s">
        <v>195</v>
      </c>
      <c r="E179" s="138" t="s">
        <v>3339</v>
      </c>
      <c r="F179" s="139" t="s">
        <v>3340</v>
      </c>
      <c r="G179" s="140" t="s">
        <v>605</v>
      </c>
      <c r="H179" s="141">
        <v>1</v>
      </c>
      <c r="I179" s="142">
        <v>0</v>
      </c>
      <c r="J179" s="142">
        <f>ROUND(I179*H179,2)</f>
        <v>0</v>
      </c>
      <c r="K179" s="143"/>
      <c r="L179" s="14"/>
      <c r="M179" s="144"/>
      <c r="N179" s="145" t="s">
        <v>44</v>
      </c>
      <c r="O179" s="146">
        <v>0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R179" s="148" t="s">
        <v>283</v>
      </c>
      <c r="AT179" s="148" t="s">
        <v>195</v>
      </c>
      <c r="AU179" s="148" t="s">
        <v>82</v>
      </c>
      <c r="AY179" s="2" t="s">
        <v>193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2" t="s">
        <v>80</v>
      </c>
      <c r="BK179" s="149">
        <f>ROUND(I179*H179,2)</f>
        <v>0</v>
      </c>
      <c r="BL179" s="2" t="s">
        <v>283</v>
      </c>
      <c r="BM179" s="148" t="s">
        <v>3341</v>
      </c>
    </row>
    <row r="180" spans="1:65" s="17" customFormat="1" ht="16.5" customHeight="1">
      <c r="A180" s="13"/>
      <c r="B180" s="136"/>
      <c r="C180" s="137" t="s">
        <v>481</v>
      </c>
      <c r="D180" s="137" t="s">
        <v>195</v>
      </c>
      <c r="E180" s="138" t="s">
        <v>3342</v>
      </c>
      <c r="F180" s="139" t="s">
        <v>3343</v>
      </c>
      <c r="G180" s="140" t="s">
        <v>605</v>
      </c>
      <c r="H180" s="141">
        <v>2</v>
      </c>
      <c r="I180" s="142">
        <v>0</v>
      </c>
      <c r="J180" s="142">
        <f>ROUND(I180*H180,2)</f>
        <v>0</v>
      </c>
      <c r="K180" s="143"/>
      <c r="L180" s="14"/>
      <c r="M180" s="144"/>
      <c r="N180" s="145" t="s">
        <v>44</v>
      </c>
      <c r="O180" s="146">
        <v>0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48" t="s">
        <v>283</v>
      </c>
      <c r="AT180" s="148" t="s">
        <v>195</v>
      </c>
      <c r="AU180" s="148" t="s">
        <v>82</v>
      </c>
      <c r="AY180" s="2" t="s">
        <v>193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2" t="s">
        <v>80</v>
      </c>
      <c r="BK180" s="149">
        <f>ROUND(I180*H180,2)</f>
        <v>0</v>
      </c>
      <c r="BL180" s="2" t="s">
        <v>283</v>
      </c>
      <c r="BM180" s="148" t="s">
        <v>3344</v>
      </c>
    </row>
    <row r="181" spans="1:65" s="17" customFormat="1" ht="21.75" customHeight="1">
      <c r="A181" s="13"/>
      <c r="B181" s="136"/>
      <c r="C181" s="137" t="s">
        <v>735</v>
      </c>
      <c r="D181" s="137" t="s">
        <v>195</v>
      </c>
      <c r="E181" s="138" t="s">
        <v>3345</v>
      </c>
      <c r="F181" s="139" t="s">
        <v>3346</v>
      </c>
      <c r="G181" s="140" t="s">
        <v>605</v>
      </c>
      <c r="H181" s="141">
        <v>2</v>
      </c>
      <c r="I181" s="142">
        <v>0</v>
      </c>
      <c r="J181" s="142">
        <f>ROUND(I181*H181,2)</f>
        <v>0</v>
      </c>
      <c r="K181" s="143"/>
      <c r="L181" s="14"/>
      <c r="M181" s="144"/>
      <c r="N181" s="145" t="s">
        <v>44</v>
      </c>
      <c r="O181" s="146">
        <v>0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148" t="s">
        <v>283</v>
      </c>
      <c r="AT181" s="148" t="s">
        <v>195</v>
      </c>
      <c r="AU181" s="148" t="s">
        <v>82</v>
      </c>
      <c r="AY181" s="2" t="s">
        <v>193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2" t="s">
        <v>80</v>
      </c>
      <c r="BK181" s="149">
        <f>ROUND(I181*H181,2)</f>
        <v>0</v>
      </c>
      <c r="BL181" s="2" t="s">
        <v>283</v>
      </c>
      <c r="BM181" s="148" t="s">
        <v>3347</v>
      </c>
    </row>
    <row r="182" spans="1:65" s="17" customFormat="1" ht="16.5" customHeight="1">
      <c r="A182" s="13"/>
      <c r="B182" s="136"/>
      <c r="C182" s="137" t="s">
        <v>485</v>
      </c>
      <c r="D182" s="137" t="s">
        <v>195</v>
      </c>
      <c r="E182" s="138" t="s">
        <v>3348</v>
      </c>
      <c r="F182" s="139" t="s">
        <v>3349</v>
      </c>
      <c r="G182" s="140" t="s">
        <v>605</v>
      </c>
      <c r="H182" s="141">
        <v>9</v>
      </c>
      <c r="I182" s="142">
        <v>0</v>
      </c>
      <c r="J182" s="142">
        <f>ROUND(I182*H182,2)</f>
        <v>0</v>
      </c>
      <c r="K182" s="143"/>
      <c r="L182" s="14"/>
      <c r="M182" s="144"/>
      <c r="N182" s="145" t="s">
        <v>44</v>
      </c>
      <c r="O182" s="146">
        <v>0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48" t="s">
        <v>283</v>
      </c>
      <c r="AT182" s="148" t="s">
        <v>195</v>
      </c>
      <c r="AU182" s="148" t="s">
        <v>82</v>
      </c>
      <c r="AY182" s="2" t="s">
        <v>193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2" t="s">
        <v>80</v>
      </c>
      <c r="BK182" s="149">
        <f>ROUND(I182*H182,2)</f>
        <v>0</v>
      </c>
      <c r="BL182" s="2" t="s">
        <v>283</v>
      </c>
      <c r="BM182" s="148" t="s">
        <v>3350</v>
      </c>
    </row>
    <row r="183" spans="1:65" s="17" customFormat="1" ht="37.799999999999997" customHeight="1">
      <c r="A183" s="13"/>
      <c r="B183" s="136"/>
      <c r="C183" s="137" t="s">
        <v>749</v>
      </c>
      <c r="D183" s="137" t="s">
        <v>195</v>
      </c>
      <c r="E183" s="138" t="s">
        <v>3351</v>
      </c>
      <c r="F183" s="139" t="s">
        <v>3352</v>
      </c>
      <c r="G183" s="140" t="s">
        <v>605</v>
      </c>
      <c r="H183" s="141">
        <v>9</v>
      </c>
      <c r="I183" s="142">
        <v>0</v>
      </c>
      <c r="J183" s="142">
        <f>ROUND(I183*H183,2)</f>
        <v>0</v>
      </c>
      <c r="K183" s="143"/>
      <c r="L183" s="14"/>
      <c r="M183" s="144"/>
      <c r="N183" s="145" t="s">
        <v>44</v>
      </c>
      <c r="O183" s="146">
        <v>0.26800000000000002</v>
      </c>
      <c r="P183" s="146">
        <f>O183*H183</f>
        <v>2.4119999999999999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48" t="s">
        <v>283</v>
      </c>
      <c r="AT183" s="148" t="s">
        <v>195</v>
      </c>
      <c r="AU183" s="148" t="s">
        <v>82</v>
      </c>
      <c r="AY183" s="2" t="s">
        <v>193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2" t="s">
        <v>80</v>
      </c>
      <c r="BK183" s="149">
        <f>ROUND(I183*H183,2)</f>
        <v>0</v>
      </c>
      <c r="BL183" s="2" t="s">
        <v>283</v>
      </c>
      <c r="BM183" s="148" t="s">
        <v>752</v>
      </c>
    </row>
    <row r="184" spans="1:65" s="17" customFormat="1">
      <c r="A184" s="13"/>
      <c r="B184" s="14"/>
      <c r="C184" s="13"/>
      <c r="D184" s="150" t="s">
        <v>200</v>
      </c>
      <c r="E184" s="13"/>
      <c r="F184" s="151" t="s">
        <v>3353</v>
      </c>
      <c r="G184" s="13"/>
      <c r="H184" s="13"/>
      <c r="I184" s="13"/>
      <c r="J184" s="13"/>
      <c r="K184" s="13"/>
      <c r="L184" s="14"/>
      <c r="M184" s="152"/>
      <c r="N184" s="153"/>
      <c r="O184" s="36"/>
      <c r="P184" s="36"/>
      <c r="Q184" s="36"/>
      <c r="R184" s="36"/>
      <c r="S184" s="36"/>
      <c r="T184" s="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" t="s">
        <v>200</v>
      </c>
      <c r="AU184" s="2" t="s">
        <v>82</v>
      </c>
    </row>
    <row r="185" spans="1:65" s="17" customFormat="1" ht="16.5" customHeight="1">
      <c r="A185" s="13"/>
      <c r="B185" s="136"/>
      <c r="C185" s="137" t="s">
        <v>491</v>
      </c>
      <c r="D185" s="137" t="s">
        <v>195</v>
      </c>
      <c r="E185" s="138" t="s">
        <v>3354</v>
      </c>
      <c r="F185" s="139" t="s">
        <v>3355</v>
      </c>
      <c r="G185" s="140" t="s">
        <v>605</v>
      </c>
      <c r="H185" s="141">
        <v>3</v>
      </c>
      <c r="I185" s="142">
        <v>0</v>
      </c>
      <c r="J185" s="142">
        <f>ROUND(I185*H185,2)</f>
        <v>0</v>
      </c>
      <c r="K185" s="143"/>
      <c r="L185" s="14"/>
      <c r="M185" s="144"/>
      <c r="N185" s="145" t="s">
        <v>44</v>
      </c>
      <c r="O185" s="146">
        <v>0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R185" s="148" t="s">
        <v>283</v>
      </c>
      <c r="AT185" s="148" t="s">
        <v>195</v>
      </c>
      <c r="AU185" s="148" t="s">
        <v>82</v>
      </c>
      <c r="AY185" s="2" t="s">
        <v>193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2" t="s">
        <v>80</v>
      </c>
      <c r="BK185" s="149">
        <f>ROUND(I185*H185,2)</f>
        <v>0</v>
      </c>
      <c r="BL185" s="2" t="s">
        <v>283</v>
      </c>
      <c r="BM185" s="148" t="s">
        <v>3356</v>
      </c>
    </row>
    <row r="186" spans="1:65" s="17" customFormat="1" ht="16.5" customHeight="1">
      <c r="A186" s="13"/>
      <c r="B186" s="136"/>
      <c r="C186" s="137" t="s">
        <v>758</v>
      </c>
      <c r="D186" s="137" t="s">
        <v>195</v>
      </c>
      <c r="E186" s="138" t="s">
        <v>3357</v>
      </c>
      <c r="F186" s="139" t="s">
        <v>3358</v>
      </c>
      <c r="G186" s="140" t="s">
        <v>605</v>
      </c>
      <c r="H186" s="141">
        <v>1</v>
      </c>
      <c r="I186" s="142">
        <v>0</v>
      </c>
      <c r="J186" s="142">
        <f>ROUND(I186*H186,2)</f>
        <v>0</v>
      </c>
      <c r="K186" s="143"/>
      <c r="L186" s="14"/>
      <c r="M186" s="144"/>
      <c r="N186" s="145" t="s">
        <v>44</v>
      </c>
      <c r="O186" s="146">
        <v>0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R186" s="148" t="s">
        <v>283</v>
      </c>
      <c r="AT186" s="148" t="s">
        <v>195</v>
      </c>
      <c r="AU186" s="148" t="s">
        <v>82</v>
      </c>
      <c r="AY186" s="2" t="s">
        <v>193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2" t="s">
        <v>80</v>
      </c>
      <c r="BK186" s="149">
        <f>ROUND(I186*H186,2)</f>
        <v>0</v>
      </c>
      <c r="BL186" s="2" t="s">
        <v>283</v>
      </c>
      <c r="BM186" s="148" t="s">
        <v>3359</v>
      </c>
    </row>
    <row r="187" spans="1:65" s="17" customFormat="1" ht="44.25" customHeight="1">
      <c r="A187" s="13"/>
      <c r="B187" s="136"/>
      <c r="C187" s="137" t="s">
        <v>497</v>
      </c>
      <c r="D187" s="137" t="s">
        <v>195</v>
      </c>
      <c r="E187" s="138" t="s">
        <v>3360</v>
      </c>
      <c r="F187" s="139" t="s">
        <v>3361</v>
      </c>
      <c r="G187" s="140" t="s">
        <v>326</v>
      </c>
      <c r="H187" s="141">
        <v>0.23</v>
      </c>
      <c r="I187" s="142">
        <v>0</v>
      </c>
      <c r="J187" s="142">
        <f>ROUND(I187*H187,2)</f>
        <v>0</v>
      </c>
      <c r="K187" s="143"/>
      <c r="L187" s="14"/>
      <c r="M187" s="144"/>
      <c r="N187" s="145" t="s">
        <v>44</v>
      </c>
      <c r="O187" s="146">
        <v>2.96</v>
      </c>
      <c r="P187" s="146">
        <f>O187*H187</f>
        <v>0.68080000000000007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48" t="s">
        <v>283</v>
      </c>
      <c r="AT187" s="148" t="s">
        <v>195</v>
      </c>
      <c r="AU187" s="148" t="s">
        <v>82</v>
      </c>
      <c r="AY187" s="2" t="s">
        <v>193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2" t="s">
        <v>80</v>
      </c>
      <c r="BK187" s="149">
        <f>ROUND(I187*H187,2)</f>
        <v>0</v>
      </c>
      <c r="BL187" s="2" t="s">
        <v>283</v>
      </c>
      <c r="BM187" s="148" t="s">
        <v>765</v>
      </c>
    </row>
    <row r="188" spans="1:65" s="17" customFormat="1">
      <c r="A188" s="13"/>
      <c r="B188" s="14"/>
      <c r="C188" s="13"/>
      <c r="D188" s="150" t="s">
        <v>200</v>
      </c>
      <c r="E188" s="13"/>
      <c r="F188" s="151" t="s">
        <v>3362</v>
      </c>
      <c r="G188" s="13"/>
      <c r="H188" s="13"/>
      <c r="I188" s="13"/>
      <c r="J188" s="13"/>
      <c r="K188" s="13"/>
      <c r="L188" s="14"/>
      <c r="M188" s="152"/>
      <c r="N188" s="153"/>
      <c r="O188" s="36"/>
      <c r="P188" s="36"/>
      <c r="Q188" s="36"/>
      <c r="R188" s="36"/>
      <c r="S188" s="36"/>
      <c r="T188" s="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" t="s">
        <v>200</v>
      </c>
      <c r="AU188" s="2" t="s">
        <v>82</v>
      </c>
    </row>
    <row r="189" spans="1:65" s="123" customFormat="1" ht="22.8" customHeight="1">
      <c r="B189" s="124"/>
      <c r="D189" s="125" t="s">
        <v>72</v>
      </c>
      <c r="E189" s="134" t="s">
        <v>3363</v>
      </c>
      <c r="F189" s="134" t="s">
        <v>3364</v>
      </c>
      <c r="J189" s="135">
        <f>BK189</f>
        <v>0</v>
      </c>
      <c r="L189" s="124"/>
      <c r="M189" s="128"/>
      <c r="N189" s="129"/>
      <c r="O189" s="129"/>
      <c r="P189" s="130">
        <f>SUM(P190:P193)</f>
        <v>0.45019000000000003</v>
      </c>
      <c r="Q189" s="129"/>
      <c r="R189" s="130">
        <f>SUM(R190:R193)</f>
        <v>0</v>
      </c>
      <c r="S189" s="129"/>
      <c r="T189" s="131">
        <f>SUM(T190:T193)</f>
        <v>0</v>
      </c>
      <c r="AR189" s="125" t="s">
        <v>80</v>
      </c>
      <c r="AT189" s="132" t="s">
        <v>72</v>
      </c>
      <c r="AU189" s="132" t="s">
        <v>80</v>
      </c>
      <c r="AY189" s="125" t="s">
        <v>193</v>
      </c>
      <c r="BK189" s="133">
        <f>SUM(BK190:BK193)</f>
        <v>0</v>
      </c>
    </row>
    <row r="190" spans="1:65" s="17" customFormat="1" ht="16.5" customHeight="1">
      <c r="A190" s="13"/>
      <c r="B190" s="136"/>
      <c r="C190" s="137" t="s">
        <v>769</v>
      </c>
      <c r="D190" s="137" t="s">
        <v>195</v>
      </c>
      <c r="E190" s="138" t="s">
        <v>3365</v>
      </c>
      <c r="F190" s="139" t="s">
        <v>3366</v>
      </c>
      <c r="G190" s="140" t="s">
        <v>198</v>
      </c>
      <c r="H190" s="141">
        <v>146.16999999999999</v>
      </c>
      <c r="I190" s="142">
        <v>0</v>
      </c>
      <c r="J190" s="142">
        <f>ROUND(I190*H190,2)</f>
        <v>0</v>
      </c>
      <c r="K190" s="143"/>
      <c r="L190" s="14"/>
      <c r="M190" s="144"/>
      <c r="N190" s="145" t="s">
        <v>44</v>
      </c>
      <c r="O190" s="146">
        <v>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R190" s="148" t="s">
        <v>199</v>
      </c>
      <c r="AT190" s="148" t="s">
        <v>195</v>
      </c>
      <c r="AU190" s="148" t="s">
        <v>82</v>
      </c>
      <c r="AY190" s="2" t="s">
        <v>193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2" t="s">
        <v>80</v>
      </c>
      <c r="BK190" s="149">
        <f>ROUND(I190*H190,2)</f>
        <v>0</v>
      </c>
      <c r="BL190" s="2" t="s">
        <v>199</v>
      </c>
      <c r="BM190" s="148" t="s">
        <v>3367</v>
      </c>
    </row>
    <row r="191" spans="1:65" s="17" customFormat="1" ht="16.5" customHeight="1">
      <c r="A191" s="13"/>
      <c r="B191" s="136"/>
      <c r="C191" s="137" t="s">
        <v>504</v>
      </c>
      <c r="D191" s="137" t="s">
        <v>195</v>
      </c>
      <c r="E191" s="138" t="s">
        <v>3368</v>
      </c>
      <c r="F191" s="139" t="s">
        <v>3369</v>
      </c>
      <c r="G191" s="140" t="s">
        <v>198</v>
      </c>
      <c r="H191" s="141">
        <v>146.16999999999999</v>
      </c>
      <c r="I191" s="142">
        <v>0</v>
      </c>
      <c r="J191" s="142">
        <f>ROUND(I191*H191,2)</f>
        <v>0</v>
      </c>
      <c r="K191" s="143"/>
      <c r="L191" s="14"/>
      <c r="M191" s="144"/>
      <c r="N191" s="145" t="s">
        <v>44</v>
      </c>
      <c r="O191" s="146">
        <v>0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R191" s="148" t="s">
        <v>199</v>
      </c>
      <c r="AT191" s="148" t="s">
        <v>195</v>
      </c>
      <c r="AU191" s="148" t="s">
        <v>82</v>
      </c>
      <c r="AY191" s="2" t="s">
        <v>193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2" t="s">
        <v>80</v>
      </c>
      <c r="BK191" s="149">
        <f>ROUND(I191*H191,2)</f>
        <v>0</v>
      </c>
      <c r="BL191" s="2" t="s">
        <v>199</v>
      </c>
      <c r="BM191" s="148" t="s">
        <v>3370</v>
      </c>
    </row>
    <row r="192" spans="1:65" s="17" customFormat="1" ht="44.25" customHeight="1">
      <c r="A192" s="13"/>
      <c r="B192" s="136"/>
      <c r="C192" s="137" t="s">
        <v>782</v>
      </c>
      <c r="D192" s="137" t="s">
        <v>195</v>
      </c>
      <c r="E192" s="138" t="s">
        <v>3259</v>
      </c>
      <c r="F192" s="139" t="s">
        <v>3260</v>
      </c>
      <c r="G192" s="140" t="s">
        <v>326</v>
      </c>
      <c r="H192" s="141">
        <v>0.13</v>
      </c>
      <c r="I192" s="142">
        <v>0</v>
      </c>
      <c r="J192" s="142">
        <f>ROUND(I192*H192,2)</f>
        <v>0</v>
      </c>
      <c r="K192" s="143"/>
      <c r="L192" s="14"/>
      <c r="M192" s="144"/>
      <c r="N192" s="145" t="s">
        <v>44</v>
      </c>
      <c r="O192" s="146">
        <v>3.4630000000000001</v>
      </c>
      <c r="P192" s="146">
        <f>O192*H192</f>
        <v>0.45019000000000003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R192" s="148" t="s">
        <v>199</v>
      </c>
      <c r="AT192" s="148" t="s">
        <v>195</v>
      </c>
      <c r="AU192" s="148" t="s">
        <v>82</v>
      </c>
      <c r="AY192" s="2" t="s">
        <v>193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2" t="s">
        <v>80</v>
      </c>
      <c r="BK192" s="149">
        <f>ROUND(I192*H192,2)</f>
        <v>0</v>
      </c>
      <c r="BL192" s="2" t="s">
        <v>199</v>
      </c>
      <c r="BM192" s="148" t="s">
        <v>785</v>
      </c>
    </row>
    <row r="193" spans="1:65" s="17" customFormat="1">
      <c r="A193" s="13"/>
      <c r="B193" s="14"/>
      <c r="C193" s="13"/>
      <c r="D193" s="150" t="s">
        <v>200</v>
      </c>
      <c r="E193" s="13"/>
      <c r="F193" s="151" t="s">
        <v>3261</v>
      </c>
      <c r="G193" s="13"/>
      <c r="H193" s="13"/>
      <c r="I193" s="13"/>
      <c r="J193" s="13"/>
      <c r="K193" s="13"/>
      <c r="L193" s="14"/>
      <c r="M193" s="152"/>
      <c r="N193" s="153"/>
      <c r="O193" s="36"/>
      <c r="P193" s="36"/>
      <c r="Q193" s="36"/>
      <c r="R193" s="36"/>
      <c r="S193" s="36"/>
      <c r="T193" s="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" t="s">
        <v>200</v>
      </c>
      <c r="AU193" s="2" t="s">
        <v>82</v>
      </c>
    </row>
    <row r="194" spans="1:65" s="123" customFormat="1" ht="22.8" customHeight="1">
      <c r="B194" s="124"/>
      <c r="D194" s="125" t="s">
        <v>72</v>
      </c>
      <c r="E194" s="134" t="s">
        <v>2356</v>
      </c>
      <c r="F194" s="134" t="s">
        <v>3371</v>
      </c>
      <c r="J194" s="135">
        <f>BK194</f>
        <v>0</v>
      </c>
      <c r="L194" s="124"/>
      <c r="M194" s="128"/>
      <c r="N194" s="129"/>
      <c r="O194" s="129"/>
      <c r="P194" s="130">
        <f>P195</f>
        <v>0</v>
      </c>
      <c r="Q194" s="129"/>
      <c r="R194" s="130">
        <f>R195</f>
        <v>0</v>
      </c>
      <c r="S194" s="129"/>
      <c r="T194" s="131">
        <f>T195</f>
        <v>0</v>
      </c>
      <c r="AR194" s="125" t="s">
        <v>82</v>
      </c>
      <c r="AT194" s="132" t="s">
        <v>72</v>
      </c>
      <c r="AU194" s="132" t="s">
        <v>80</v>
      </c>
      <c r="AY194" s="125" t="s">
        <v>193</v>
      </c>
      <c r="BK194" s="133">
        <f>BK195</f>
        <v>0</v>
      </c>
    </row>
    <row r="195" spans="1:65" s="17" customFormat="1" ht="16.5" customHeight="1">
      <c r="A195" s="13"/>
      <c r="B195" s="136"/>
      <c r="C195" s="137" t="s">
        <v>510</v>
      </c>
      <c r="D195" s="137" t="s">
        <v>195</v>
      </c>
      <c r="E195" s="138" t="s">
        <v>3372</v>
      </c>
      <c r="F195" s="139" t="s">
        <v>3373</v>
      </c>
      <c r="G195" s="140" t="s">
        <v>353</v>
      </c>
      <c r="H195" s="141">
        <v>1129</v>
      </c>
      <c r="I195" s="142">
        <v>0</v>
      </c>
      <c r="J195" s="142">
        <f>ROUND(I195*H195,2)</f>
        <v>0</v>
      </c>
      <c r="K195" s="143"/>
      <c r="L195" s="14"/>
      <c r="M195" s="144"/>
      <c r="N195" s="145" t="s">
        <v>44</v>
      </c>
      <c r="O195" s="146">
        <v>0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48" t="s">
        <v>283</v>
      </c>
      <c r="AT195" s="148" t="s">
        <v>195</v>
      </c>
      <c r="AU195" s="148" t="s">
        <v>82</v>
      </c>
      <c r="AY195" s="2" t="s">
        <v>193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2" t="s">
        <v>80</v>
      </c>
      <c r="BK195" s="149">
        <f>ROUND(I195*H195,2)</f>
        <v>0</v>
      </c>
      <c r="BL195" s="2" t="s">
        <v>283</v>
      </c>
      <c r="BM195" s="148" t="s">
        <v>3374</v>
      </c>
    </row>
    <row r="196" spans="1:65" s="123" customFormat="1" ht="22.8" customHeight="1">
      <c r="B196" s="124"/>
      <c r="D196" s="125" t="s">
        <v>72</v>
      </c>
      <c r="E196" s="134" t="s">
        <v>548</v>
      </c>
      <c r="F196" s="134" t="s">
        <v>3375</v>
      </c>
      <c r="J196" s="135">
        <f>BK196</f>
        <v>0</v>
      </c>
      <c r="L196" s="124"/>
      <c r="M196" s="128"/>
      <c r="N196" s="129"/>
      <c r="O196" s="129"/>
      <c r="P196" s="130">
        <f>SUM(P197:P199)</f>
        <v>0</v>
      </c>
      <c r="Q196" s="129"/>
      <c r="R196" s="130">
        <f>SUM(R197:R199)</f>
        <v>0</v>
      </c>
      <c r="S196" s="129"/>
      <c r="T196" s="131">
        <f>SUM(T197:T199)</f>
        <v>0</v>
      </c>
      <c r="AR196" s="125" t="s">
        <v>80</v>
      </c>
      <c r="AT196" s="132" t="s">
        <v>72</v>
      </c>
      <c r="AU196" s="132" t="s">
        <v>80</v>
      </c>
      <c r="AY196" s="125" t="s">
        <v>193</v>
      </c>
      <c r="BK196" s="133">
        <f>SUM(BK197:BK199)</f>
        <v>0</v>
      </c>
    </row>
    <row r="197" spans="1:65" s="17" customFormat="1" ht="24.15" customHeight="1">
      <c r="A197" s="13"/>
      <c r="B197" s="136"/>
      <c r="C197" s="137" t="s">
        <v>813</v>
      </c>
      <c r="D197" s="137" t="s">
        <v>195</v>
      </c>
      <c r="E197" s="138" t="s">
        <v>3376</v>
      </c>
      <c r="F197" s="139" t="s">
        <v>3377</v>
      </c>
      <c r="G197" s="140" t="s">
        <v>3378</v>
      </c>
      <c r="H197" s="141">
        <v>10</v>
      </c>
      <c r="I197" s="142">
        <v>0</v>
      </c>
      <c r="J197" s="142">
        <f>ROUND(I197*H197,2)</f>
        <v>0</v>
      </c>
      <c r="K197" s="143"/>
      <c r="L197" s="14"/>
      <c r="M197" s="144"/>
      <c r="N197" s="145" t="s">
        <v>44</v>
      </c>
      <c r="O197" s="146">
        <v>0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R197" s="148" t="s">
        <v>199</v>
      </c>
      <c r="AT197" s="148" t="s">
        <v>195</v>
      </c>
      <c r="AU197" s="148" t="s">
        <v>82</v>
      </c>
      <c r="AY197" s="2" t="s">
        <v>193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2" t="s">
        <v>80</v>
      </c>
      <c r="BK197" s="149">
        <f>ROUND(I197*H197,2)</f>
        <v>0</v>
      </c>
      <c r="BL197" s="2" t="s">
        <v>199</v>
      </c>
      <c r="BM197" s="148" t="s">
        <v>3379</v>
      </c>
    </row>
    <row r="198" spans="1:65" s="17" customFormat="1" ht="16.5" customHeight="1">
      <c r="A198" s="13"/>
      <c r="B198" s="136"/>
      <c r="C198" s="137" t="s">
        <v>515</v>
      </c>
      <c r="D198" s="137" t="s">
        <v>195</v>
      </c>
      <c r="E198" s="138" t="s">
        <v>3380</v>
      </c>
      <c r="F198" s="139" t="s">
        <v>3381</v>
      </c>
      <c r="G198" s="140" t="s">
        <v>3378</v>
      </c>
      <c r="H198" s="141">
        <v>8</v>
      </c>
      <c r="I198" s="142">
        <v>0</v>
      </c>
      <c r="J198" s="142">
        <f>ROUND(I198*H198,2)</f>
        <v>0</v>
      </c>
      <c r="K198" s="143"/>
      <c r="L198" s="14"/>
      <c r="M198" s="144"/>
      <c r="N198" s="145" t="s">
        <v>44</v>
      </c>
      <c r="O198" s="146">
        <v>0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R198" s="148" t="s">
        <v>199</v>
      </c>
      <c r="AT198" s="148" t="s">
        <v>195</v>
      </c>
      <c r="AU198" s="148" t="s">
        <v>82</v>
      </c>
      <c r="AY198" s="2" t="s">
        <v>193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2" t="s">
        <v>80</v>
      </c>
      <c r="BK198" s="149">
        <f>ROUND(I198*H198,2)</f>
        <v>0</v>
      </c>
      <c r="BL198" s="2" t="s">
        <v>199</v>
      </c>
      <c r="BM198" s="148" t="s">
        <v>3382</v>
      </c>
    </row>
    <row r="199" spans="1:65" s="17" customFormat="1" ht="16.5" customHeight="1">
      <c r="A199" s="13"/>
      <c r="B199" s="136"/>
      <c r="C199" s="137" t="s">
        <v>833</v>
      </c>
      <c r="D199" s="137" t="s">
        <v>195</v>
      </c>
      <c r="E199" s="138" t="s">
        <v>3383</v>
      </c>
      <c r="F199" s="139" t="s">
        <v>3384</v>
      </c>
      <c r="G199" s="140" t="s">
        <v>3378</v>
      </c>
      <c r="H199" s="141">
        <v>6</v>
      </c>
      <c r="I199" s="142">
        <v>0</v>
      </c>
      <c r="J199" s="142">
        <f>ROUND(I199*H199,2)</f>
        <v>0</v>
      </c>
      <c r="K199" s="143"/>
      <c r="L199" s="14"/>
      <c r="M199" s="144"/>
      <c r="N199" s="145" t="s">
        <v>44</v>
      </c>
      <c r="O199" s="146">
        <v>0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R199" s="148" t="s">
        <v>199</v>
      </c>
      <c r="AT199" s="148" t="s">
        <v>195</v>
      </c>
      <c r="AU199" s="148" t="s">
        <v>82</v>
      </c>
      <c r="AY199" s="2" t="s">
        <v>193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2" t="s">
        <v>80</v>
      </c>
      <c r="BK199" s="149">
        <f>ROUND(I199*H199,2)</f>
        <v>0</v>
      </c>
      <c r="BL199" s="2" t="s">
        <v>199</v>
      </c>
      <c r="BM199" s="148" t="s">
        <v>3385</v>
      </c>
    </row>
    <row r="200" spans="1:65" s="123" customFormat="1" ht="22.8" customHeight="1">
      <c r="B200" s="124"/>
      <c r="D200" s="125" t="s">
        <v>72</v>
      </c>
      <c r="E200" s="134" t="s">
        <v>3143</v>
      </c>
      <c r="F200" s="134" t="s">
        <v>3144</v>
      </c>
      <c r="J200" s="135">
        <f>BK200</f>
        <v>0</v>
      </c>
      <c r="L200" s="124"/>
      <c r="M200" s="128"/>
      <c r="N200" s="129"/>
      <c r="O200" s="129"/>
      <c r="P200" s="130">
        <f>SUM(P201:P202)</f>
        <v>0</v>
      </c>
      <c r="Q200" s="129"/>
      <c r="R200" s="130">
        <f>SUM(R201:R202)</f>
        <v>0</v>
      </c>
      <c r="S200" s="129"/>
      <c r="T200" s="131">
        <f>SUM(T201:T202)</f>
        <v>0</v>
      </c>
      <c r="AR200" s="125" t="s">
        <v>80</v>
      </c>
      <c r="AT200" s="132" t="s">
        <v>72</v>
      </c>
      <c r="AU200" s="132" t="s">
        <v>80</v>
      </c>
      <c r="AY200" s="125" t="s">
        <v>193</v>
      </c>
      <c r="BK200" s="133">
        <f>SUM(BK201:BK202)</f>
        <v>0</v>
      </c>
    </row>
    <row r="201" spans="1:65" s="17" customFormat="1" ht="16.5" customHeight="1">
      <c r="A201" s="13"/>
      <c r="B201" s="136"/>
      <c r="C201" s="137" t="s">
        <v>521</v>
      </c>
      <c r="D201" s="137" t="s">
        <v>195</v>
      </c>
      <c r="E201" s="138" t="s">
        <v>3145</v>
      </c>
      <c r="F201" s="139" t="s">
        <v>3146</v>
      </c>
      <c r="G201" s="140" t="s">
        <v>605</v>
      </c>
      <c r="H201" s="141">
        <v>4</v>
      </c>
      <c r="I201" s="142">
        <v>0</v>
      </c>
      <c r="J201" s="142">
        <f>ROUND(I201*H201,2)</f>
        <v>0</v>
      </c>
      <c r="K201" s="143"/>
      <c r="L201" s="14"/>
      <c r="M201" s="144"/>
      <c r="N201" s="145" t="s">
        <v>44</v>
      </c>
      <c r="O201" s="146">
        <v>0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R201" s="148" t="s">
        <v>199</v>
      </c>
      <c r="AT201" s="148" t="s">
        <v>195</v>
      </c>
      <c r="AU201" s="148" t="s">
        <v>82</v>
      </c>
      <c r="AY201" s="2" t="s">
        <v>193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2" t="s">
        <v>80</v>
      </c>
      <c r="BK201" s="149">
        <f>ROUND(I201*H201,2)</f>
        <v>0</v>
      </c>
      <c r="BL201" s="2" t="s">
        <v>199</v>
      </c>
      <c r="BM201" s="148" t="s">
        <v>3386</v>
      </c>
    </row>
    <row r="202" spans="1:65" s="17" customFormat="1" ht="16.5" customHeight="1">
      <c r="A202" s="13"/>
      <c r="B202" s="136"/>
      <c r="C202" s="137" t="s">
        <v>846</v>
      </c>
      <c r="D202" s="137" t="s">
        <v>195</v>
      </c>
      <c r="E202" s="138" t="s">
        <v>3147</v>
      </c>
      <c r="F202" s="139" t="s">
        <v>3148</v>
      </c>
      <c r="G202" s="140" t="s">
        <v>605</v>
      </c>
      <c r="H202" s="141">
        <v>1</v>
      </c>
      <c r="I202" s="142">
        <v>0</v>
      </c>
      <c r="J202" s="142">
        <f>ROUND(I202*H202,2)</f>
        <v>0</v>
      </c>
      <c r="K202" s="143"/>
      <c r="L202" s="14"/>
      <c r="M202" s="144"/>
      <c r="N202" s="145" t="s">
        <v>44</v>
      </c>
      <c r="O202" s="146">
        <v>0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R202" s="148" t="s">
        <v>199</v>
      </c>
      <c r="AT202" s="148" t="s">
        <v>195</v>
      </c>
      <c r="AU202" s="148" t="s">
        <v>82</v>
      </c>
      <c r="AY202" s="2" t="s">
        <v>193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2" t="s">
        <v>80</v>
      </c>
      <c r="BK202" s="149">
        <f>ROUND(I202*H202,2)</f>
        <v>0</v>
      </c>
      <c r="BL202" s="2" t="s">
        <v>199</v>
      </c>
      <c r="BM202" s="148" t="s">
        <v>3387</v>
      </c>
    </row>
    <row r="203" spans="1:65" s="123" customFormat="1" ht="25.95" customHeight="1">
      <c r="B203" s="124"/>
      <c r="D203" s="125" t="s">
        <v>72</v>
      </c>
      <c r="E203" s="126" t="s">
        <v>2482</v>
      </c>
      <c r="F203" s="126" t="s">
        <v>2483</v>
      </c>
      <c r="J203" s="127">
        <f>BK203</f>
        <v>0</v>
      </c>
      <c r="L203" s="124"/>
      <c r="M203" s="128"/>
      <c r="N203" s="129"/>
      <c r="O203" s="129"/>
      <c r="P203" s="130">
        <f>SUM(P204:P207)</f>
        <v>112</v>
      </c>
      <c r="Q203" s="129"/>
      <c r="R203" s="130">
        <f>SUM(R204:R207)</f>
        <v>0</v>
      </c>
      <c r="S203" s="129"/>
      <c r="T203" s="131">
        <f>SUM(T204:T207)</f>
        <v>0</v>
      </c>
      <c r="AR203" s="125" t="s">
        <v>199</v>
      </c>
      <c r="AT203" s="132" t="s">
        <v>72</v>
      </c>
      <c r="AU203" s="132" t="s">
        <v>73</v>
      </c>
      <c r="AY203" s="125" t="s">
        <v>193</v>
      </c>
      <c r="BK203" s="133">
        <f>SUM(BK204:BK207)</f>
        <v>0</v>
      </c>
    </row>
    <row r="204" spans="1:65" s="17" customFormat="1" ht="24.15" customHeight="1">
      <c r="A204" s="13"/>
      <c r="B204" s="136"/>
      <c r="C204" s="137" t="s">
        <v>528</v>
      </c>
      <c r="D204" s="137" t="s">
        <v>195</v>
      </c>
      <c r="E204" s="138" t="s">
        <v>2966</v>
      </c>
      <c r="F204" s="139" t="s">
        <v>2967</v>
      </c>
      <c r="G204" s="140" t="s">
        <v>209</v>
      </c>
      <c r="H204" s="141">
        <v>32</v>
      </c>
      <c r="I204" s="142">
        <v>0</v>
      </c>
      <c r="J204" s="142">
        <f>ROUND(I204*H204,2)</f>
        <v>0</v>
      </c>
      <c r="K204" s="143"/>
      <c r="L204" s="14"/>
      <c r="M204" s="144"/>
      <c r="N204" s="145" t="s">
        <v>44</v>
      </c>
      <c r="O204" s="146">
        <v>1</v>
      </c>
      <c r="P204" s="146">
        <f>O204*H204</f>
        <v>32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R204" s="148" t="s">
        <v>1843</v>
      </c>
      <c r="AT204" s="148" t="s">
        <v>195</v>
      </c>
      <c r="AU204" s="148" t="s">
        <v>80</v>
      </c>
      <c r="AY204" s="2" t="s">
        <v>193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2" t="s">
        <v>80</v>
      </c>
      <c r="BK204" s="149">
        <f>ROUND(I204*H204,2)</f>
        <v>0</v>
      </c>
      <c r="BL204" s="2" t="s">
        <v>1843</v>
      </c>
      <c r="BM204" s="148" t="s">
        <v>3388</v>
      </c>
    </row>
    <row r="205" spans="1:65" s="17" customFormat="1">
      <c r="A205" s="13"/>
      <c r="B205" s="14"/>
      <c r="C205" s="13"/>
      <c r="D205" s="150" t="s">
        <v>200</v>
      </c>
      <c r="E205" s="13"/>
      <c r="F205" s="151" t="s">
        <v>2969</v>
      </c>
      <c r="G205" s="13"/>
      <c r="H205" s="13"/>
      <c r="I205" s="13"/>
      <c r="J205" s="13"/>
      <c r="K205" s="13"/>
      <c r="L205" s="14"/>
      <c r="M205" s="152"/>
      <c r="N205" s="153"/>
      <c r="O205" s="36"/>
      <c r="P205" s="36"/>
      <c r="Q205" s="36"/>
      <c r="R205" s="36"/>
      <c r="S205" s="36"/>
      <c r="T205" s="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" t="s">
        <v>200</v>
      </c>
      <c r="AU205" s="2" t="s">
        <v>80</v>
      </c>
    </row>
    <row r="206" spans="1:65" s="17" customFormat="1" ht="33" customHeight="1">
      <c r="A206" s="13"/>
      <c r="B206" s="136"/>
      <c r="C206" s="137" t="s">
        <v>869</v>
      </c>
      <c r="D206" s="137" t="s">
        <v>195</v>
      </c>
      <c r="E206" s="138" t="s">
        <v>3169</v>
      </c>
      <c r="F206" s="139" t="s">
        <v>3170</v>
      </c>
      <c r="G206" s="140" t="s">
        <v>209</v>
      </c>
      <c r="H206" s="141">
        <v>80</v>
      </c>
      <c r="I206" s="142">
        <v>0</v>
      </c>
      <c r="J206" s="142">
        <f>ROUND(I206*H206,2)</f>
        <v>0</v>
      </c>
      <c r="K206" s="143"/>
      <c r="L206" s="14"/>
      <c r="M206" s="144"/>
      <c r="N206" s="145" t="s">
        <v>44</v>
      </c>
      <c r="O206" s="146">
        <v>1</v>
      </c>
      <c r="P206" s="146">
        <f>O206*H206</f>
        <v>80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R206" s="148" t="s">
        <v>1843</v>
      </c>
      <c r="AT206" s="148" t="s">
        <v>195</v>
      </c>
      <c r="AU206" s="148" t="s">
        <v>80</v>
      </c>
      <c r="AY206" s="2" t="s">
        <v>193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2" t="s">
        <v>80</v>
      </c>
      <c r="BK206" s="149">
        <f>ROUND(I206*H206,2)</f>
        <v>0</v>
      </c>
      <c r="BL206" s="2" t="s">
        <v>1843</v>
      </c>
      <c r="BM206" s="148" t="s">
        <v>3389</v>
      </c>
    </row>
    <row r="207" spans="1:65" s="17" customFormat="1">
      <c r="A207" s="13"/>
      <c r="B207" s="14"/>
      <c r="C207" s="13"/>
      <c r="D207" s="150" t="s">
        <v>200</v>
      </c>
      <c r="E207" s="13"/>
      <c r="F207" s="151" t="s">
        <v>3172</v>
      </c>
      <c r="G207" s="13"/>
      <c r="H207" s="13"/>
      <c r="I207" s="13"/>
      <c r="J207" s="13"/>
      <c r="K207" s="13"/>
      <c r="L207" s="14"/>
      <c r="M207" s="152"/>
      <c r="N207" s="153"/>
      <c r="O207" s="36"/>
      <c r="P207" s="36"/>
      <c r="Q207" s="36"/>
      <c r="R207" s="36"/>
      <c r="S207" s="36"/>
      <c r="T207" s="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" t="s">
        <v>200</v>
      </c>
      <c r="AU207" s="2" t="s">
        <v>80</v>
      </c>
    </row>
    <row r="208" spans="1:65" s="123" customFormat="1" ht="25.95" customHeight="1">
      <c r="B208" s="124"/>
      <c r="D208" s="125" t="s">
        <v>72</v>
      </c>
      <c r="E208" s="126" t="s">
        <v>91</v>
      </c>
      <c r="F208" s="126" t="s">
        <v>92</v>
      </c>
      <c r="J208" s="127">
        <f>BK208</f>
        <v>0</v>
      </c>
      <c r="L208" s="124"/>
      <c r="M208" s="128"/>
      <c r="N208" s="129"/>
      <c r="O208" s="129"/>
      <c r="P208" s="130">
        <f>P209</f>
        <v>0</v>
      </c>
      <c r="Q208" s="129"/>
      <c r="R208" s="130">
        <f>R209</f>
        <v>0</v>
      </c>
      <c r="S208" s="129"/>
      <c r="T208" s="131">
        <f>T209</f>
        <v>0</v>
      </c>
      <c r="AR208" s="125" t="s">
        <v>228</v>
      </c>
      <c r="AT208" s="132" t="s">
        <v>72</v>
      </c>
      <c r="AU208" s="132" t="s">
        <v>73</v>
      </c>
      <c r="AY208" s="125" t="s">
        <v>193</v>
      </c>
      <c r="BK208" s="133">
        <f>BK209</f>
        <v>0</v>
      </c>
    </row>
    <row r="209" spans="1:65" s="123" customFormat="1" ht="22.8" customHeight="1">
      <c r="B209" s="124"/>
      <c r="D209" s="125" t="s">
        <v>72</v>
      </c>
      <c r="E209" s="134" t="s">
        <v>2798</v>
      </c>
      <c r="F209" s="134" t="s">
        <v>2799</v>
      </c>
      <c r="J209" s="135">
        <f>BK209</f>
        <v>0</v>
      </c>
      <c r="L209" s="124"/>
      <c r="M209" s="128"/>
      <c r="N209" s="129"/>
      <c r="O209" s="129"/>
      <c r="P209" s="130">
        <f>SUM(P210:P211)</f>
        <v>0</v>
      </c>
      <c r="Q209" s="129"/>
      <c r="R209" s="130">
        <f>SUM(R210:R211)</f>
        <v>0</v>
      </c>
      <c r="S209" s="129"/>
      <c r="T209" s="131">
        <f>SUM(T210:T211)</f>
        <v>0</v>
      </c>
      <c r="AR209" s="125" t="s">
        <v>228</v>
      </c>
      <c r="AT209" s="132" t="s">
        <v>72</v>
      </c>
      <c r="AU209" s="132" t="s">
        <v>80</v>
      </c>
      <c r="AY209" s="125" t="s">
        <v>193</v>
      </c>
      <c r="BK209" s="133">
        <f>SUM(BK210:BK211)</f>
        <v>0</v>
      </c>
    </row>
    <row r="210" spans="1:65" s="17" customFormat="1" ht="16.5" customHeight="1">
      <c r="A210" s="13"/>
      <c r="B210" s="136"/>
      <c r="C210" s="137" t="s">
        <v>539</v>
      </c>
      <c r="D210" s="137" t="s">
        <v>195</v>
      </c>
      <c r="E210" s="138" t="s">
        <v>2800</v>
      </c>
      <c r="F210" s="139" t="s">
        <v>2799</v>
      </c>
      <c r="G210" s="140" t="s">
        <v>3390</v>
      </c>
      <c r="H210" s="141">
        <v>19187.687999999998</v>
      </c>
      <c r="I210" s="142">
        <v>0</v>
      </c>
      <c r="J210" s="142">
        <f>ROUND(I210*H210,2)</f>
        <v>0</v>
      </c>
      <c r="K210" s="143"/>
      <c r="L210" s="14"/>
      <c r="M210" s="144"/>
      <c r="N210" s="145" t="s">
        <v>44</v>
      </c>
      <c r="O210" s="146">
        <v>0</v>
      </c>
      <c r="P210" s="146">
        <f>O210*H210</f>
        <v>0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48" t="s">
        <v>2971</v>
      </c>
      <c r="AT210" s="148" t="s">
        <v>195</v>
      </c>
      <c r="AU210" s="148" t="s">
        <v>82</v>
      </c>
      <c r="AY210" s="2" t="s">
        <v>193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2" t="s">
        <v>80</v>
      </c>
      <c r="BK210" s="149">
        <f>ROUND(I210*H210,2)</f>
        <v>0</v>
      </c>
      <c r="BL210" s="2" t="s">
        <v>2971</v>
      </c>
      <c r="BM210" s="148" t="s">
        <v>3391</v>
      </c>
    </row>
    <row r="211" spans="1:65" s="17" customFormat="1">
      <c r="A211" s="13"/>
      <c r="B211" s="14"/>
      <c r="C211" s="13"/>
      <c r="D211" s="150" t="s">
        <v>200</v>
      </c>
      <c r="E211" s="13"/>
      <c r="F211" s="151" t="s">
        <v>2801</v>
      </c>
      <c r="G211" s="13"/>
      <c r="H211" s="13"/>
      <c r="I211" s="13"/>
      <c r="J211" s="13"/>
      <c r="K211" s="13"/>
      <c r="L211" s="14"/>
      <c r="M211" s="199"/>
      <c r="N211" s="200"/>
      <c r="O211" s="201"/>
      <c r="P211" s="201"/>
      <c r="Q211" s="201"/>
      <c r="R211" s="201"/>
      <c r="S211" s="201"/>
      <c r="T211" s="20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" t="s">
        <v>200</v>
      </c>
      <c r="AU211" s="2" t="s">
        <v>82</v>
      </c>
    </row>
    <row r="212" spans="1:65" s="17" customFormat="1" ht="6.9" customHeight="1">
      <c r="A212" s="13"/>
      <c r="B212" s="24"/>
      <c r="C212" s="25"/>
      <c r="D212" s="25"/>
      <c r="E212" s="25"/>
      <c r="F212" s="25"/>
      <c r="G212" s="25"/>
      <c r="H212" s="25"/>
      <c r="I212" s="25"/>
      <c r="J212" s="25"/>
      <c r="K212" s="25"/>
      <c r="L212" s="14"/>
      <c r="M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</row>
  </sheetData>
  <autoFilter ref="C93:K211" xr:uid="{00000000-0009-0000-0000-000006000000}"/>
  <mergeCells count="8">
    <mergeCell ref="E50:H50"/>
    <mergeCell ref="E84:H84"/>
    <mergeCell ref="E86:H86"/>
    <mergeCell ref="L2:V2"/>
    <mergeCell ref="E7:H7"/>
    <mergeCell ref="E9:H9"/>
    <mergeCell ref="E27:H27"/>
    <mergeCell ref="E48:H48"/>
  </mergeCells>
  <hyperlinks>
    <hyperlink ref="F133" r:id="rId1" xr:uid="{00000000-0004-0000-0600-000000000000}"/>
    <hyperlink ref="F135" r:id="rId2" xr:uid="{00000000-0004-0000-0600-000001000000}"/>
    <hyperlink ref="F138" r:id="rId3" xr:uid="{00000000-0004-0000-0600-000002000000}"/>
    <hyperlink ref="F143" r:id="rId4" xr:uid="{00000000-0004-0000-0600-000003000000}"/>
    <hyperlink ref="F169" r:id="rId5" xr:uid="{00000000-0004-0000-0600-000004000000}"/>
    <hyperlink ref="F172" r:id="rId6" xr:uid="{00000000-0004-0000-0600-000005000000}"/>
    <hyperlink ref="F175" r:id="rId7" xr:uid="{00000000-0004-0000-0600-000006000000}"/>
    <hyperlink ref="F178" r:id="rId8" xr:uid="{00000000-0004-0000-0600-000007000000}"/>
    <hyperlink ref="F184" r:id="rId9" xr:uid="{00000000-0004-0000-0600-000008000000}"/>
    <hyperlink ref="F188" r:id="rId10" xr:uid="{00000000-0004-0000-0600-000009000000}"/>
    <hyperlink ref="F193" r:id="rId11" xr:uid="{00000000-0004-0000-0600-00000A000000}"/>
    <hyperlink ref="F205" r:id="rId12" xr:uid="{00000000-0004-0000-0600-00000B000000}"/>
    <hyperlink ref="F207" r:id="rId13" xr:uid="{00000000-0004-0000-0600-00000C000000}"/>
    <hyperlink ref="F211" r:id="rId14" xr:uid="{00000000-0004-0000-0600-00000D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78"/>
  <sheetViews>
    <sheetView showGridLines="0" topLeftCell="A45" zoomScaleNormal="100" workbookViewId="0">
      <selection activeCell="I179" sqref="I179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105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s="17" customFormat="1" ht="12" customHeight="1">
      <c r="A8" s="13"/>
      <c r="B8" s="14"/>
      <c r="C8" s="13"/>
      <c r="D8" s="10" t="s">
        <v>140</v>
      </c>
      <c r="E8" s="13"/>
      <c r="F8" s="13"/>
      <c r="G8" s="13"/>
      <c r="H8" s="13"/>
      <c r="I8" s="13"/>
      <c r="J8" s="13"/>
      <c r="K8" s="13"/>
      <c r="L8" s="8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299" t="s">
        <v>3392</v>
      </c>
      <c r="F9" s="299"/>
      <c r="G9" s="299"/>
      <c r="H9" s="299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18</v>
      </c>
      <c r="J11" s="11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81" t="str">
        <f>'Rekapitulace stavby'!AN8</f>
        <v>8. 7. 2022</v>
      </c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8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/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24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1" t="s">
        <v>30</v>
      </c>
      <c r="F18" s="13"/>
      <c r="G18" s="13"/>
      <c r="H18" s="13"/>
      <c r="I18" s="10" t="s">
        <v>27</v>
      </c>
      <c r="J18" s="11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24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">
        <v>33</v>
      </c>
      <c r="F21" s="13"/>
      <c r="G21" s="13"/>
      <c r="H21" s="13"/>
      <c r="I21" s="10" t="s">
        <v>27</v>
      </c>
      <c r="J21" s="11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36</v>
      </c>
      <c r="E23" s="13"/>
      <c r="F23" s="13"/>
      <c r="G23" s="13"/>
      <c r="H23" s="13"/>
      <c r="I23" s="10" t="s">
        <v>24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">
        <v>37</v>
      </c>
      <c r="F24" s="13"/>
      <c r="G24" s="13"/>
      <c r="H24" s="13"/>
      <c r="I24" s="10" t="s">
        <v>27</v>
      </c>
      <c r="J24" s="11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38</v>
      </c>
      <c r="E26" s="13"/>
      <c r="F26" s="13"/>
      <c r="G26" s="13"/>
      <c r="H26" s="13"/>
      <c r="I26" s="13"/>
      <c r="J26" s="13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85" customFormat="1" ht="16.5" customHeight="1">
      <c r="A27" s="82"/>
      <c r="B27" s="83"/>
      <c r="C27" s="82"/>
      <c r="D27" s="82"/>
      <c r="E27" s="292"/>
      <c r="F27" s="292"/>
      <c r="G27" s="292"/>
      <c r="H27" s="29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8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5" customHeight="1">
      <c r="A30" s="13"/>
      <c r="B30" s="14"/>
      <c r="C30" s="13"/>
      <c r="D30" s="86" t="s">
        <v>39</v>
      </c>
      <c r="E30" s="13"/>
      <c r="F30" s="13"/>
      <c r="G30" s="13"/>
      <c r="H30" s="13"/>
      <c r="I30" s="13"/>
      <c r="J30" s="87">
        <f>ROUND(J98, 2)</f>
        <v>0</v>
      </c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88" t="s">
        <v>41</v>
      </c>
      <c r="G32" s="13"/>
      <c r="H32" s="13"/>
      <c r="I32" s="88" t="s">
        <v>40</v>
      </c>
      <c r="J32" s="88" t="s">
        <v>42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89" t="s">
        <v>43</v>
      </c>
      <c r="E33" s="10" t="s">
        <v>44</v>
      </c>
      <c r="F33" s="90">
        <f>ROUND((SUM(BE98:BE177)),  2)</f>
        <v>0</v>
      </c>
      <c r="G33" s="13"/>
      <c r="H33" s="13"/>
      <c r="I33" s="91">
        <v>0.21</v>
      </c>
      <c r="J33" s="90">
        <f>ROUND(((SUM(BE98:BE177))*I33),  2)</f>
        <v>0</v>
      </c>
      <c r="K33" s="13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45</v>
      </c>
      <c r="F34" s="90">
        <f>ROUND((SUM(BF98:BF177)),  2)</f>
        <v>0</v>
      </c>
      <c r="G34" s="13"/>
      <c r="H34" s="13"/>
      <c r="I34" s="91">
        <v>0.15</v>
      </c>
      <c r="J34" s="90">
        <f>ROUND(((SUM(BF98:BF177))*I34),  2)</f>
        <v>0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46</v>
      </c>
      <c r="F35" s="90">
        <f>ROUND((SUM(BG98:BG177)),  2)</f>
        <v>0</v>
      </c>
      <c r="G35" s="13"/>
      <c r="H35" s="13"/>
      <c r="I35" s="91">
        <v>0.21</v>
      </c>
      <c r="J35" s="90">
        <f>0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47</v>
      </c>
      <c r="F36" s="90">
        <f>ROUND((SUM(BH98:BH177)),  2)</f>
        <v>0</v>
      </c>
      <c r="G36" s="13"/>
      <c r="H36" s="13"/>
      <c r="I36" s="91">
        <v>0.15</v>
      </c>
      <c r="J36" s="90">
        <f>0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48</v>
      </c>
      <c r="F37" s="90">
        <f>ROUND((SUM(BI98:BI177)),  2)</f>
        <v>0</v>
      </c>
      <c r="G37" s="13"/>
      <c r="H37" s="13"/>
      <c r="I37" s="91">
        <v>0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5" customHeight="1">
      <c r="A39" s="13"/>
      <c r="B39" s="14"/>
      <c r="C39" s="92"/>
      <c r="D39" s="93" t="s">
        <v>49</v>
      </c>
      <c r="E39" s="38"/>
      <c r="F39" s="38"/>
      <c r="G39" s="94" t="s">
        <v>50</v>
      </c>
      <c r="H39" s="95" t="s">
        <v>51</v>
      </c>
      <c r="I39" s="38"/>
      <c r="J39" s="96">
        <f>SUM(J30:J37)</f>
        <v>0</v>
      </c>
      <c r="K39" s="97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8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145</v>
      </c>
      <c r="D45" s="13"/>
      <c r="E45" s="13"/>
      <c r="F45" s="13"/>
      <c r="G45" s="13"/>
      <c r="H45" s="13"/>
      <c r="I45" s="13"/>
      <c r="J45" s="13"/>
      <c r="K45" s="13"/>
      <c r="L45" s="8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14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313" t="str">
        <f>E7</f>
        <v>ZŠ a MŠ Chlebovice - tělocvična</v>
      </c>
      <c r="F48" s="313"/>
      <c r="G48" s="313"/>
      <c r="H48" s="3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140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299" t="str">
        <f>E9</f>
        <v>05 - SO 05  Vnitřní plynoinstalace</v>
      </c>
      <c r="F50" s="299"/>
      <c r="G50" s="299"/>
      <c r="H50" s="299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8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>ul. Pod Kabáticí 107,193, Frýdek-Místek Chlebovice</v>
      </c>
      <c r="G52" s="13"/>
      <c r="H52" s="13"/>
      <c r="I52" s="10" t="s">
        <v>21</v>
      </c>
      <c r="J52" s="81" t="str">
        <f>IF(J12="","",J12)</f>
        <v>8. 7. 2022</v>
      </c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5.15" customHeight="1">
      <c r="A54" s="13"/>
      <c r="B54" s="14"/>
      <c r="C54" s="10" t="s">
        <v>23</v>
      </c>
      <c r="D54" s="13"/>
      <c r="E54" s="13"/>
      <c r="F54" s="11" t="str">
        <f>E15</f>
        <v>Statutární město Frýdek-Místek</v>
      </c>
      <c r="G54" s="13"/>
      <c r="H54" s="13"/>
      <c r="I54" s="10" t="s">
        <v>31</v>
      </c>
      <c r="J54" s="98" t="str">
        <f>E21</f>
        <v>JANKO Projekt s.r.o.</v>
      </c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15.15" customHeight="1">
      <c r="A55" s="13"/>
      <c r="B55" s="14"/>
      <c r="C55" s="10" t="s">
        <v>29</v>
      </c>
      <c r="D55" s="13"/>
      <c r="E55" s="13"/>
      <c r="F55" s="11" t="str">
        <f>IF(E18="","",E18)</f>
        <v>Dle výběrového řízení investora</v>
      </c>
      <c r="G55" s="13"/>
      <c r="H55" s="13"/>
      <c r="I55" s="10" t="s">
        <v>36</v>
      </c>
      <c r="J55" s="98" t="str">
        <f>E24</f>
        <v>Katerinec</v>
      </c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99" t="s">
        <v>146</v>
      </c>
      <c r="D57" s="92"/>
      <c r="E57" s="92"/>
      <c r="F57" s="92"/>
      <c r="G57" s="92"/>
      <c r="H57" s="92"/>
      <c r="I57" s="92"/>
      <c r="J57" s="100" t="s">
        <v>147</v>
      </c>
      <c r="K57" s="92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8" customHeight="1">
      <c r="A59" s="13"/>
      <c r="B59" s="14"/>
      <c r="C59" s="101" t="s">
        <v>71</v>
      </c>
      <c r="D59" s="13"/>
      <c r="E59" s="13"/>
      <c r="F59" s="13"/>
      <c r="G59" s="13"/>
      <c r="H59" s="13"/>
      <c r="I59" s="13"/>
      <c r="J59" s="87">
        <f>J98</f>
        <v>0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148</v>
      </c>
    </row>
    <row r="60" spans="1:47" s="102" customFormat="1" ht="24.9" customHeight="1">
      <c r="B60" s="103"/>
      <c r="D60" s="104" t="s">
        <v>3393</v>
      </c>
      <c r="E60" s="105"/>
      <c r="F60" s="105"/>
      <c r="G60" s="105"/>
      <c r="H60" s="105"/>
      <c r="I60" s="105"/>
      <c r="J60" s="106">
        <f>J99</f>
        <v>0</v>
      </c>
      <c r="L60" s="103"/>
    </row>
    <row r="61" spans="1:47" s="68" customFormat="1" ht="19.95" customHeight="1">
      <c r="B61" s="107"/>
      <c r="D61" s="108" t="s">
        <v>2975</v>
      </c>
      <c r="E61" s="109"/>
      <c r="F61" s="109"/>
      <c r="G61" s="109"/>
      <c r="H61" s="109"/>
      <c r="I61" s="109"/>
      <c r="J61" s="110">
        <f>J100</f>
        <v>0</v>
      </c>
      <c r="L61" s="107"/>
    </row>
    <row r="62" spans="1:47" s="68" customFormat="1" ht="19.95" customHeight="1">
      <c r="B62" s="107"/>
      <c r="D62" s="108" t="s">
        <v>2976</v>
      </c>
      <c r="E62" s="109"/>
      <c r="F62" s="109"/>
      <c r="G62" s="109"/>
      <c r="H62" s="109"/>
      <c r="I62" s="109"/>
      <c r="J62" s="110">
        <f>J102</f>
        <v>0</v>
      </c>
      <c r="L62" s="107"/>
    </row>
    <row r="63" spans="1:47" s="68" customFormat="1" ht="19.95" customHeight="1">
      <c r="B63" s="107"/>
      <c r="D63" s="108" t="s">
        <v>2977</v>
      </c>
      <c r="E63" s="109"/>
      <c r="F63" s="109"/>
      <c r="G63" s="109"/>
      <c r="H63" s="109"/>
      <c r="I63" s="109"/>
      <c r="J63" s="110">
        <f>J105</f>
        <v>0</v>
      </c>
      <c r="L63" s="107"/>
    </row>
    <row r="64" spans="1:47" s="68" customFormat="1" ht="19.95" customHeight="1">
      <c r="B64" s="107"/>
      <c r="D64" s="108" t="s">
        <v>2978</v>
      </c>
      <c r="E64" s="109"/>
      <c r="F64" s="109"/>
      <c r="G64" s="109"/>
      <c r="H64" s="109"/>
      <c r="I64" s="109"/>
      <c r="J64" s="110">
        <f>J108</f>
        <v>0</v>
      </c>
      <c r="L64" s="107"/>
    </row>
    <row r="65" spans="1:31" s="68" customFormat="1" ht="19.95" customHeight="1">
      <c r="B65" s="107"/>
      <c r="D65" s="108" t="s">
        <v>2979</v>
      </c>
      <c r="E65" s="109"/>
      <c r="F65" s="109"/>
      <c r="G65" s="109"/>
      <c r="H65" s="109"/>
      <c r="I65" s="109"/>
      <c r="J65" s="110">
        <f>J112</f>
        <v>0</v>
      </c>
      <c r="L65" s="107"/>
    </row>
    <row r="66" spans="1:31" s="68" customFormat="1" ht="19.95" customHeight="1">
      <c r="B66" s="107"/>
      <c r="D66" s="108" t="s">
        <v>3394</v>
      </c>
      <c r="E66" s="109"/>
      <c r="F66" s="109"/>
      <c r="G66" s="109"/>
      <c r="H66" s="109"/>
      <c r="I66" s="109"/>
      <c r="J66" s="110">
        <f>J115</f>
        <v>0</v>
      </c>
      <c r="L66" s="107"/>
    </row>
    <row r="67" spans="1:31" s="68" customFormat="1" ht="19.95" customHeight="1">
      <c r="B67" s="107"/>
      <c r="D67" s="108" t="s">
        <v>2982</v>
      </c>
      <c r="E67" s="109"/>
      <c r="F67" s="109"/>
      <c r="G67" s="109"/>
      <c r="H67" s="109"/>
      <c r="I67" s="109"/>
      <c r="J67" s="110">
        <f>J117</f>
        <v>0</v>
      </c>
      <c r="L67" s="107"/>
    </row>
    <row r="68" spans="1:31" s="68" customFormat="1" ht="19.95" customHeight="1">
      <c r="B68" s="107"/>
      <c r="D68" s="108" t="s">
        <v>3395</v>
      </c>
      <c r="E68" s="109"/>
      <c r="F68" s="109"/>
      <c r="G68" s="109"/>
      <c r="H68" s="109"/>
      <c r="I68" s="109"/>
      <c r="J68" s="110">
        <f>J119</f>
        <v>0</v>
      </c>
      <c r="L68" s="107"/>
    </row>
    <row r="69" spans="1:31" s="68" customFormat="1" ht="19.95" customHeight="1">
      <c r="B69" s="107"/>
      <c r="D69" s="108" t="s">
        <v>3396</v>
      </c>
      <c r="E69" s="109"/>
      <c r="F69" s="109"/>
      <c r="G69" s="109"/>
      <c r="H69" s="109"/>
      <c r="I69" s="109"/>
      <c r="J69" s="110">
        <f>J123</f>
        <v>0</v>
      </c>
      <c r="L69" s="107"/>
    </row>
    <row r="70" spans="1:31" s="68" customFormat="1" ht="19.95" customHeight="1">
      <c r="B70" s="107"/>
      <c r="D70" s="108" t="s">
        <v>2855</v>
      </c>
      <c r="E70" s="109"/>
      <c r="F70" s="109"/>
      <c r="G70" s="109"/>
      <c r="H70" s="109"/>
      <c r="I70" s="109"/>
      <c r="J70" s="110">
        <f>J156</f>
        <v>0</v>
      </c>
      <c r="L70" s="107"/>
    </row>
    <row r="71" spans="1:31" s="68" customFormat="1" ht="19.95" customHeight="1">
      <c r="B71" s="107"/>
      <c r="D71" s="108" t="s">
        <v>3176</v>
      </c>
      <c r="E71" s="109"/>
      <c r="F71" s="109"/>
      <c r="G71" s="109"/>
      <c r="H71" s="109"/>
      <c r="I71" s="109"/>
      <c r="J71" s="110">
        <f>J159</f>
        <v>0</v>
      </c>
      <c r="L71" s="107"/>
    </row>
    <row r="72" spans="1:31" s="68" customFormat="1" ht="19.95" customHeight="1">
      <c r="B72" s="107"/>
      <c r="D72" s="108" t="s">
        <v>3177</v>
      </c>
      <c r="E72" s="109"/>
      <c r="F72" s="109"/>
      <c r="G72" s="109"/>
      <c r="H72" s="109"/>
      <c r="I72" s="109"/>
      <c r="J72" s="110">
        <f>J164</f>
        <v>0</v>
      </c>
      <c r="L72" s="107"/>
    </row>
    <row r="73" spans="1:31" s="68" customFormat="1" ht="19.95" customHeight="1">
      <c r="B73" s="107"/>
      <c r="D73" s="108" t="s">
        <v>3182</v>
      </c>
      <c r="E73" s="109"/>
      <c r="F73" s="109"/>
      <c r="G73" s="109"/>
      <c r="H73" s="109"/>
      <c r="I73" s="109"/>
      <c r="J73" s="110">
        <f>J166</f>
        <v>0</v>
      </c>
      <c r="L73" s="107"/>
    </row>
    <row r="74" spans="1:31" s="68" customFormat="1" ht="19.95" customHeight="1">
      <c r="B74" s="107"/>
      <c r="D74" s="108" t="s">
        <v>155</v>
      </c>
      <c r="E74" s="109"/>
      <c r="F74" s="109"/>
      <c r="G74" s="109"/>
      <c r="H74" s="109"/>
      <c r="I74" s="109"/>
      <c r="J74" s="110">
        <f>J168</f>
        <v>0</v>
      </c>
      <c r="L74" s="107"/>
    </row>
    <row r="75" spans="1:31" s="68" customFormat="1" ht="19.95" customHeight="1">
      <c r="B75" s="107"/>
      <c r="D75" s="108" t="s">
        <v>3183</v>
      </c>
      <c r="E75" s="109"/>
      <c r="F75" s="109"/>
      <c r="G75" s="109"/>
      <c r="H75" s="109"/>
      <c r="I75" s="109"/>
      <c r="J75" s="110">
        <f>J170</f>
        <v>0</v>
      </c>
      <c r="L75" s="107"/>
    </row>
    <row r="76" spans="1:31" s="68" customFormat="1" ht="19.95" customHeight="1">
      <c r="B76" s="107"/>
      <c r="D76" s="108" t="s">
        <v>2985</v>
      </c>
      <c r="E76" s="109"/>
      <c r="F76" s="109"/>
      <c r="G76" s="109"/>
      <c r="H76" s="109"/>
      <c r="I76" s="109"/>
      <c r="J76" s="110">
        <f>J172</f>
        <v>0</v>
      </c>
      <c r="L76" s="107"/>
    </row>
    <row r="77" spans="1:31" s="102" customFormat="1" ht="24.9" customHeight="1">
      <c r="B77" s="103"/>
      <c r="D77" s="104" t="s">
        <v>2765</v>
      </c>
      <c r="E77" s="105"/>
      <c r="F77" s="105"/>
      <c r="G77" s="105"/>
      <c r="H77" s="105"/>
      <c r="I77" s="105"/>
      <c r="J77" s="106">
        <f>J174</f>
        <v>0</v>
      </c>
      <c r="L77" s="103"/>
    </row>
    <row r="78" spans="1:31" s="68" customFormat="1" ht="19.95" customHeight="1">
      <c r="B78" s="107"/>
      <c r="D78" s="108" t="s">
        <v>2768</v>
      </c>
      <c r="E78" s="109"/>
      <c r="F78" s="109"/>
      <c r="G78" s="109"/>
      <c r="H78" s="109"/>
      <c r="I78" s="109"/>
      <c r="J78" s="110">
        <f>J175</f>
        <v>0</v>
      </c>
      <c r="L78" s="107"/>
    </row>
    <row r="79" spans="1:31" s="17" customFormat="1" ht="21.9" customHeight="1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6.9" customHeight="1">
      <c r="A80" s="13"/>
      <c r="B80" s="24"/>
      <c r="C80" s="25"/>
      <c r="D80" s="25"/>
      <c r="E80" s="25"/>
      <c r="F80" s="25"/>
      <c r="G80" s="25"/>
      <c r="H80" s="25"/>
      <c r="I80" s="25"/>
      <c r="J80" s="25"/>
      <c r="K80" s="25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4" spans="1:31" s="17" customFormat="1" ht="6.9" customHeight="1">
      <c r="A84" s="13"/>
      <c r="B84" s="26"/>
      <c r="C84" s="27"/>
      <c r="D84" s="27"/>
      <c r="E84" s="27"/>
      <c r="F84" s="27"/>
      <c r="G84" s="27"/>
      <c r="H84" s="27"/>
      <c r="I84" s="27"/>
      <c r="J84" s="27"/>
      <c r="K84" s="27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31" s="17" customFormat="1" ht="24.9" customHeight="1">
      <c r="A85" s="13"/>
      <c r="B85" s="14"/>
      <c r="C85" s="6" t="s">
        <v>178</v>
      </c>
      <c r="D85" s="13"/>
      <c r="E85" s="13"/>
      <c r="F85" s="13"/>
      <c r="G85" s="13"/>
      <c r="H85" s="13"/>
      <c r="I85" s="13"/>
      <c r="J85" s="13"/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31" s="17" customFormat="1" ht="6.9" customHeight="1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31" s="17" customFormat="1" ht="12" customHeight="1">
      <c r="A87" s="13"/>
      <c r="B87" s="14"/>
      <c r="C87" s="10" t="s">
        <v>14</v>
      </c>
      <c r="D87" s="13"/>
      <c r="E87" s="13"/>
      <c r="F87" s="13"/>
      <c r="G87" s="13"/>
      <c r="H87" s="13"/>
      <c r="I87" s="13"/>
      <c r="J87" s="13"/>
      <c r="K87" s="13"/>
      <c r="L87" s="8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17" customFormat="1" ht="16.5" customHeight="1">
      <c r="A88" s="13"/>
      <c r="B88" s="14"/>
      <c r="C88" s="13"/>
      <c r="D88" s="13"/>
      <c r="E88" s="313" t="str">
        <f>E7</f>
        <v>ZŠ a MŠ Chlebovice - tělocvična</v>
      </c>
      <c r="F88" s="313"/>
      <c r="G88" s="313"/>
      <c r="H88" s="313"/>
      <c r="I88" s="13"/>
      <c r="J88" s="13"/>
      <c r="K88" s="13"/>
      <c r="L88" s="8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31" s="17" customFormat="1" ht="12" customHeight="1">
      <c r="A89" s="13"/>
      <c r="B89" s="14"/>
      <c r="C89" s="10" t="s">
        <v>140</v>
      </c>
      <c r="D89" s="13"/>
      <c r="E89" s="13"/>
      <c r="F89" s="13"/>
      <c r="G89" s="13"/>
      <c r="H89" s="13"/>
      <c r="I89" s="13"/>
      <c r="J89" s="13"/>
      <c r="K89" s="13"/>
      <c r="L89" s="8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31" s="17" customFormat="1" ht="16.5" customHeight="1">
      <c r="A90" s="13"/>
      <c r="B90" s="14"/>
      <c r="C90" s="13"/>
      <c r="D90" s="13"/>
      <c r="E90" s="299" t="str">
        <f>E9</f>
        <v>05 - SO 05  Vnitřní plynoinstalace</v>
      </c>
      <c r="F90" s="299"/>
      <c r="G90" s="299"/>
      <c r="H90" s="299"/>
      <c r="I90" s="13"/>
      <c r="J90" s="13"/>
      <c r="K90" s="13"/>
      <c r="L90" s="8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31" s="17" customFormat="1" ht="6.9" customHeight="1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80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31" s="17" customFormat="1" ht="12" customHeight="1">
      <c r="A92" s="13"/>
      <c r="B92" s="14"/>
      <c r="C92" s="10" t="s">
        <v>19</v>
      </c>
      <c r="D92" s="13"/>
      <c r="E92" s="13"/>
      <c r="F92" s="11" t="str">
        <f>F12</f>
        <v>ul. Pod Kabáticí 107,193, Frýdek-Místek Chlebovice</v>
      </c>
      <c r="G92" s="13"/>
      <c r="H92" s="13"/>
      <c r="I92" s="10" t="s">
        <v>21</v>
      </c>
      <c r="J92" s="81" t="str">
        <f>IF(J12="","",J12)</f>
        <v>8. 7. 2022</v>
      </c>
      <c r="K92" s="13"/>
      <c r="L92" s="80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31" s="17" customFormat="1" ht="6.9" customHeight="1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80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31" s="17" customFormat="1" ht="15.15" customHeight="1">
      <c r="A94" s="13"/>
      <c r="B94" s="14"/>
      <c r="C94" s="10" t="s">
        <v>23</v>
      </c>
      <c r="D94" s="13"/>
      <c r="E94" s="13"/>
      <c r="F94" s="11" t="str">
        <f>E15</f>
        <v>Statutární město Frýdek-Místek</v>
      </c>
      <c r="G94" s="13"/>
      <c r="H94" s="13"/>
      <c r="I94" s="10" t="s">
        <v>31</v>
      </c>
      <c r="J94" s="98" t="str">
        <f>E21</f>
        <v>JANKO Projekt s.r.o.</v>
      </c>
      <c r="K94" s="13"/>
      <c r="L94" s="80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31" s="17" customFormat="1" ht="15.15" customHeight="1">
      <c r="A95" s="13"/>
      <c r="B95" s="14"/>
      <c r="C95" s="10" t="s">
        <v>29</v>
      </c>
      <c r="D95" s="13"/>
      <c r="E95" s="13"/>
      <c r="F95" s="11" t="str">
        <f>IF(E18="","",E18)</f>
        <v>Dle výběrového řízení investora</v>
      </c>
      <c r="G95" s="13"/>
      <c r="H95" s="13"/>
      <c r="I95" s="10" t="s">
        <v>36</v>
      </c>
      <c r="J95" s="98" t="str">
        <f>E24</f>
        <v>Katerinec</v>
      </c>
      <c r="K95" s="13"/>
      <c r="L95" s="80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31" s="17" customFormat="1" ht="10.35" customHeight="1">
      <c r="A96" s="13"/>
      <c r="B96" s="14"/>
      <c r="C96" s="13"/>
      <c r="D96" s="13"/>
      <c r="E96" s="13"/>
      <c r="F96" s="13"/>
      <c r="G96" s="13"/>
      <c r="H96" s="13"/>
      <c r="I96" s="13"/>
      <c r="J96" s="13"/>
      <c r="K96" s="13"/>
      <c r="L96" s="80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</row>
    <row r="97" spans="1:65" s="118" customFormat="1" ht="29.25" customHeight="1">
      <c r="A97" s="111"/>
      <c r="B97" s="112"/>
      <c r="C97" s="113" t="s">
        <v>179</v>
      </c>
      <c r="D97" s="114" t="s">
        <v>58</v>
      </c>
      <c r="E97" s="114" t="s">
        <v>54</v>
      </c>
      <c r="F97" s="114" t="s">
        <v>55</v>
      </c>
      <c r="G97" s="114" t="s">
        <v>180</v>
      </c>
      <c r="H97" s="114" t="s">
        <v>181</v>
      </c>
      <c r="I97" s="114" t="s">
        <v>182</v>
      </c>
      <c r="J97" s="115" t="s">
        <v>147</v>
      </c>
      <c r="K97" s="116" t="s">
        <v>183</v>
      </c>
      <c r="L97" s="117"/>
      <c r="M97" s="40"/>
      <c r="N97" s="41" t="s">
        <v>43</v>
      </c>
      <c r="O97" s="41" t="s">
        <v>184</v>
      </c>
      <c r="P97" s="41" t="s">
        <v>185</v>
      </c>
      <c r="Q97" s="41" t="s">
        <v>186</v>
      </c>
      <c r="R97" s="41" t="s">
        <v>187</v>
      </c>
      <c r="S97" s="41" t="s">
        <v>188</v>
      </c>
      <c r="T97" s="42" t="s">
        <v>189</v>
      </c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</row>
    <row r="98" spans="1:65" s="17" customFormat="1" ht="22.8" customHeight="1">
      <c r="A98" s="13"/>
      <c r="B98" s="14"/>
      <c r="C98" s="48" t="s">
        <v>190</v>
      </c>
      <c r="D98" s="13"/>
      <c r="E98" s="13"/>
      <c r="F98" s="13"/>
      <c r="G98" s="13"/>
      <c r="H98" s="13"/>
      <c r="I98" s="13"/>
      <c r="J98" s="119">
        <f>BK98</f>
        <v>0</v>
      </c>
      <c r="K98" s="13"/>
      <c r="L98" s="14"/>
      <c r="M98" s="43"/>
      <c r="N98" s="34"/>
      <c r="O98" s="44"/>
      <c r="P98" s="120">
        <f>P99+P174</f>
        <v>0</v>
      </c>
      <c r="Q98" s="44"/>
      <c r="R98" s="120">
        <f>R99+R174</f>
        <v>0</v>
      </c>
      <c r="S98" s="44"/>
      <c r="T98" s="121">
        <f>T99+T174</f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" t="s">
        <v>72</v>
      </c>
      <c r="AU98" s="2" t="s">
        <v>148</v>
      </c>
      <c r="BK98" s="122">
        <f>BK99+BK174</f>
        <v>0</v>
      </c>
    </row>
    <row r="99" spans="1:65" s="123" customFormat="1" ht="25.95" customHeight="1">
      <c r="B99" s="124"/>
      <c r="D99" s="125" t="s">
        <v>72</v>
      </c>
      <c r="E99" s="126" t="s">
        <v>2857</v>
      </c>
      <c r="F99" s="126" t="s">
        <v>3397</v>
      </c>
      <c r="J99" s="127">
        <f>BK99</f>
        <v>0</v>
      </c>
      <c r="L99" s="124"/>
      <c r="M99" s="128"/>
      <c r="N99" s="129"/>
      <c r="O99" s="129"/>
      <c r="P99" s="130">
        <f>P100+P102+P105+P108+P112+P115+P117+P119+P123+P156+P159+P164+P166+P168+P170+P172</f>
        <v>0</v>
      </c>
      <c r="Q99" s="129"/>
      <c r="R99" s="130">
        <f>R100+R102+R105+R108+R112+R115+R117+R119+R123+R156+R159+R164+R166+R168+R170+R172</f>
        <v>0</v>
      </c>
      <c r="S99" s="129"/>
      <c r="T99" s="131">
        <f>T100+T102+T105+T108+T112+T115+T117+T119+T123+T156+T159+T164+T166+T168+T170+T172</f>
        <v>0</v>
      </c>
      <c r="AR99" s="125" t="s">
        <v>80</v>
      </c>
      <c r="AT99" s="132" t="s">
        <v>72</v>
      </c>
      <c r="AU99" s="132" t="s">
        <v>73</v>
      </c>
      <c r="AY99" s="125" t="s">
        <v>193</v>
      </c>
      <c r="BK99" s="133">
        <f>BK100+BK102+BK105+BK108+BK112+BK115+BK117+BK119+BK123+BK156+BK159+BK164+BK166+BK168+BK170+BK172</f>
        <v>0</v>
      </c>
    </row>
    <row r="100" spans="1:65" s="123" customFormat="1" ht="22.8" customHeight="1">
      <c r="B100" s="124"/>
      <c r="D100" s="125" t="s">
        <v>72</v>
      </c>
      <c r="E100" s="134" t="s">
        <v>1020</v>
      </c>
      <c r="F100" s="134" t="s">
        <v>2990</v>
      </c>
      <c r="J100" s="135">
        <f>BK100</f>
        <v>0</v>
      </c>
      <c r="L100" s="124"/>
      <c r="M100" s="128"/>
      <c r="N100" s="129"/>
      <c r="O100" s="129"/>
      <c r="P100" s="130">
        <f>P101</f>
        <v>0</v>
      </c>
      <c r="Q100" s="129"/>
      <c r="R100" s="130">
        <f>R101</f>
        <v>0</v>
      </c>
      <c r="S100" s="129"/>
      <c r="T100" s="131">
        <f>T101</f>
        <v>0</v>
      </c>
      <c r="AR100" s="125" t="s">
        <v>80</v>
      </c>
      <c r="AT100" s="132" t="s">
        <v>72</v>
      </c>
      <c r="AU100" s="132" t="s">
        <v>80</v>
      </c>
      <c r="AY100" s="125" t="s">
        <v>193</v>
      </c>
      <c r="BK100" s="133">
        <f>BK101</f>
        <v>0</v>
      </c>
    </row>
    <row r="101" spans="1:65" s="17" customFormat="1" ht="16.5" customHeight="1">
      <c r="A101" s="13"/>
      <c r="B101" s="136"/>
      <c r="C101" s="137" t="s">
        <v>80</v>
      </c>
      <c r="D101" s="137" t="s">
        <v>195</v>
      </c>
      <c r="E101" s="138" t="s">
        <v>2991</v>
      </c>
      <c r="F101" s="139" t="s">
        <v>2992</v>
      </c>
      <c r="G101" s="140" t="s">
        <v>2993</v>
      </c>
      <c r="H101" s="141">
        <v>1</v>
      </c>
      <c r="I101" s="142">
        <v>0</v>
      </c>
      <c r="J101" s="142">
        <f>ROUND(I101*H101,2)</f>
        <v>0</v>
      </c>
      <c r="K101" s="143"/>
      <c r="L101" s="14"/>
      <c r="M101" s="144"/>
      <c r="N101" s="145" t="s">
        <v>44</v>
      </c>
      <c r="O101" s="146">
        <v>0</v>
      </c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199</v>
      </c>
      <c r="AT101" s="148" t="s">
        <v>195</v>
      </c>
      <c r="AU101" s="148" t="s">
        <v>82</v>
      </c>
      <c r="AY101" s="2" t="s">
        <v>193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2" t="s">
        <v>80</v>
      </c>
      <c r="BK101" s="149">
        <f>ROUND(I101*H101,2)</f>
        <v>0</v>
      </c>
      <c r="BL101" s="2" t="s">
        <v>199</v>
      </c>
      <c r="BM101" s="148" t="s">
        <v>3398</v>
      </c>
    </row>
    <row r="102" spans="1:65" s="123" customFormat="1" ht="22.8" customHeight="1">
      <c r="B102" s="124"/>
      <c r="D102" s="125" t="s">
        <v>72</v>
      </c>
      <c r="E102" s="134" t="s">
        <v>310</v>
      </c>
      <c r="F102" s="134" t="s">
        <v>2994</v>
      </c>
      <c r="J102" s="135">
        <f>BK102</f>
        <v>0</v>
      </c>
      <c r="L102" s="124"/>
      <c r="M102" s="128"/>
      <c r="N102" s="129"/>
      <c r="O102" s="129"/>
      <c r="P102" s="130">
        <f>SUM(P103:P104)</f>
        <v>0</v>
      </c>
      <c r="Q102" s="129"/>
      <c r="R102" s="130">
        <f>SUM(R103:R104)</f>
        <v>0</v>
      </c>
      <c r="S102" s="129"/>
      <c r="T102" s="131">
        <f>SUM(T103:T104)</f>
        <v>0</v>
      </c>
      <c r="AR102" s="125" t="s">
        <v>80</v>
      </c>
      <c r="AT102" s="132" t="s">
        <v>72</v>
      </c>
      <c r="AU102" s="132" t="s">
        <v>80</v>
      </c>
      <c r="AY102" s="125" t="s">
        <v>193</v>
      </c>
      <c r="BK102" s="133">
        <f>SUM(BK103:BK104)</f>
        <v>0</v>
      </c>
    </row>
    <row r="103" spans="1:65" s="17" customFormat="1" ht="21.75" customHeight="1">
      <c r="A103" s="13"/>
      <c r="B103" s="136"/>
      <c r="C103" s="137" t="s">
        <v>82</v>
      </c>
      <c r="D103" s="137" t="s">
        <v>195</v>
      </c>
      <c r="E103" s="138" t="s">
        <v>2995</v>
      </c>
      <c r="F103" s="139" t="s">
        <v>2996</v>
      </c>
      <c r="G103" s="140" t="s">
        <v>223</v>
      </c>
      <c r="H103" s="141">
        <v>1.5</v>
      </c>
      <c r="I103" s="142">
        <v>0</v>
      </c>
      <c r="J103" s="142">
        <f>ROUND(I103*H103,2)</f>
        <v>0</v>
      </c>
      <c r="K103" s="143"/>
      <c r="L103" s="14"/>
      <c r="M103" s="144"/>
      <c r="N103" s="145" t="s">
        <v>44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199</v>
      </c>
      <c r="AT103" s="148" t="s">
        <v>195</v>
      </c>
      <c r="AU103" s="148" t="s">
        <v>82</v>
      </c>
      <c r="AY103" s="2" t="s">
        <v>193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80</v>
      </c>
      <c r="BK103" s="149">
        <f>ROUND(I103*H103,2)</f>
        <v>0</v>
      </c>
      <c r="BL103" s="2" t="s">
        <v>199</v>
      </c>
      <c r="BM103" s="148" t="s">
        <v>3399</v>
      </c>
    </row>
    <row r="104" spans="1:65" s="17" customFormat="1" ht="21.75" customHeight="1">
      <c r="A104" s="13"/>
      <c r="B104" s="136"/>
      <c r="C104" s="137" t="s">
        <v>213</v>
      </c>
      <c r="D104" s="137" t="s">
        <v>195</v>
      </c>
      <c r="E104" s="138" t="s">
        <v>2997</v>
      </c>
      <c r="F104" s="139" t="s">
        <v>2998</v>
      </c>
      <c r="G104" s="140" t="s">
        <v>223</v>
      </c>
      <c r="H104" s="141">
        <v>0.5</v>
      </c>
      <c r="I104" s="142">
        <v>0</v>
      </c>
      <c r="J104" s="142">
        <f>ROUND(I104*H104,2)</f>
        <v>0</v>
      </c>
      <c r="K104" s="143"/>
      <c r="L104" s="14"/>
      <c r="M104" s="144"/>
      <c r="N104" s="145" t="s">
        <v>44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199</v>
      </c>
      <c r="AT104" s="148" t="s">
        <v>195</v>
      </c>
      <c r="AU104" s="148" t="s">
        <v>82</v>
      </c>
      <c r="AY104" s="2" t="s">
        <v>193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80</v>
      </c>
      <c r="BK104" s="149">
        <f>ROUND(I104*H104,2)</f>
        <v>0</v>
      </c>
      <c r="BL104" s="2" t="s">
        <v>199</v>
      </c>
      <c r="BM104" s="148" t="s">
        <v>3400</v>
      </c>
    </row>
    <row r="105" spans="1:65" s="123" customFormat="1" ht="22.8" customHeight="1">
      <c r="B105" s="124"/>
      <c r="D105" s="125" t="s">
        <v>72</v>
      </c>
      <c r="E105" s="134" t="s">
        <v>283</v>
      </c>
      <c r="F105" s="134" t="s">
        <v>3003</v>
      </c>
      <c r="J105" s="135">
        <f>BK105</f>
        <v>0</v>
      </c>
      <c r="L105" s="124"/>
      <c r="M105" s="128"/>
      <c r="N105" s="129"/>
      <c r="O105" s="129"/>
      <c r="P105" s="130">
        <f>SUM(P106:P107)</f>
        <v>0</v>
      </c>
      <c r="Q105" s="129"/>
      <c r="R105" s="130">
        <f>SUM(R106:R107)</f>
        <v>0</v>
      </c>
      <c r="S105" s="129"/>
      <c r="T105" s="131">
        <f>SUM(T106:T107)</f>
        <v>0</v>
      </c>
      <c r="AR105" s="125" t="s">
        <v>80</v>
      </c>
      <c r="AT105" s="132" t="s">
        <v>72</v>
      </c>
      <c r="AU105" s="132" t="s">
        <v>80</v>
      </c>
      <c r="AY105" s="125" t="s">
        <v>193</v>
      </c>
      <c r="BK105" s="133">
        <f>SUM(BK106:BK107)</f>
        <v>0</v>
      </c>
    </row>
    <row r="106" spans="1:65" s="17" customFormat="1" ht="21.75" customHeight="1">
      <c r="A106" s="13"/>
      <c r="B106" s="136"/>
      <c r="C106" s="137" t="s">
        <v>199</v>
      </c>
      <c r="D106" s="137" t="s">
        <v>195</v>
      </c>
      <c r="E106" s="138" t="s">
        <v>3010</v>
      </c>
      <c r="F106" s="139" t="s">
        <v>3011</v>
      </c>
      <c r="G106" s="140" t="s">
        <v>223</v>
      </c>
      <c r="H106" s="141">
        <v>1.5</v>
      </c>
      <c r="I106" s="142">
        <v>0</v>
      </c>
      <c r="J106" s="142">
        <f>ROUND(I106*H106,2)</f>
        <v>0</v>
      </c>
      <c r="K106" s="143"/>
      <c r="L106" s="14"/>
      <c r="M106" s="144"/>
      <c r="N106" s="145" t="s">
        <v>44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199</v>
      </c>
      <c r="AT106" s="148" t="s">
        <v>195</v>
      </c>
      <c r="AU106" s="148" t="s">
        <v>82</v>
      </c>
      <c r="AY106" s="2" t="s">
        <v>193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80</v>
      </c>
      <c r="BK106" s="149">
        <f>ROUND(I106*H106,2)</f>
        <v>0</v>
      </c>
      <c r="BL106" s="2" t="s">
        <v>199</v>
      </c>
      <c r="BM106" s="148" t="s">
        <v>3401</v>
      </c>
    </row>
    <row r="107" spans="1:65" s="17" customFormat="1" ht="16.5" customHeight="1">
      <c r="A107" s="13"/>
      <c r="B107" s="136"/>
      <c r="C107" s="137" t="s">
        <v>228</v>
      </c>
      <c r="D107" s="137" t="s">
        <v>195</v>
      </c>
      <c r="E107" s="138" t="s">
        <v>3008</v>
      </c>
      <c r="F107" s="139" t="s">
        <v>3009</v>
      </c>
      <c r="G107" s="140" t="s">
        <v>223</v>
      </c>
      <c r="H107" s="141">
        <v>1.5</v>
      </c>
      <c r="I107" s="142">
        <v>0</v>
      </c>
      <c r="J107" s="142">
        <f>ROUND(I107*H107,2)</f>
        <v>0</v>
      </c>
      <c r="K107" s="143"/>
      <c r="L107" s="14"/>
      <c r="M107" s="144"/>
      <c r="N107" s="145" t="s">
        <v>44</v>
      </c>
      <c r="O107" s="146">
        <v>0</v>
      </c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199</v>
      </c>
      <c r="AT107" s="148" t="s">
        <v>195</v>
      </c>
      <c r="AU107" s="148" t="s">
        <v>82</v>
      </c>
      <c r="AY107" s="2" t="s">
        <v>193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2" t="s">
        <v>80</v>
      </c>
      <c r="BK107" s="149">
        <f>ROUND(I107*H107,2)</f>
        <v>0</v>
      </c>
      <c r="BL107" s="2" t="s">
        <v>199</v>
      </c>
      <c r="BM107" s="148" t="s">
        <v>3402</v>
      </c>
    </row>
    <row r="108" spans="1:65" s="123" customFormat="1" ht="22.8" customHeight="1">
      <c r="B108" s="124"/>
      <c r="D108" s="125" t="s">
        <v>72</v>
      </c>
      <c r="E108" s="134" t="s">
        <v>350</v>
      </c>
      <c r="F108" s="134" t="s">
        <v>3012</v>
      </c>
      <c r="J108" s="135">
        <f>BK108</f>
        <v>0</v>
      </c>
      <c r="L108" s="124"/>
      <c r="M108" s="128"/>
      <c r="N108" s="129"/>
      <c r="O108" s="129"/>
      <c r="P108" s="130">
        <f>SUM(P109:P111)</f>
        <v>0</v>
      </c>
      <c r="Q108" s="129"/>
      <c r="R108" s="130">
        <f>SUM(R109:R111)</f>
        <v>0</v>
      </c>
      <c r="S108" s="129"/>
      <c r="T108" s="131">
        <f>SUM(T109:T111)</f>
        <v>0</v>
      </c>
      <c r="AR108" s="125" t="s">
        <v>80</v>
      </c>
      <c r="AT108" s="132" t="s">
        <v>72</v>
      </c>
      <c r="AU108" s="132" t="s">
        <v>80</v>
      </c>
      <c r="AY108" s="125" t="s">
        <v>193</v>
      </c>
      <c r="BK108" s="133">
        <f>SUM(BK109:BK111)</f>
        <v>0</v>
      </c>
    </row>
    <row r="109" spans="1:65" s="17" customFormat="1" ht="16.5" customHeight="1">
      <c r="A109" s="13"/>
      <c r="B109" s="136"/>
      <c r="C109" s="137" t="s">
        <v>216</v>
      </c>
      <c r="D109" s="137" t="s">
        <v>195</v>
      </c>
      <c r="E109" s="138" t="s">
        <v>3013</v>
      </c>
      <c r="F109" s="139" t="s">
        <v>3014</v>
      </c>
      <c r="G109" s="140" t="s">
        <v>223</v>
      </c>
      <c r="H109" s="141">
        <v>0.38</v>
      </c>
      <c r="I109" s="142">
        <v>0</v>
      </c>
      <c r="J109" s="142">
        <f>ROUND(I109*H109,2)</f>
        <v>0</v>
      </c>
      <c r="K109" s="143"/>
      <c r="L109" s="14"/>
      <c r="M109" s="144"/>
      <c r="N109" s="145" t="s">
        <v>44</v>
      </c>
      <c r="O109" s="146">
        <v>0</v>
      </c>
      <c r="P109" s="146">
        <f>O109*H109</f>
        <v>0</v>
      </c>
      <c r="Q109" s="146">
        <v>0</v>
      </c>
      <c r="R109" s="146">
        <f>Q109*H109</f>
        <v>0</v>
      </c>
      <c r="S109" s="146">
        <v>0</v>
      </c>
      <c r="T109" s="147">
        <f>S109*H109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199</v>
      </c>
      <c r="AT109" s="148" t="s">
        <v>195</v>
      </c>
      <c r="AU109" s="148" t="s">
        <v>82</v>
      </c>
      <c r="AY109" s="2" t="s">
        <v>193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2" t="s">
        <v>80</v>
      </c>
      <c r="BK109" s="149">
        <f>ROUND(I109*H109,2)</f>
        <v>0</v>
      </c>
      <c r="BL109" s="2" t="s">
        <v>199</v>
      </c>
      <c r="BM109" s="148" t="s">
        <v>3403</v>
      </c>
    </row>
    <row r="110" spans="1:65" s="17" customFormat="1" ht="16.5" customHeight="1">
      <c r="A110" s="13"/>
      <c r="B110" s="136"/>
      <c r="C110" s="137" t="s">
        <v>276</v>
      </c>
      <c r="D110" s="137" t="s">
        <v>195</v>
      </c>
      <c r="E110" s="138" t="s">
        <v>3015</v>
      </c>
      <c r="F110" s="139" t="s">
        <v>3016</v>
      </c>
      <c r="G110" s="140" t="s">
        <v>223</v>
      </c>
      <c r="H110" s="141">
        <v>0.9</v>
      </c>
      <c r="I110" s="142">
        <v>0</v>
      </c>
      <c r="J110" s="142">
        <f>ROUND(I110*H110,2)</f>
        <v>0</v>
      </c>
      <c r="K110" s="143"/>
      <c r="L110" s="14"/>
      <c r="M110" s="144"/>
      <c r="N110" s="145" t="s">
        <v>44</v>
      </c>
      <c r="O110" s="146">
        <v>0</v>
      </c>
      <c r="P110" s="146">
        <f>O110*H110</f>
        <v>0</v>
      </c>
      <c r="Q110" s="146">
        <v>0</v>
      </c>
      <c r="R110" s="146">
        <f>Q110*H110</f>
        <v>0</v>
      </c>
      <c r="S110" s="146">
        <v>0</v>
      </c>
      <c r="T110" s="147">
        <f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199</v>
      </c>
      <c r="AT110" s="148" t="s">
        <v>195</v>
      </c>
      <c r="AU110" s="148" t="s">
        <v>82</v>
      </c>
      <c r="AY110" s="2" t="s">
        <v>193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2" t="s">
        <v>80</v>
      </c>
      <c r="BK110" s="149">
        <f>ROUND(I110*H110,2)</f>
        <v>0</v>
      </c>
      <c r="BL110" s="2" t="s">
        <v>199</v>
      </c>
      <c r="BM110" s="148" t="s">
        <v>3404</v>
      </c>
    </row>
    <row r="111" spans="1:65" s="17" customFormat="1" ht="16.5" customHeight="1">
      <c r="A111" s="13"/>
      <c r="B111" s="136"/>
      <c r="C111" s="137" t="s">
        <v>224</v>
      </c>
      <c r="D111" s="137" t="s">
        <v>195</v>
      </c>
      <c r="E111" s="138" t="s">
        <v>3017</v>
      </c>
      <c r="F111" s="139" t="s">
        <v>3018</v>
      </c>
      <c r="G111" s="140" t="s">
        <v>223</v>
      </c>
      <c r="H111" s="141">
        <v>0.6</v>
      </c>
      <c r="I111" s="142">
        <v>0</v>
      </c>
      <c r="J111" s="142">
        <f>ROUND(I111*H111,2)</f>
        <v>0</v>
      </c>
      <c r="K111" s="143"/>
      <c r="L111" s="14"/>
      <c r="M111" s="144"/>
      <c r="N111" s="145" t="s">
        <v>44</v>
      </c>
      <c r="O111" s="146">
        <v>0</v>
      </c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199</v>
      </c>
      <c r="AT111" s="148" t="s">
        <v>195</v>
      </c>
      <c r="AU111" s="148" t="s">
        <v>82</v>
      </c>
      <c r="AY111" s="2" t="s">
        <v>193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2" t="s">
        <v>80</v>
      </c>
      <c r="BK111" s="149">
        <f>ROUND(I111*H111,2)</f>
        <v>0</v>
      </c>
      <c r="BL111" s="2" t="s">
        <v>199</v>
      </c>
      <c r="BM111" s="148" t="s">
        <v>3405</v>
      </c>
    </row>
    <row r="112" spans="1:65" s="123" customFormat="1" ht="22.8" customHeight="1">
      <c r="B112" s="124"/>
      <c r="D112" s="125" t="s">
        <v>72</v>
      </c>
      <c r="E112" s="134" t="s">
        <v>366</v>
      </c>
      <c r="F112" s="134" t="s">
        <v>3019</v>
      </c>
      <c r="J112" s="135">
        <f>BK112</f>
        <v>0</v>
      </c>
      <c r="L112" s="124"/>
      <c r="M112" s="128"/>
      <c r="N112" s="129"/>
      <c r="O112" s="129"/>
      <c r="P112" s="130">
        <f>SUM(P113:P114)</f>
        <v>0</v>
      </c>
      <c r="Q112" s="129"/>
      <c r="R112" s="130">
        <f>SUM(R113:R114)</f>
        <v>0</v>
      </c>
      <c r="S112" s="129"/>
      <c r="T112" s="131">
        <f>SUM(T113:T114)</f>
        <v>0</v>
      </c>
      <c r="AR112" s="125" t="s">
        <v>80</v>
      </c>
      <c r="AT112" s="132" t="s">
        <v>72</v>
      </c>
      <c r="AU112" s="132" t="s">
        <v>80</v>
      </c>
      <c r="AY112" s="125" t="s">
        <v>193</v>
      </c>
      <c r="BK112" s="133">
        <f>SUM(BK113:BK114)</f>
        <v>0</v>
      </c>
    </row>
    <row r="113" spans="1:65" s="17" customFormat="1" ht="16.5" customHeight="1">
      <c r="A113" s="13"/>
      <c r="B113" s="136"/>
      <c r="C113" s="137" t="s">
        <v>286</v>
      </c>
      <c r="D113" s="137" t="s">
        <v>195</v>
      </c>
      <c r="E113" s="138" t="s">
        <v>3020</v>
      </c>
      <c r="F113" s="139" t="s">
        <v>3021</v>
      </c>
      <c r="G113" s="140" t="s">
        <v>326</v>
      </c>
      <c r="H113" s="141">
        <v>1.02</v>
      </c>
      <c r="I113" s="142">
        <v>0</v>
      </c>
      <c r="J113" s="142">
        <f>ROUND(I113*H113,2)</f>
        <v>0</v>
      </c>
      <c r="K113" s="143"/>
      <c r="L113" s="14"/>
      <c r="M113" s="144"/>
      <c r="N113" s="145" t="s">
        <v>44</v>
      </c>
      <c r="O113" s="146">
        <v>0</v>
      </c>
      <c r="P113" s="146">
        <f>O113*H113</f>
        <v>0</v>
      </c>
      <c r="Q113" s="146">
        <v>0</v>
      </c>
      <c r="R113" s="146">
        <f>Q113*H113</f>
        <v>0</v>
      </c>
      <c r="S113" s="146">
        <v>0</v>
      </c>
      <c r="T113" s="147">
        <f>S113*H113</f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199</v>
      </c>
      <c r="AT113" s="148" t="s">
        <v>195</v>
      </c>
      <c r="AU113" s="148" t="s">
        <v>82</v>
      </c>
      <c r="AY113" s="2" t="s">
        <v>193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2" t="s">
        <v>80</v>
      </c>
      <c r="BK113" s="149">
        <f>ROUND(I113*H113,2)</f>
        <v>0</v>
      </c>
      <c r="BL113" s="2" t="s">
        <v>199</v>
      </c>
      <c r="BM113" s="148" t="s">
        <v>3406</v>
      </c>
    </row>
    <row r="114" spans="1:65" s="162" customFormat="1">
      <c r="B114" s="163"/>
      <c r="D114" s="156" t="s">
        <v>202</v>
      </c>
      <c r="E114" s="164"/>
      <c r="F114" s="165" t="s">
        <v>3407</v>
      </c>
      <c r="H114" s="166">
        <v>1.02</v>
      </c>
      <c r="L114" s="163"/>
      <c r="M114" s="167"/>
      <c r="N114" s="168"/>
      <c r="O114" s="168"/>
      <c r="P114" s="168"/>
      <c r="Q114" s="168"/>
      <c r="R114" s="168"/>
      <c r="S114" s="168"/>
      <c r="T114" s="169"/>
      <c r="AT114" s="164" t="s">
        <v>202</v>
      </c>
      <c r="AU114" s="164" t="s">
        <v>82</v>
      </c>
      <c r="AV114" s="162" t="s">
        <v>82</v>
      </c>
      <c r="AW114" s="162" t="s">
        <v>35</v>
      </c>
      <c r="AX114" s="162" t="s">
        <v>80</v>
      </c>
      <c r="AY114" s="164" t="s">
        <v>193</v>
      </c>
    </row>
    <row r="115" spans="1:65" s="123" customFormat="1" ht="22.8" customHeight="1">
      <c r="B115" s="124"/>
      <c r="D115" s="125" t="s">
        <v>72</v>
      </c>
      <c r="E115" s="134" t="s">
        <v>369</v>
      </c>
      <c r="F115" s="134" t="s">
        <v>3408</v>
      </c>
      <c r="J115" s="135">
        <f>BK115</f>
        <v>0</v>
      </c>
      <c r="L115" s="124"/>
      <c r="M115" s="128"/>
      <c r="N115" s="129"/>
      <c r="O115" s="129"/>
      <c r="P115" s="130">
        <f>P116</f>
        <v>0</v>
      </c>
      <c r="Q115" s="129"/>
      <c r="R115" s="130">
        <f>R116</f>
        <v>0</v>
      </c>
      <c r="S115" s="129"/>
      <c r="T115" s="131">
        <f>T116</f>
        <v>0</v>
      </c>
      <c r="AR115" s="125" t="s">
        <v>80</v>
      </c>
      <c r="AT115" s="132" t="s">
        <v>72</v>
      </c>
      <c r="AU115" s="132" t="s">
        <v>80</v>
      </c>
      <c r="AY115" s="125" t="s">
        <v>193</v>
      </c>
      <c r="BK115" s="133">
        <f>BK116</f>
        <v>0</v>
      </c>
    </row>
    <row r="116" spans="1:65" s="17" customFormat="1" ht="21.75" customHeight="1">
      <c r="A116" s="13"/>
      <c r="B116" s="136"/>
      <c r="C116" s="137" t="s">
        <v>231</v>
      </c>
      <c r="D116" s="137" t="s">
        <v>195</v>
      </c>
      <c r="E116" s="138" t="s">
        <v>3409</v>
      </c>
      <c r="F116" s="139" t="s">
        <v>3410</v>
      </c>
      <c r="G116" s="140" t="s">
        <v>605</v>
      </c>
      <c r="H116" s="141">
        <v>1</v>
      </c>
      <c r="I116" s="142">
        <v>0</v>
      </c>
      <c r="J116" s="142">
        <f>ROUND(I116*H116,2)</f>
        <v>0</v>
      </c>
      <c r="K116" s="143"/>
      <c r="L116" s="14"/>
      <c r="M116" s="144"/>
      <c r="N116" s="145" t="s">
        <v>44</v>
      </c>
      <c r="O116" s="146">
        <v>0</v>
      </c>
      <c r="P116" s="146">
        <f>O116*H116</f>
        <v>0</v>
      </c>
      <c r="Q116" s="146">
        <v>0</v>
      </c>
      <c r="R116" s="146">
        <f>Q116*H116</f>
        <v>0</v>
      </c>
      <c r="S116" s="146">
        <v>0</v>
      </c>
      <c r="T116" s="147">
        <f>S116*H116</f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48" t="s">
        <v>199</v>
      </c>
      <c r="AT116" s="148" t="s">
        <v>195</v>
      </c>
      <c r="AU116" s="148" t="s">
        <v>82</v>
      </c>
      <c r="AY116" s="2" t="s">
        <v>193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2" t="s">
        <v>80</v>
      </c>
      <c r="BK116" s="149">
        <f>ROUND(I116*H116,2)</f>
        <v>0</v>
      </c>
      <c r="BL116" s="2" t="s">
        <v>199</v>
      </c>
      <c r="BM116" s="148" t="s">
        <v>3411</v>
      </c>
    </row>
    <row r="117" spans="1:65" s="123" customFormat="1" ht="22.8" customHeight="1">
      <c r="B117" s="124"/>
      <c r="D117" s="125" t="s">
        <v>72</v>
      </c>
      <c r="E117" s="134" t="s">
        <v>545</v>
      </c>
      <c r="F117" s="134" t="s">
        <v>3033</v>
      </c>
      <c r="J117" s="135">
        <f>BK117</f>
        <v>0</v>
      </c>
      <c r="L117" s="124"/>
      <c r="M117" s="128"/>
      <c r="N117" s="129"/>
      <c r="O117" s="129"/>
      <c r="P117" s="130">
        <f>P118</f>
        <v>0</v>
      </c>
      <c r="Q117" s="129"/>
      <c r="R117" s="130">
        <f>R118</f>
        <v>0</v>
      </c>
      <c r="S117" s="129"/>
      <c r="T117" s="131">
        <f>T118</f>
        <v>0</v>
      </c>
      <c r="AR117" s="125" t="s">
        <v>80</v>
      </c>
      <c r="AT117" s="132" t="s">
        <v>72</v>
      </c>
      <c r="AU117" s="132" t="s">
        <v>80</v>
      </c>
      <c r="AY117" s="125" t="s">
        <v>193</v>
      </c>
      <c r="BK117" s="133">
        <f>BK118</f>
        <v>0</v>
      </c>
    </row>
    <row r="118" spans="1:65" s="17" customFormat="1" ht="16.5" customHeight="1">
      <c r="A118" s="13"/>
      <c r="B118" s="136"/>
      <c r="C118" s="137" t="s">
        <v>296</v>
      </c>
      <c r="D118" s="137" t="s">
        <v>195</v>
      </c>
      <c r="E118" s="138" t="s">
        <v>3034</v>
      </c>
      <c r="F118" s="139" t="s">
        <v>3412</v>
      </c>
      <c r="G118" s="140" t="s">
        <v>223</v>
      </c>
      <c r="H118" s="141">
        <v>0.15</v>
      </c>
      <c r="I118" s="142">
        <v>0</v>
      </c>
      <c r="J118" s="142">
        <f>ROUND(I118*H118,2)</f>
        <v>0</v>
      </c>
      <c r="K118" s="143"/>
      <c r="L118" s="14"/>
      <c r="M118" s="144"/>
      <c r="N118" s="145" t="s">
        <v>44</v>
      </c>
      <c r="O118" s="146">
        <v>0</v>
      </c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48" t="s">
        <v>199</v>
      </c>
      <c r="AT118" s="148" t="s">
        <v>195</v>
      </c>
      <c r="AU118" s="148" t="s">
        <v>82</v>
      </c>
      <c r="AY118" s="2" t="s">
        <v>193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2" t="s">
        <v>80</v>
      </c>
      <c r="BK118" s="149">
        <f>ROUND(I118*H118,2)</f>
        <v>0</v>
      </c>
      <c r="BL118" s="2" t="s">
        <v>199</v>
      </c>
      <c r="BM118" s="148" t="s">
        <v>3413</v>
      </c>
    </row>
    <row r="119" spans="1:65" s="123" customFormat="1" ht="22.8" customHeight="1">
      <c r="B119" s="124"/>
      <c r="D119" s="125" t="s">
        <v>72</v>
      </c>
      <c r="E119" s="134" t="s">
        <v>641</v>
      </c>
      <c r="F119" s="134" t="s">
        <v>3414</v>
      </c>
      <c r="J119" s="135">
        <f>BK119</f>
        <v>0</v>
      </c>
      <c r="L119" s="124"/>
      <c r="M119" s="128"/>
      <c r="N119" s="129"/>
      <c r="O119" s="129"/>
      <c r="P119" s="130">
        <f>SUM(P120:P122)</f>
        <v>0</v>
      </c>
      <c r="Q119" s="129"/>
      <c r="R119" s="130">
        <f>SUM(R120:R122)</f>
        <v>0</v>
      </c>
      <c r="S119" s="129"/>
      <c r="T119" s="131">
        <f>SUM(T120:T122)</f>
        <v>0</v>
      </c>
      <c r="AR119" s="125" t="s">
        <v>80</v>
      </c>
      <c r="AT119" s="132" t="s">
        <v>72</v>
      </c>
      <c r="AU119" s="132" t="s">
        <v>80</v>
      </c>
      <c r="AY119" s="125" t="s">
        <v>193</v>
      </c>
      <c r="BK119" s="133">
        <f>SUM(BK120:BK122)</f>
        <v>0</v>
      </c>
    </row>
    <row r="120" spans="1:65" s="17" customFormat="1" ht="16.5" customHeight="1">
      <c r="A120" s="13"/>
      <c r="B120" s="136"/>
      <c r="C120" s="137" t="s">
        <v>263</v>
      </c>
      <c r="D120" s="137" t="s">
        <v>195</v>
      </c>
      <c r="E120" s="138" t="s">
        <v>3415</v>
      </c>
      <c r="F120" s="139" t="s">
        <v>3416</v>
      </c>
      <c r="G120" s="140" t="s">
        <v>353</v>
      </c>
      <c r="H120" s="141">
        <v>21</v>
      </c>
      <c r="I120" s="142">
        <v>0</v>
      </c>
      <c r="J120" s="142">
        <f>ROUND(I120*H120,2)</f>
        <v>0</v>
      </c>
      <c r="K120" s="143"/>
      <c r="L120" s="14"/>
      <c r="M120" s="144"/>
      <c r="N120" s="145" t="s">
        <v>44</v>
      </c>
      <c r="O120" s="146">
        <v>0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199</v>
      </c>
      <c r="AT120" s="148" t="s">
        <v>195</v>
      </c>
      <c r="AU120" s="148" t="s">
        <v>82</v>
      </c>
      <c r="AY120" s="2" t="s">
        <v>193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2" t="s">
        <v>80</v>
      </c>
      <c r="BK120" s="149">
        <f>ROUND(I120*H120,2)</f>
        <v>0</v>
      </c>
      <c r="BL120" s="2" t="s">
        <v>199</v>
      </c>
      <c r="BM120" s="148" t="s">
        <v>3417</v>
      </c>
    </row>
    <row r="121" spans="1:65" s="17" customFormat="1" ht="16.5" customHeight="1">
      <c r="A121" s="13"/>
      <c r="B121" s="136"/>
      <c r="C121" s="137" t="s">
        <v>310</v>
      </c>
      <c r="D121" s="137" t="s">
        <v>195</v>
      </c>
      <c r="E121" s="138" t="s">
        <v>3418</v>
      </c>
      <c r="F121" s="139" t="s">
        <v>3419</v>
      </c>
      <c r="G121" s="140" t="s">
        <v>353</v>
      </c>
      <c r="H121" s="141">
        <v>21</v>
      </c>
      <c r="I121" s="142">
        <v>0</v>
      </c>
      <c r="J121" s="142">
        <f>ROUND(I121*H121,2)</f>
        <v>0</v>
      </c>
      <c r="K121" s="143"/>
      <c r="L121" s="14"/>
      <c r="M121" s="144"/>
      <c r="N121" s="145" t="s">
        <v>44</v>
      </c>
      <c r="O121" s="146">
        <v>0</v>
      </c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48" t="s">
        <v>199</v>
      </c>
      <c r="AT121" s="148" t="s">
        <v>195</v>
      </c>
      <c r="AU121" s="148" t="s">
        <v>82</v>
      </c>
      <c r="AY121" s="2" t="s">
        <v>193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2" t="s">
        <v>80</v>
      </c>
      <c r="BK121" s="149">
        <f>ROUND(I121*H121,2)</f>
        <v>0</v>
      </c>
      <c r="BL121" s="2" t="s">
        <v>199</v>
      </c>
      <c r="BM121" s="148" t="s">
        <v>3420</v>
      </c>
    </row>
    <row r="122" spans="1:65" s="17" customFormat="1" ht="21.75" customHeight="1">
      <c r="A122" s="13"/>
      <c r="B122" s="136"/>
      <c r="C122" s="137" t="s">
        <v>279</v>
      </c>
      <c r="D122" s="137" t="s">
        <v>195</v>
      </c>
      <c r="E122" s="138" t="s">
        <v>3421</v>
      </c>
      <c r="F122" s="139" t="s">
        <v>3422</v>
      </c>
      <c r="G122" s="140" t="s">
        <v>326</v>
      </c>
      <c r="H122" s="141">
        <v>2.04</v>
      </c>
      <c r="I122" s="142">
        <v>0</v>
      </c>
      <c r="J122" s="142">
        <f>ROUND(I122*H122,2)</f>
        <v>0</v>
      </c>
      <c r="K122" s="143"/>
      <c r="L122" s="14"/>
      <c r="M122" s="144"/>
      <c r="N122" s="145" t="s">
        <v>44</v>
      </c>
      <c r="O122" s="146">
        <v>0</v>
      </c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199</v>
      </c>
      <c r="AT122" s="148" t="s">
        <v>195</v>
      </c>
      <c r="AU122" s="148" t="s">
        <v>82</v>
      </c>
      <c r="AY122" s="2" t="s">
        <v>193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2" t="s">
        <v>80</v>
      </c>
      <c r="BK122" s="149">
        <f>ROUND(I122*H122,2)</f>
        <v>0</v>
      </c>
      <c r="BL122" s="2" t="s">
        <v>199</v>
      </c>
      <c r="BM122" s="148" t="s">
        <v>3423</v>
      </c>
    </row>
    <row r="123" spans="1:65" s="123" customFormat="1" ht="22.8" customHeight="1">
      <c r="B123" s="124"/>
      <c r="D123" s="125" t="s">
        <v>72</v>
      </c>
      <c r="E123" s="134" t="s">
        <v>3424</v>
      </c>
      <c r="F123" s="134" t="s">
        <v>3425</v>
      </c>
      <c r="J123" s="135">
        <f>BK123</f>
        <v>0</v>
      </c>
      <c r="L123" s="124"/>
      <c r="M123" s="128"/>
      <c r="N123" s="129"/>
      <c r="O123" s="129"/>
      <c r="P123" s="130">
        <f>SUM(P124:P155)</f>
        <v>0</v>
      </c>
      <c r="Q123" s="129"/>
      <c r="R123" s="130">
        <f>SUM(R124:R155)</f>
        <v>0</v>
      </c>
      <c r="S123" s="129"/>
      <c r="T123" s="131">
        <f>SUM(T124:T155)</f>
        <v>0</v>
      </c>
      <c r="AR123" s="125" t="s">
        <v>82</v>
      </c>
      <c r="AT123" s="132" t="s">
        <v>72</v>
      </c>
      <c r="AU123" s="132" t="s">
        <v>80</v>
      </c>
      <c r="AY123" s="125" t="s">
        <v>193</v>
      </c>
      <c r="BK123" s="133">
        <f>SUM(BK124:BK155)</f>
        <v>0</v>
      </c>
    </row>
    <row r="124" spans="1:65" s="17" customFormat="1" ht="16.5" customHeight="1">
      <c r="A124" s="13"/>
      <c r="B124" s="136"/>
      <c r="C124" s="137" t="s">
        <v>8</v>
      </c>
      <c r="D124" s="137" t="s">
        <v>195</v>
      </c>
      <c r="E124" s="138" t="s">
        <v>2860</v>
      </c>
      <c r="F124" s="139" t="s">
        <v>3426</v>
      </c>
      <c r="G124" s="140" t="s">
        <v>2862</v>
      </c>
      <c r="H124" s="141">
        <v>1</v>
      </c>
      <c r="I124" s="142">
        <v>0</v>
      </c>
      <c r="J124" s="142">
        <f t="shared" ref="J124:J155" si="0">ROUND(I124*H124,2)</f>
        <v>0</v>
      </c>
      <c r="K124" s="143"/>
      <c r="L124" s="14"/>
      <c r="M124" s="144"/>
      <c r="N124" s="145" t="s">
        <v>44</v>
      </c>
      <c r="O124" s="146">
        <v>0</v>
      </c>
      <c r="P124" s="146">
        <f t="shared" ref="P124:P155" si="1">O124*H124</f>
        <v>0</v>
      </c>
      <c r="Q124" s="146">
        <v>0</v>
      </c>
      <c r="R124" s="146">
        <f t="shared" ref="R124:R155" si="2">Q124*H124</f>
        <v>0</v>
      </c>
      <c r="S124" s="146">
        <v>0</v>
      </c>
      <c r="T124" s="147">
        <f t="shared" ref="T124:T155" si="3">S124*H124</f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8" t="s">
        <v>283</v>
      </c>
      <c r="AT124" s="148" t="s">
        <v>195</v>
      </c>
      <c r="AU124" s="148" t="s">
        <v>82</v>
      </c>
      <c r="AY124" s="2" t="s">
        <v>193</v>
      </c>
      <c r="BE124" s="149">
        <f t="shared" ref="BE124:BE155" si="4">IF(N124="základní",J124,0)</f>
        <v>0</v>
      </c>
      <c r="BF124" s="149">
        <f t="shared" ref="BF124:BF155" si="5">IF(N124="snížená",J124,0)</f>
        <v>0</v>
      </c>
      <c r="BG124" s="149">
        <f t="shared" ref="BG124:BG155" si="6">IF(N124="zákl. přenesená",J124,0)</f>
        <v>0</v>
      </c>
      <c r="BH124" s="149">
        <f t="shared" ref="BH124:BH155" si="7">IF(N124="sníž. přenesená",J124,0)</f>
        <v>0</v>
      </c>
      <c r="BI124" s="149">
        <f t="shared" ref="BI124:BI155" si="8">IF(N124="nulová",J124,0)</f>
        <v>0</v>
      </c>
      <c r="BJ124" s="2" t="s">
        <v>80</v>
      </c>
      <c r="BK124" s="149">
        <f t="shared" ref="BK124:BK155" si="9">ROUND(I124*H124,2)</f>
        <v>0</v>
      </c>
      <c r="BL124" s="2" t="s">
        <v>283</v>
      </c>
      <c r="BM124" s="148" t="s">
        <v>3427</v>
      </c>
    </row>
    <row r="125" spans="1:65" s="17" customFormat="1" ht="16.5" customHeight="1">
      <c r="A125" s="13"/>
      <c r="B125" s="136"/>
      <c r="C125" s="137" t="s">
        <v>283</v>
      </c>
      <c r="D125" s="137" t="s">
        <v>195</v>
      </c>
      <c r="E125" s="138" t="s">
        <v>3428</v>
      </c>
      <c r="F125" s="139" t="s">
        <v>3429</v>
      </c>
      <c r="G125" s="140" t="s">
        <v>2862</v>
      </c>
      <c r="H125" s="141">
        <v>1</v>
      </c>
      <c r="I125" s="142">
        <v>0</v>
      </c>
      <c r="J125" s="142">
        <f t="shared" si="0"/>
        <v>0</v>
      </c>
      <c r="K125" s="143"/>
      <c r="L125" s="14"/>
      <c r="M125" s="144"/>
      <c r="N125" s="145" t="s">
        <v>44</v>
      </c>
      <c r="O125" s="146">
        <v>0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283</v>
      </c>
      <c r="AT125" s="148" t="s">
        <v>195</v>
      </c>
      <c r="AU125" s="148" t="s">
        <v>82</v>
      </c>
      <c r="AY125" s="2" t="s">
        <v>193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2" t="s">
        <v>80</v>
      </c>
      <c r="BK125" s="149">
        <f t="shared" si="9"/>
        <v>0</v>
      </c>
      <c r="BL125" s="2" t="s">
        <v>283</v>
      </c>
      <c r="BM125" s="148" t="s">
        <v>3430</v>
      </c>
    </row>
    <row r="126" spans="1:65" s="17" customFormat="1" ht="21.75" customHeight="1">
      <c r="A126" s="13"/>
      <c r="B126" s="136"/>
      <c r="C126" s="137" t="s">
        <v>350</v>
      </c>
      <c r="D126" s="137" t="s">
        <v>195</v>
      </c>
      <c r="E126" s="138" t="s">
        <v>3431</v>
      </c>
      <c r="F126" s="139" t="s">
        <v>3432</v>
      </c>
      <c r="G126" s="140" t="s">
        <v>605</v>
      </c>
      <c r="H126" s="141">
        <v>2</v>
      </c>
      <c r="I126" s="142">
        <v>0</v>
      </c>
      <c r="J126" s="142">
        <f t="shared" si="0"/>
        <v>0</v>
      </c>
      <c r="K126" s="143"/>
      <c r="L126" s="14"/>
      <c r="M126" s="144"/>
      <c r="N126" s="145" t="s">
        <v>44</v>
      </c>
      <c r="O126" s="146">
        <v>0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8" t="s">
        <v>283</v>
      </c>
      <c r="AT126" s="148" t="s">
        <v>195</v>
      </c>
      <c r="AU126" s="148" t="s">
        <v>82</v>
      </c>
      <c r="AY126" s="2" t="s">
        <v>193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2" t="s">
        <v>80</v>
      </c>
      <c r="BK126" s="149">
        <f t="shared" si="9"/>
        <v>0</v>
      </c>
      <c r="BL126" s="2" t="s">
        <v>283</v>
      </c>
      <c r="BM126" s="148" t="s">
        <v>3433</v>
      </c>
    </row>
    <row r="127" spans="1:65" s="17" customFormat="1" ht="16.5" customHeight="1">
      <c r="A127" s="13"/>
      <c r="B127" s="136"/>
      <c r="C127" s="137" t="s">
        <v>289</v>
      </c>
      <c r="D127" s="137" t="s">
        <v>195</v>
      </c>
      <c r="E127" s="138" t="s">
        <v>3434</v>
      </c>
      <c r="F127" s="139" t="s">
        <v>3435</v>
      </c>
      <c r="G127" s="140" t="s">
        <v>2862</v>
      </c>
      <c r="H127" s="141">
        <v>1</v>
      </c>
      <c r="I127" s="142">
        <v>0</v>
      </c>
      <c r="J127" s="142">
        <f t="shared" si="0"/>
        <v>0</v>
      </c>
      <c r="K127" s="143"/>
      <c r="L127" s="14"/>
      <c r="M127" s="144"/>
      <c r="N127" s="145" t="s">
        <v>44</v>
      </c>
      <c r="O127" s="146">
        <v>0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8" t="s">
        <v>283</v>
      </c>
      <c r="AT127" s="148" t="s">
        <v>195</v>
      </c>
      <c r="AU127" s="148" t="s">
        <v>82</v>
      </c>
      <c r="AY127" s="2" t="s">
        <v>193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2" t="s">
        <v>80</v>
      </c>
      <c r="BK127" s="149">
        <f t="shared" si="9"/>
        <v>0</v>
      </c>
      <c r="BL127" s="2" t="s">
        <v>283</v>
      </c>
      <c r="BM127" s="148" t="s">
        <v>3436</v>
      </c>
    </row>
    <row r="128" spans="1:65" s="17" customFormat="1" ht="16.5" customHeight="1">
      <c r="A128" s="13"/>
      <c r="B128" s="136"/>
      <c r="C128" s="137" t="s">
        <v>366</v>
      </c>
      <c r="D128" s="137" t="s">
        <v>195</v>
      </c>
      <c r="E128" s="138" t="s">
        <v>3437</v>
      </c>
      <c r="F128" s="139" t="s">
        <v>3438</v>
      </c>
      <c r="G128" s="140" t="s">
        <v>605</v>
      </c>
      <c r="H128" s="141">
        <v>1</v>
      </c>
      <c r="I128" s="142">
        <v>0</v>
      </c>
      <c r="J128" s="142">
        <f t="shared" si="0"/>
        <v>0</v>
      </c>
      <c r="K128" s="143"/>
      <c r="L128" s="14"/>
      <c r="M128" s="144"/>
      <c r="N128" s="145" t="s">
        <v>44</v>
      </c>
      <c r="O128" s="146">
        <v>0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8" t="s">
        <v>283</v>
      </c>
      <c r="AT128" s="148" t="s">
        <v>195</v>
      </c>
      <c r="AU128" s="148" t="s">
        <v>82</v>
      </c>
      <c r="AY128" s="2" t="s">
        <v>193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2" t="s">
        <v>80</v>
      </c>
      <c r="BK128" s="149">
        <f t="shared" si="9"/>
        <v>0</v>
      </c>
      <c r="BL128" s="2" t="s">
        <v>283</v>
      </c>
      <c r="BM128" s="148" t="s">
        <v>3439</v>
      </c>
    </row>
    <row r="129" spans="1:65" s="17" customFormat="1" ht="16.5" customHeight="1">
      <c r="A129" s="13"/>
      <c r="B129" s="136"/>
      <c r="C129" s="137" t="s">
        <v>293</v>
      </c>
      <c r="D129" s="137" t="s">
        <v>195</v>
      </c>
      <c r="E129" s="138" t="s">
        <v>3440</v>
      </c>
      <c r="F129" s="139" t="s">
        <v>3441</v>
      </c>
      <c r="G129" s="140" t="s">
        <v>605</v>
      </c>
      <c r="H129" s="141">
        <v>1</v>
      </c>
      <c r="I129" s="142">
        <v>0</v>
      </c>
      <c r="J129" s="142">
        <f t="shared" si="0"/>
        <v>0</v>
      </c>
      <c r="K129" s="143"/>
      <c r="L129" s="14"/>
      <c r="M129" s="144"/>
      <c r="N129" s="145" t="s">
        <v>44</v>
      </c>
      <c r="O129" s="146">
        <v>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8" t="s">
        <v>283</v>
      </c>
      <c r="AT129" s="148" t="s">
        <v>195</v>
      </c>
      <c r="AU129" s="148" t="s">
        <v>82</v>
      </c>
      <c r="AY129" s="2" t="s">
        <v>193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2" t="s">
        <v>80</v>
      </c>
      <c r="BK129" s="149">
        <f t="shared" si="9"/>
        <v>0</v>
      </c>
      <c r="BL129" s="2" t="s">
        <v>283</v>
      </c>
      <c r="BM129" s="148" t="s">
        <v>3442</v>
      </c>
    </row>
    <row r="130" spans="1:65" s="17" customFormat="1" ht="16.5" customHeight="1">
      <c r="A130" s="13"/>
      <c r="B130" s="136"/>
      <c r="C130" s="137" t="s">
        <v>7</v>
      </c>
      <c r="D130" s="137" t="s">
        <v>195</v>
      </c>
      <c r="E130" s="138" t="s">
        <v>3443</v>
      </c>
      <c r="F130" s="139" t="s">
        <v>3444</v>
      </c>
      <c r="G130" s="140" t="s">
        <v>605</v>
      </c>
      <c r="H130" s="141">
        <v>1</v>
      </c>
      <c r="I130" s="142">
        <v>0</v>
      </c>
      <c r="J130" s="142">
        <f t="shared" si="0"/>
        <v>0</v>
      </c>
      <c r="K130" s="143"/>
      <c r="L130" s="14"/>
      <c r="M130" s="144"/>
      <c r="N130" s="145" t="s">
        <v>44</v>
      </c>
      <c r="O130" s="146">
        <v>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48" t="s">
        <v>283</v>
      </c>
      <c r="AT130" s="148" t="s">
        <v>195</v>
      </c>
      <c r="AU130" s="148" t="s">
        <v>82</v>
      </c>
      <c r="AY130" s="2" t="s">
        <v>193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2" t="s">
        <v>80</v>
      </c>
      <c r="BK130" s="149">
        <f t="shared" si="9"/>
        <v>0</v>
      </c>
      <c r="BL130" s="2" t="s">
        <v>283</v>
      </c>
      <c r="BM130" s="148" t="s">
        <v>3445</v>
      </c>
    </row>
    <row r="131" spans="1:65" s="17" customFormat="1" ht="16.5" customHeight="1">
      <c r="A131" s="13"/>
      <c r="B131" s="136"/>
      <c r="C131" s="137" t="s">
        <v>299</v>
      </c>
      <c r="D131" s="137" t="s">
        <v>195</v>
      </c>
      <c r="E131" s="138" t="s">
        <v>3446</v>
      </c>
      <c r="F131" s="139" t="s">
        <v>3447</v>
      </c>
      <c r="G131" s="140" t="s">
        <v>2862</v>
      </c>
      <c r="H131" s="141">
        <v>1</v>
      </c>
      <c r="I131" s="142">
        <v>0</v>
      </c>
      <c r="J131" s="142">
        <f t="shared" si="0"/>
        <v>0</v>
      </c>
      <c r="K131" s="143"/>
      <c r="L131" s="14"/>
      <c r="M131" s="144"/>
      <c r="N131" s="145" t="s">
        <v>44</v>
      </c>
      <c r="O131" s="146">
        <v>0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8" t="s">
        <v>283</v>
      </c>
      <c r="AT131" s="148" t="s">
        <v>195</v>
      </c>
      <c r="AU131" s="148" t="s">
        <v>82</v>
      </c>
      <c r="AY131" s="2" t="s">
        <v>193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2" t="s">
        <v>80</v>
      </c>
      <c r="BK131" s="149">
        <f t="shared" si="9"/>
        <v>0</v>
      </c>
      <c r="BL131" s="2" t="s">
        <v>283</v>
      </c>
      <c r="BM131" s="148" t="s">
        <v>3448</v>
      </c>
    </row>
    <row r="132" spans="1:65" s="17" customFormat="1" ht="16.5" customHeight="1">
      <c r="A132" s="13"/>
      <c r="B132" s="136"/>
      <c r="C132" s="137" t="s">
        <v>383</v>
      </c>
      <c r="D132" s="137" t="s">
        <v>195</v>
      </c>
      <c r="E132" s="138" t="s">
        <v>3449</v>
      </c>
      <c r="F132" s="139" t="s">
        <v>3450</v>
      </c>
      <c r="G132" s="140" t="s">
        <v>605</v>
      </c>
      <c r="H132" s="141">
        <v>1</v>
      </c>
      <c r="I132" s="142">
        <v>0</v>
      </c>
      <c r="J132" s="142">
        <f t="shared" si="0"/>
        <v>0</v>
      </c>
      <c r="K132" s="143"/>
      <c r="L132" s="14"/>
      <c r="M132" s="144"/>
      <c r="N132" s="145" t="s">
        <v>44</v>
      </c>
      <c r="O132" s="146">
        <v>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8" t="s">
        <v>283</v>
      </c>
      <c r="AT132" s="148" t="s">
        <v>195</v>
      </c>
      <c r="AU132" s="148" t="s">
        <v>82</v>
      </c>
      <c r="AY132" s="2" t="s">
        <v>193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2" t="s">
        <v>80</v>
      </c>
      <c r="BK132" s="149">
        <f t="shared" si="9"/>
        <v>0</v>
      </c>
      <c r="BL132" s="2" t="s">
        <v>283</v>
      </c>
      <c r="BM132" s="148" t="s">
        <v>3451</v>
      </c>
    </row>
    <row r="133" spans="1:65" s="17" customFormat="1" ht="16.5" customHeight="1">
      <c r="A133" s="13"/>
      <c r="B133" s="136"/>
      <c r="C133" s="137" t="s">
        <v>307</v>
      </c>
      <c r="D133" s="137" t="s">
        <v>195</v>
      </c>
      <c r="E133" s="138" t="s">
        <v>3452</v>
      </c>
      <c r="F133" s="139" t="s">
        <v>3453</v>
      </c>
      <c r="G133" s="140" t="s">
        <v>605</v>
      </c>
      <c r="H133" s="141">
        <v>1</v>
      </c>
      <c r="I133" s="142">
        <v>0</v>
      </c>
      <c r="J133" s="142">
        <f t="shared" si="0"/>
        <v>0</v>
      </c>
      <c r="K133" s="143"/>
      <c r="L133" s="14"/>
      <c r="M133" s="144"/>
      <c r="N133" s="145" t="s">
        <v>44</v>
      </c>
      <c r="O133" s="146">
        <v>0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8" t="s">
        <v>283</v>
      </c>
      <c r="AT133" s="148" t="s">
        <v>195</v>
      </c>
      <c r="AU133" s="148" t="s">
        <v>82</v>
      </c>
      <c r="AY133" s="2" t="s">
        <v>193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2" t="s">
        <v>80</v>
      </c>
      <c r="BK133" s="149">
        <f t="shared" si="9"/>
        <v>0</v>
      </c>
      <c r="BL133" s="2" t="s">
        <v>283</v>
      </c>
      <c r="BM133" s="148" t="s">
        <v>3454</v>
      </c>
    </row>
    <row r="134" spans="1:65" s="17" customFormat="1" ht="16.5" customHeight="1">
      <c r="A134" s="13"/>
      <c r="B134" s="136"/>
      <c r="C134" s="137" t="s">
        <v>396</v>
      </c>
      <c r="D134" s="137" t="s">
        <v>195</v>
      </c>
      <c r="E134" s="138" t="s">
        <v>3455</v>
      </c>
      <c r="F134" s="139" t="s">
        <v>3456</v>
      </c>
      <c r="G134" s="140" t="s">
        <v>2862</v>
      </c>
      <c r="H134" s="141">
        <v>1</v>
      </c>
      <c r="I134" s="142">
        <v>0</v>
      </c>
      <c r="J134" s="142">
        <f t="shared" si="0"/>
        <v>0</v>
      </c>
      <c r="K134" s="143"/>
      <c r="L134" s="14"/>
      <c r="M134" s="144"/>
      <c r="N134" s="145" t="s">
        <v>44</v>
      </c>
      <c r="O134" s="146">
        <v>0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48" t="s">
        <v>283</v>
      </c>
      <c r="AT134" s="148" t="s">
        <v>195</v>
      </c>
      <c r="AU134" s="148" t="s">
        <v>82</v>
      </c>
      <c r="AY134" s="2" t="s">
        <v>193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2" t="s">
        <v>80</v>
      </c>
      <c r="BK134" s="149">
        <f t="shared" si="9"/>
        <v>0</v>
      </c>
      <c r="BL134" s="2" t="s">
        <v>283</v>
      </c>
      <c r="BM134" s="148" t="s">
        <v>3457</v>
      </c>
    </row>
    <row r="135" spans="1:65" s="17" customFormat="1" ht="16.5" customHeight="1">
      <c r="A135" s="13"/>
      <c r="B135" s="136"/>
      <c r="C135" s="137" t="s">
        <v>313</v>
      </c>
      <c r="D135" s="137" t="s">
        <v>195</v>
      </c>
      <c r="E135" s="138" t="s">
        <v>3458</v>
      </c>
      <c r="F135" s="139" t="s">
        <v>3459</v>
      </c>
      <c r="G135" s="140" t="s">
        <v>353</v>
      </c>
      <c r="H135" s="141">
        <v>3</v>
      </c>
      <c r="I135" s="142">
        <v>0</v>
      </c>
      <c r="J135" s="142">
        <f t="shared" si="0"/>
        <v>0</v>
      </c>
      <c r="K135" s="143"/>
      <c r="L135" s="14"/>
      <c r="M135" s="144"/>
      <c r="N135" s="145" t="s">
        <v>44</v>
      </c>
      <c r="O135" s="146">
        <v>0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8" t="s">
        <v>283</v>
      </c>
      <c r="AT135" s="148" t="s">
        <v>195</v>
      </c>
      <c r="AU135" s="148" t="s">
        <v>82</v>
      </c>
      <c r="AY135" s="2" t="s">
        <v>193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2" t="s">
        <v>80</v>
      </c>
      <c r="BK135" s="149">
        <f t="shared" si="9"/>
        <v>0</v>
      </c>
      <c r="BL135" s="2" t="s">
        <v>283</v>
      </c>
      <c r="BM135" s="148" t="s">
        <v>3460</v>
      </c>
    </row>
    <row r="136" spans="1:65" s="17" customFormat="1" ht="21.75" customHeight="1">
      <c r="A136" s="13"/>
      <c r="B136" s="136"/>
      <c r="C136" s="137" t="s">
        <v>416</v>
      </c>
      <c r="D136" s="137" t="s">
        <v>195</v>
      </c>
      <c r="E136" s="138" t="s">
        <v>3461</v>
      </c>
      <c r="F136" s="139" t="s">
        <v>3462</v>
      </c>
      <c r="G136" s="140" t="s">
        <v>353</v>
      </c>
      <c r="H136" s="141">
        <v>3</v>
      </c>
      <c r="I136" s="142">
        <v>0</v>
      </c>
      <c r="J136" s="142">
        <f t="shared" si="0"/>
        <v>0</v>
      </c>
      <c r="K136" s="143"/>
      <c r="L136" s="14"/>
      <c r="M136" s="144"/>
      <c r="N136" s="145" t="s">
        <v>44</v>
      </c>
      <c r="O136" s="146">
        <v>0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8" t="s">
        <v>283</v>
      </c>
      <c r="AT136" s="148" t="s">
        <v>195</v>
      </c>
      <c r="AU136" s="148" t="s">
        <v>82</v>
      </c>
      <c r="AY136" s="2" t="s">
        <v>193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2" t="s">
        <v>80</v>
      </c>
      <c r="BK136" s="149">
        <f t="shared" si="9"/>
        <v>0</v>
      </c>
      <c r="BL136" s="2" t="s">
        <v>283</v>
      </c>
      <c r="BM136" s="148" t="s">
        <v>3463</v>
      </c>
    </row>
    <row r="137" spans="1:65" s="17" customFormat="1" ht="21.75" customHeight="1">
      <c r="A137" s="13"/>
      <c r="B137" s="136"/>
      <c r="C137" s="137" t="s">
        <v>327</v>
      </c>
      <c r="D137" s="137" t="s">
        <v>195</v>
      </c>
      <c r="E137" s="138" t="s">
        <v>3464</v>
      </c>
      <c r="F137" s="139" t="s">
        <v>3465</v>
      </c>
      <c r="G137" s="140" t="s">
        <v>353</v>
      </c>
      <c r="H137" s="141">
        <v>3</v>
      </c>
      <c r="I137" s="142">
        <v>0</v>
      </c>
      <c r="J137" s="142">
        <f t="shared" si="0"/>
        <v>0</v>
      </c>
      <c r="K137" s="143"/>
      <c r="L137" s="14"/>
      <c r="M137" s="144"/>
      <c r="N137" s="145" t="s">
        <v>44</v>
      </c>
      <c r="O137" s="146">
        <v>0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8" t="s">
        <v>283</v>
      </c>
      <c r="AT137" s="148" t="s">
        <v>195</v>
      </c>
      <c r="AU137" s="148" t="s">
        <v>82</v>
      </c>
      <c r="AY137" s="2" t="s">
        <v>193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2" t="s">
        <v>80</v>
      </c>
      <c r="BK137" s="149">
        <f t="shared" si="9"/>
        <v>0</v>
      </c>
      <c r="BL137" s="2" t="s">
        <v>283</v>
      </c>
      <c r="BM137" s="148" t="s">
        <v>3466</v>
      </c>
    </row>
    <row r="138" spans="1:65" s="17" customFormat="1" ht="21.75" customHeight="1">
      <c r="A138" s="13"/>
      <c r="B138" s="136"/>
      <c r="C138" s="137" t="s">
        <v>429</v>
      </c>
      <c r="D138" s="137" t="s">
        <v>195</v>
      </c>
      <c r="E138" s="138" t="s">
        <v>3467</v>
      </c>
      <c r="F138" s="139" t="s">
        <v>3468</v>
      </c>
      <c r="G138" s="140" t="s">
        <v>353</v>
      </c>
      <c r="H138" s="141">
        <v>2</v>
      </c>
      <c r="I138" s="142">
        <v>0</v>
      </c>
      <c r="J138" s="142">
        <f t="shared" si="0"/>
        <v>0</v>
      </c>
      <c r="K138" s="143"/>
      <c r="L138" s="14"/>
      <c r="M138" s="144"/>
      <c r="N138" s="145" t="s">
        <v>44</v>
      </c>
      <c r="O138" s="146">
        <v>0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8" t="s">
        <v>283</v>
      </c>
      <c r="AT138" s="148" t="s">
        <v>195</v>
      </c>
      <c r="AU138" s="148" t="s">
        <v>82</v>
      </c>
      <c r="AY138" s="2" t="s">
        <v>193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2" t="s">
        <v>80</v>
      </c>
      <c r="BK138" s="149">
        <f t="shared" si="9"/>
        <v>0</v>
      </c>
      <c r="BL138" s="2" t="s">
        <v>283</v>
      </c>
      <c r="BM138" s="148" t="s">
        <v>3469</v>
      </c>
    </row>
    <row r="139" spans="1:65" s="17" customFormat="1" ht="16.5" customHeight="1">
      <c r="A139" s="13"/>
      <c r="B139" s="136"/>
      <c r="C139" s="137" t="s">
        <v>332</v>
      </c>
      <c r="D139" s="137" t="s">
        <v>195</v>
      </c>
      <c r="E139" s="138" t="s">
        <v>3470</v>
      </c>
      <c r="F139" s="139" t="s">
        <v>3471</v>
      </c>
      <c r="G139" s="140" t="s">
        <v>605</v>
      </c>
      <c r="H139" s="141">
        <v>1</v>
      </c>
      <c r="I139" s="142">
        <v>0</v>
      </c>
      <c r="J139" s="142">
        <f t="shared" si="0"/>
        <v>0</v>
      </c>
      <c r="K139" s="143"/>
      <c r="L139" s="14"/>
      <c r="M139" s="144"/>
      <c r="N139" s="145" t="s">
        <v>44</v>
      </c>
      <c r="O139" s="146">
        <v>0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48" t="s">
        <v>283</v>
      </c>
      <c r="AT139" s="148" t="s">
        <v>195</v>
      </c>
      <c r="AU139" s="148" t="s">
        <v>82</v>
      </c>
      <c r="AY139" s="2" t="s">
        <v>193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2" t="s">
        <v>80</v>
      </c>
      <c r="BK139" s="149">
        <f t="shared" si="9"/>
        <v>0</v>
      </c>
      <c r="BL139" s="2" t="s">
        <v>283</v>
      </c>
      <c r="BM139" s="148" t="s">
        <v>3472</v>
      </c>
    </row>
    <row r="140" spans="1:65" s="17" customFormat="1" ht="16.5" customHeight="1">
      <c r="A140" s="13"/>
      <c r="B140" s="136"/>
      <c r="C140" s="137" t="s">
        <v>442</v>
      </c>
      <c r="D140" s="137" t="s">
        <v>195</v>
      </c>
      <c r="E140" s="138" t="s">
        <v>3473</v>
      </c>
      <c r="F140" s="139" t="s">
        <v>3474</v>
      </c>
      <c r="G140" s="140" t="s">
        <v>605</v>
      </c>
      <c r="H140" s="141">
        <v>6</v>
      </c>
      <c r="I140" s="142">
        <v>0</v>
      </c>
      <c r="J140" s="142">
        <f t="shared" si="0"/>
        <v>0</v>
      </c>
      <c r="K140" s="143"/>
      <c r="L140" s="14"/>
      <c r="M140" s="144"/>
      <c r="N140" s="145" t="s">
        <v>44</v>
      </c>
      <c r="O140" s="146">
        <v>0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48" t="s">
        <v>283</v>
      </c>
      <c r="AT140" s="148" t="s">
        <v>195</v>
      </c>
      <c r="AU140" s="148" t="s">
        <v>82</v>
      </c>
      <c r="AY140" s="2" t="s">
        <v>193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2" t="s">
        <v>80</v>
      </c>
      <c r="BK140" s="149">
        <f t="shared" si="9"/>
        <v>0</v>
      </c>
      <c r="BL140" s="2" t="s">
        <v>283</v>
      </c>
      <c r="BM140" s="148" t="s">
        <v>3475</v>
      </c>
    </row>
    <row r="141" spans="1:65" s="17" customFormat="1" ht="16.5" customHeight="1">
      <c r="A141" s="13"/>
      <c r="B141" s="136"/>
      <c r="C141" s="137" t="s">
        <v>336</v>
      </c>
      <c r="D141" s="137" t="s">
        <v>195</v>
      </c>
      <c r="E141" s="138" t="s">
        <v>3476</v>
      </c>
      <c r="F141" s="139" t="s">
        <v>3477</v>
      </c>
      <c r="G141" s="140" t="s">
        <v>605</v>
      </c>
      <c r="H141" s="141">
        <v>2</v>
      </c>
      <c r="I141" s="142">
        <v>0</v>
      </c>
      <c r="J141" s="142">
        <f t="shared" si="0"/>
        <v>0</v>
      </c>
      <c r="K141" s="143"/>
      <c r="L141" s="14"/>
      <c r="M141" s="144"/>
      <c r="N141" s="145" t="s">
        <v>44</v>
      </c>
      <c r="O141" s="146">
        <v>0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8" t="s">
        <v>283</v>
      </c>
      <c r="AT141" s="148" t="s">
        <v>195</v>
      </c>
      <c r="AU141" s="148" t="s">
        <v>82</v>
      </c>
      <c r="AY141" s="2" t="s">
        <v>193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2" t="s">
        <v>80</v>
      </c>
      <c r="BK141" s="149">
        <f t="shared" si="9"/>
        <v>0</v>
      </c>
      <c r="BL141" s="2" t="s">
        <v>283</v>
      </c>
      <c r="BM141" s="148" t="s">
        <v>3478</v>
      </c>
    </row>
    <row r="142" spans="1:65" s="17" customFormat="1" ht="16.5" customHeight="1">
      <c r="A142" s="13"/>
      <c r="B142" s="136"/>
      <c r="C142" s="137" t="s">
        <v>453</v>
      </c>
      <c r="D142" s="137" t="s">
        <v>195</v>
      </c>
      <c r="E142" s="138" t="s">
        <v>3479</v>
      </c>
      <c r="F142" s="139" t="s">
        <v>3480</v>
      </c>
      <c r="G142" s="140" t="s">
        <v>605</v>
      </c>
      <c r="H142" s="141">
        <v>20</v>
      </c>
      <c r="I142" s="142">
        <v>0</v>
      </c>
      <c r="J142" s="142">
        <f t="shared" si="0"/>
        <v>0</v>
      </c>
      <c r="K142" s="143"/>
      <c r="L142" s="14"/>
      <c r="M142" s="144"/>
      <c r="N142" s="145" t="s">
        <v>44</v>
      </c>
      <c r="O142" s="146">
        <v>0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8" t="s">
        <v>283</v>
      </c>
      <c r="AT142" s="148" t="s">
        <v>195</v>
      </c>
      <c r="AU142" s="148" t="s">
        <v>82</v>
      </c>
      <c r="AY142" s="2" t="s">
        <v>193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2" t="s">
        <v>80</v>
      </c>
      <c r="BK142" s="149">
        <f t="shared" si="9"/>
        <v>0</v>
      </c>
      <c r="BL142" s="2" t="s">
        <v>283</v>
      </c>
      <c r="BM142" s="148" t="s">
        <v>3481</v>
      </c>
    </row>
    <row r="143" spans="1:65" s="17" customFormat="1" ht="16.5" customHeight="1">
      <c r="A143" s="13"/>
      <c r="B143" s="136"/>
      <c r="C143" s="137" t="s">
        <v>354</v>
      </c>
      <c r="D143" s="137" t="s">
        <v>195</v>
      </c>
      <c r="E143" s="138" t="s">
        <v>3482</v>
      </c>
      <c r="F143" s="139" t="s">
        <v>3483</v>
      </c>
      <c r="G143" s="140" t="s">
        <v>353</v>
      </c>
      <c r="H143" s="141">
        <v>19.53</v>
      </c>
      <c r="I143" s="142">
        <v>0</v>
      </c>
      <c r="J143" s="142">
        <f t="shared" si="0"/>
        <v>0</v>
      </c>
      <c r="K143" s="143"/>
      <c r="L143" s="14"/>
      <c r="M143" s="144"/>
      <c r="N143" s="145" t="s">
        <v>44</v>
      </c>
      <c r="O143" s="146">
        <v>0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48" t="s">
        <v>283</v>
      </c>
      <c r="AT143" s="148" t="s">
        <v>195</v>
      </c>
      <c r="AU143" s="148" t="s">
        <v>82</v>
      </c>
      <c r="AY143" s="2" t="s">
        <v>193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2" t="s">
        <v>80</v>
      </c>
      <c r="BK143" s="149">
        <f t="shared" si="9"/>
        <v>0</v>
      </c>
      <c r="BL143" s="2" t="s">
        <v>283</v>
      </c>
      <c r="BM143" s="148" t="s">
        <v>3484</v>
      </c>
    </row>
    <row r="144" spans="1:65" s="17" customFormat="1" ht="16.5" customHeight="1">
      <c r="A144" s="13"/>
      <c r="B144" s="136"/>
      <c r="C144" s="137" t="s">
        <v>478</v>
      </c>
      <c r="D144" s="137" t="s">
        <v>195</v>
      </c>
      <c r="E144" s="138" t="s">
        <v>3485</v>
      </c>
      <c r="F144" s="139" t="s">
        <v>3486</v>
      </c>
      <c r="G144" s="140" t="s">
        <v>353</v>
      </c>
      <c r="H144" s="141">
        <v>5.4</v>
      </c>
      <c r="I144" s="142">
        <v>0</v>
      </c>
      <c r="J144" s="142">
        <f t="shared" si="0"/>
        <v>0</v>
      </c>
      <c r="K144" s="143"/>
      <c r="L144" s="14"/>
      <c r="M144" s="144"/>
      <c r="N144" s="145" t="s">
        <v>44</v>
      </c>
      <c r="O144" s="146">
        <v>0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8" t="s">
        <v>283</v>
      </c>
      <c r="AT144" s="148" t="s">
        <v>195</v>
      </c>
      <c r="AU144" s="148" t="s">
        <v>82</v>
      </c>
      <c r="AY144" s="2" t="s">
        <v>193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2" t="s">
        <v>80</v>
      </c>
      <c r="BK144" s="149">
        <f t="shared" si="9"/>
        <v>0</v>
      </c>
      <c r="BL144" s="2" t="s">
        <v>283</v>
      </c>
      <c r="BM144" s="148" t="s">
        <v>3487</v>
      </c>
    </row>
    <row r="145" spans="1:65" s="17" customFormat="1" ht="16.5" customHeight="1">
      <c r="A145" s="13"/>
      <c r="B145" s="136"/>
      <c r="C145" s="137" t="s">
        <v>360</v>
      </c>
      <c r="D145" s="137" t="s">
        <v>195</v>
      </c>
      <c r="E145" s="138" t="s">
        <v>3488</v>
      </c>
      <c r="F145" s="139" t="s">
        <v>3489</v>
      </c>
      <c r="G145" s="140" t="s">
        <v>353</v>
      </c>
      <c r="H145" s="141">
        <v>47</v>
      </c>
      <c r="I145" s="142">
        <v>0</v>
      </c>
      <c r="J145" s="142">
        <f t="shared" si="0"/>
        <v>0</v>
      </c>
      <c r="K145" s="143"/>
      <c r="L145" s="14"/>
      <c r="M145" s="144"/>
      <c r="N145" s="145" t="s">
        <v>44</v>
      </c>
      <c r="O145" s="146">
        <v>0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8" t="s">
        <v>283</v>
      </c>
      <c r="AT145" s="148" t="s">
        <v>195</v>
      </c>
      <c r="AU145" s="148" t="s">
        <v>82</v>
      </c>
      <c r="AY145" s="2" t="s">
        <v>193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2" t="s">
        <v>80</v>
      </c>
      <c r="BK145" s="149">
        <f t="shared" si="9"/>
        <v>0</v>
      </c>
      <c r="BL145" s="2" t="s">
        <v>283</v>
      </c>
      <c r="BM145" s="148" t="s">
        <v>3490</v>
      </c>
    </row>
    <row r="146" spans="1:65" s="17" customFormat="1" ht="16.5" customHeight="1">
      <c r="A146" s="13"/>
      <c r="B146" s="136"/>
      <c r="C146" s="137" t="s">
        <v>488</v>
      </c>
      <c r="D146" s="137" t="s">
        <v>195</v>
      </c>
      <c r="E146" s="138" t="s">
        <v>3491</v>
      </c>
      <c r="F146" s="139" t="s">
        <v>3492</v>
      </c>
      <c r="G146" s="140" t="s">
        <v>353</v>
      </c>
      <c r="H146" s="141">
        <v>74.930000000000007</v>
      </c>
      <c r="I146" s="142">
        <v>0</v>
      </c>
      <c r="J146" s="142">
        <f t="shared" si="0"/>
        <v>0</v>
      </c>
      <c r="K146" s="143"/>
      <c r="L146" s="14"/>
      <c r="M146" s="144"/>
      <c r="N146" s="145" t="s">
        <v>44</v>
      </c>
      <c r="O146" s="146">
        <v>0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48" t="s">
        <v>283</v>
      </c>
      <c r="AT146" s="148" t="s">
        <v>195</v>
      </c>
      <c r="AU146" s="148" t="s">
        <v>82</v>
      </c>
      <c r="AY146" s="2" t="s">
        <v>193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2" t="s">
        <v>80</v>
      </c>
      <c r="BK146" s="149">
        <f t="shared" si="9"/>
        <v>0</v>
      </c>
      <c r="BL146" s="2" t="s">
        <v>283</v>
      </c>
      <c r="BM146" s="148" t="s">
        <v>3493</v>
      </c>
    </row>
    <row r="147" spans="1:65" s="17" customFormat="1" ht="16.5" customHeight="1">
      <c r="A147" s="13"/>
      <c r="B147" s="136"/>
      <c r="C147" s="137" t="s">
        <v>369</v>
      </c>
      <c r="D147" s="137" t="s">
        <v>195</v>
      </c>
      <c r="E147" s="138" t="s">
        <v>3494</v>
      </c>
      <c r="F147" s="139" t="s">
        <v>3495</v>
      </c>
      <c r="G147" s="140" t="s">
        <v>605</v>
      </c>
      <c r="H147" s="141">
        <v>1</v>
      </c>
      <c r="I147" s="142">
        <v>0</v>
      </c>
      <c r="J147" s="142">
        <f t="shared" si="0"/>
        <v>0</v>
      </c>
      <c r="K147" s="143"/>
      <c r="L147" s="14"/>
      <c r="M147" s="144"/>
      <c r="N147" s="145" t="s">
        <v>44</v>
      </c>
      <c r="O147" s="146">
        <v>0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8" t="s">
        <v>283</v>
      </c>
      <c r="AT147" s="148" t="s">
        <v>195</v>
      </c>
      <c r="AU147" s="148" t="s">
        <v>82</v>
      </c>
      <c r="AY147" s="2" t="s">
        <v>193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2" t="s">
        <v>80</v>
      </c>
      <c r="BK147" s="149">
        <f t="shared" si="9"/>
        <v>0</v>
      </c>
      <c r="BL147" s="2" t="s">
        <v>283</v>
      </c>
      <c r="BM147" s="148" t="s">
        <v>3496</v>
      </c>
    </row>
    <row r="148" spans="1:65" s="17" customFormat="1" ht="16.5" customHeight="1">
      <c r="A148" s="13"/>
      <c r="B148" s="136"/>
      <c r="C148" s="137" t="s">
        <v>501</v>
      </c>
      <c r="D148" s="137" t="s">
        <v>195</v>
      </c>
      <c r="E148" s="138" t="s">
        <v>3497</v>
      </c>
      <c r="F148" s="139" t="s">
        <v>3498</v>
      </c>
      <c r="G148" s="140" t="s">
        <v>605</v>
      </c>
      <c r="H148" s="141">
        <v>1</v>
      </c>
      <c r="I148" s="142">
        <v>0</v>
      </c>
      <c r="J148" s="142">
        <f t="shared" si="0"/>
        <v>0</v>
      </c>
      <c r="K148" s="143"/>
      <c r="L148" s="14"/>
      <c r="M148" s="144"/>
      <c r="N148" s="145" t="s">
        <v>44</v>
      </c>
      <c r="O148" s="146">
        <v>0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48" t="s">
        <v>283</v>
      </c>
      <c r="AT148" s="148" t="s">
        <v>195</v>
      </c>
      <c r="AU148" s="148" t="s">
        <v>82</v>
      </c>
      <c r="AY148" s="2" t="s">
        <v>193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2" t="s">
        <v>80</v>
      </c>
      <c r="BK148" s="149">
        <f t="shared" si="9"/>
        <v>0</v>
      </c>
      <c r="BL148" s="2" t="s">
        <v>283</v>
      </c>
      <c r="BM148" s="148" t="s">
        <v>3499</v>
      </c>
    </row>
    <row r="149" spans="1:65" s="17" customFormat="1" ht="16.5" customHeight="1">
      <c r="A149" s="13"/>
      <c r="B149" s="136"/>
      <c r="C149" s="137" t="s">
        <v>375</v>
      </c>
      <c r="D149" s="137" t="s">
        <v>195</v>
      </c>
      <c r="E149" s="138" t="s">
        <v>3500</v>
      </c>
      <c r="F149" s="139" t="s">
        <v>3501</v>
      </c>
      <c r="G149" s="140" t="s">
        <v>605</v>
      </c>
      <c r="H149" s="141">
        <v>2</v>
      </c>
      <c r="I149" s="142">
        <v>0</v>
      </c>
      <c r="J149" s="142">
        <f t="shared" si="0"/>
        <v>0</v>
      </c>
      <c r="K149" s="143"/>
      <c r="L149" s="14"/>
      <c r="M149" s="144"/>
      <c r="N149" s="145" t="s">
        <v>44</v>
      </c>
      <c r="O149" s="146">
        <v>0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48" t="s">
        <v>283</v>
      </c>
      <c r="AT149" s="148" t="s">
        <v>195</v>
      </c>
      <c r="AU149" s="148" t="s">
        <v>82</v>
      </c>
      <c r="AY149" s="2" t="s">
        <v>193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2" t="s">
        <v>80</v>
      </c>
      <c r="BK149" s="149">
        <f t="shared" si="9"/>
        <v>0</v>
      </c>
      <c r="BL149" s="2" t="s">
        <v>283</v>
      </c>
      <c r="BM149" s="148" t="s">
        <v>3502</v>
      </c>
    </row>
    <row r="150" spans="1:65" s="17" customFormat="1" ht="16.5" customHeight="1">
      <c r="A150" s="13"/>
      <c r="B150" s="136"/>
      <c r="C150" s="137" t="s">
        <v>512</v>
      </c>
      <c r="D150" s="137" t="s">
        <v>195</v>
      </c>
      <c r="E150" s="138" t="s">
        <v>3503</v>
      </c>
      <c r="F150" s="139" t="s">
        <v>3504</v>
      </c>
      <c r="G150" s="140" t="s">
        <v>605</v>
      </c>
      <c r="H150" s="141">
        <v>1</v>
      </c>
      <c r="I150" s="142">
        <v>0</v>
      </c>
      <c r="J150" s="142">
        <f t="shared" si="0"/>
        <v>0</v>
      </c>
      <c r="K150" s="143"/>
      <c r="L150" s="14"/>
      <c r="M150" s="144"/>
      <c r="N150" s="145" t="s">
        <v>44</v>
      </c>
      <c r="O150" s="146">
        <v>0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48" t="s">
        <v>283</v>
      </c>
      <c r="AT150" s="148" t="s">
        <v>195</v>
      </c>
      <c r="AU150" s="148" t="s">
        <v>82</v>
      </c>
      <c r="AY150" s="2" t="s">
        <v>193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2" t="s">
        <v>80</v>
      </c>
      <c r="BK150" s="149">
        <f t="shared" si="9"/>
        <v>0</v>
      </c>
      <c r="BL150" s="2" t="s">
        <v>283</v>
      </c>
      <c r="BM150" s="148" t="s">
        <v>3505</v>
      </c>
    </row>
    <row r="151" spans="1:65" s="17" customFormat="1" ht="16.5" customHeight="1">
      <c r="A151" s="13"/>
      <c r="B151" s="136"/>
      <c r="C151" s="137" t="s">
        <v>378</v>
      </c>
      <c r="D151" s="137" t="s">
        <v>195</v>
      </c>
      <c r="E151" s="138" t="s">
        <v>3506</v>
      </c>
      <c r="F151" s="139" t="s">
        <v>3507</v>
      </c>
      <c r="G151" s="140" t="s">
        <v>605</v>
      </c>
      <c r="H151" s="141">
        <v>1</v>
      </c>
      <c r="I151" s="142">
        <v>0</v>
      </c>
      <c r="J151" s="142">
        <f t="shared" si="0"/>
        <v>0</v>
      </c>
      <c r="K151" s="143"/>
      <c r="L151" s="14"/>
      <c r="M151" s="144"/>
      <c r="N151" s="145" t="s">
        <v>44</v>
      </c>
      <c r="O151" s="146">
        <v>0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48" t="s">
        <v>283</v>
      </c>
      <c r="AT151" s="148" t="s">
        <v>195</v>
      </c>
      <c r="AU151" s="148" t="s">
        <v>82</v>
      </c>
      <c r="AY151" s="2" t="s">
        <v>193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2" t="s">
        <v>80</v>
      </c>
      <c r="BK151" s="149">
        <f t="shared" si="9"/>
        <v>0</v>
      </c>
      <c r="BL151" s="2" t="s">
        <v>283</v>
      </c>
      <c r="BM151" s="148" t="s">
        <v>3508</v>
      </c>
    </row>
    <row r="152" spans="1:65" s="17" customFormat="1" ht="16.5" customHeight="1">
      <c r="A152" s="13"/>
      <c r="B152" s="136"/>
      <c r="C152" s="137" t="s">
        <v>525</v>
      </c>
      <c r="D152" s="137" t="s">
        <v>195</v>
      </c>
      <c r="E152" s="138" t="s">
        <v>3509</v>
      </c>
      <c r="F152" s="139" t="s">
        <v>3510</v>
      </c>
      <c r="G152" s="140" t="s">
        <v>2862</v>
      </c>
      <c r="H152" s="141">
        <v>1</v>
      </c>
      <c r="I152" s="142">
        <v>0</v>
      </c>
      <c r="J152" s="142">
        <f t="shared" si="0"/>
        <v>0</v>
      </c>
      <c r="K152" s="143"/>
      <c r="L152" s="14"/>
      <c r="M152" s="144"/>
      <c r="N152" s="145" t="s">
        <v>44</v>
      </c>
      <c r="O152" s="146">
        <v>0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48" t="s">
        <v>283</v>
      </c>
      <c r="AT152" s="148" t="s">
        <v>195</v>
      </c>
      <c r="AU152" s="148" t="s">
        <v>82</v>
      </c>
      <c r="AY152" s="2" t="s">
        <v>193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2" t="s">
        <v>80</v>
      </c>
      <c r="BK152" s="149">
        <f t="shared" si="9"/>
        <v>0</v>
      </c>
      <c r="BL152" s="2" t="s">
        <v>283</v>
      </c>
      <c r="BM152" s="148" t="s">
        <v>3511</v>
      </c>
    </row>
    <row r="153" spans="1:65" s="17" customFormat="1" ht="16.5" customHeight="1">
      <c r="A153" s="13"/>
      <c r="B153" s="136"/>
      <c r="C153" s="137" t="s">
        <v>382</v>
      </c>
      <c r="D153" s="137" t="s">
        <v>195</v>
      </c>
      <c r="E153" s="138" t="s">
        <v>3512</v>
      </c>
      <c r="F153" s="139" t="s">
        <v>3513</v>
      </c>
      <c r="G153" s="140" t="s">
        <v>605</v>
      </c>
      <c r="H153" s="141">
        <v>1</v>
      </c>
      <c r="I153" s="142">
        <v>0</v>
      </c>
      <c r="J153" s="142">
        <f t="shared" si="0"/>
        <v>0</v>
      </c>
      <c r="K153" s="143"/>
      <c r="L153" s="14"/>
      <c r="M153" s="144"/>
      <c r="N153" s="145" t="s">
        <v>44</v>
      </c>
      <c r="O153" s="146">
        <v>0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8" t="s">
        <v>283</v>
      </c>
      <c r="AT153" s="148" t="s">
        <v>195</v>
      </c>
      <c r="AU153" s="148" t="s">
        <v>82</v>
      </c>
      <c r="AY153" s="2" t="s">
        <v>193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2" t="s">
        <v>80</v>
      </c>
      <c r="BK153" s="149">
        <f t="shared" si="9"/>
        <v>0</v>
      </c>
      <c r="BL153" s="2" t="s">
        <v>283</v>
      </c>
      <c r="BM153" s="148" t="s">
        <v>3514</v>
      </c>
    </row>
    <row r="154" spans="1:65" s="17" customFormat="1" ht="16.5" customHeight="1">
      <c r="A154" s="13"/>
      <c r="B154" s="136"/>
      <c r="C154" s="137" t="s">
        <v>545</v>
      </c>
      <c r="D154" s="137" t="s">
        <v>195</v>
      </c>
      <c r="E154" s="138" t="s">
        <v>3515</v>
      </c>
      <c r="F154" s="139" t="s">
        <v>3516</v>
      </c>
      <c r="G154" s="140" t="s">
        <v>605</v>
      </c>
      <c r="H154" s="141">
        <v>1</v>
      </c>
      <c r="I154" s="142">
        <v>0</v>
      </c>
      <c r="J154" s="142">
        <f t="shared" si="0"/>
        <v>0</v>
      </c>
      <c r="K154" s="143"/>
      <c r="L154" s="14"/>
      <c r="M154" s="144"/>
      <c r="N154" s="145" t="s">
        <v>44</v>
      </c>
      <c r="O154" s="146">
        <v>0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48" t="s">
        <v>283</v>
      </c>
      <c r="AT154" s="148" t="s">
        <v>195</v>
      </c>
      <c r="AU154" s="148" t="s">
        <v>82</v>
      </c>
      <c r="AY154" s="2" t="s">
        <v>193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2" t="s">
        <v>80</v>
      </c>
      <c r="BK154" s="149">
        <f t="shared" si="9"/>
        <v>0</v>
      </c>
      <c r="BL154" s="2" t="s">
        <v>283</v>
      </c>
      <c r="BM154" s="148" t="s">
        <v>3517</v>
      </c>
    </row>
    <row r="155" spans="1:65" s="17" customFormat="1" ht="16.5" customHeight="1">
      <c r="A155" s="13"/>
      <c r="B155" s="136"/>
      <c r="C155" s="137" t="s">
        <v>386</v>
      </c>
      <c r="D155" s="137" t="s">
        <v>195</v>
      </c>
      <c r="E155" s="138" t="s">
        <v>3518</v>
      </c>
      <c r="F155" s="139" t="s">
        <v>3519</v>
      </c>
      <c r="G155" s="140" t="s">
        <v>326</v>
      </c>
      <c r="H155" s="141">
        <v>0.68</v>
      </c>
      <c r="I155" s="142">
        <v>0</v>
      </c>
      <c r="J155" s="142">
        <f t="shared" si="0"/>
        <v>0</v>
      </c>
      <c r="K155" s="143"/>
      <c r="L155" s="14"/>
      <c r="M155" s="144"/>
      <c r="N155" s="145" t="s">
        <v>44</v>
      </c>
      <c r="O155" s="146">
        <v>0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48" t="s">
        <v>283</v>
      </c>
      <c r="AT155" s="148" t="s">
        <v>195</v>
      </c>
      <c r="AU155" s="148" t="s">
        <v>82</v>
      </c>
      <c r="AY155" s="2" t="s">
        <v>193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2" t="s">
        <v>80</v>
      </c>
      <c r="BK155" s="149">
        <f t="shared" si="9"/>
        <v>0</v>
      </c>
      <c r="BL155" s="2" t="s">
        <v>283</v>
      </c>
      <c r="BM155" s="148" t="s">
        <v>3520</v>
      </c>
    </row>
    <row r="156" spans="1:65" s="123" customFormat="1" ht="22.8" customHeight="1">
      <c r="B156" s="124"/>
      <c r="D156" s="125" t="s">
        <v>72</v>
      </c>
      <c r="E156" s="134" t="s">
        <v>2901</v>
      </c>
      <c r="F156" s="134" t="s">
        <v>2902</v>
      </c>
      <c r="J156" s="135">
        <f>BK156</f>
        <v>0</v>
      </c>
      <c r="L156" s="124"/>
      <c r="M156" s="128"/>
      <c r="N156" s="129"/>
      <c r="O156" s="129"/>
      <c r="P156" s="130">
        <f>SUM(P157:P158)</f>
        <v>0</v>
      </c>
      <c r="Q156" s="129"/>
      <c r="R156" s="130">
        <f>SUM(R157:R158)</f>
        <v>0</v>
      </c>
      <c r="S156" s="129"/>
      <c r="T156" s="131">
        <f>SUM(T157:T158)</f>
        <v>0</v>
      </c>
      <c r="AR156" s="125" t="s">
        <v>82</v>
      </c>
      <c r="AT156" s="132" t="s">
        <v>72</v>
      </c>
      <c r="AU156" s="132" t="s">
        <v>80</v>
      </c>
      <c r="AY156" s="125" t="s">
        <v>193</v>
      </c>
      <c r="BK156" s="133">
        <f>SUM(BK157:BK158)</f>
        <v>0</v>
      </c>
    </row>
    <row r="157" spans="1:65" s="17" customFormat="1" ht="16.5" customHeight="1">
      <c r="A157" s="13"/>
      <c r="B157" s="136"/>
      <c r="C157" s="137" t="s">
        <v>560</v>
      </c>
      <c r="D157" s="137" t="s">
        <v>195</v>
      </c>
      <c r="E157" s="138" t="s">
        <v>3521</v>
      </c>
      <c r="F157" s="139" t="s">
        <v>3522</v>
      </c>
      <c r="G157" s="140" t="s">
        <v>2862</v>
      </c>
      <c r="H157" s="141">
        <v>2</v>
      </c>
      <c r="I157" s="142">
        <v>0</v>
      </c>
      <c r="J157" s="142">
        <f>ROUND(I157*H157,2)</f>
        <v>0</v>
      </c>
      <c r="K157" s="143"/>
      <c r="L157" s="14"/>
      <c r="M157" s="144"/>
      <c r="N157" s="145" t="s">
        <v>44</v>
      </c>
      <c r="O157" s="146">
        <v>0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48" t="s">
        <v>283</v>
      </c>
      <c r="AT157" s="148" t="s">
        <v>195</v>
      </c>
      <c r="AU157" s="148" t="s">
        <v>82</v>
      </c>
      <c r="AY157" s="2" t="s">
        <v>193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2" t="s">
        <v>80</v>
      </c>
      <c r="BK157" s="149">
        <f>ROUND(I157*H157,2)</f>
        <v>0</v>
      </c>
      <c r="BL157" s="2" t="s">
        <v>283</v>
      </c>
      <c r="BM157" s="148" t="s">
        <v>3523</v>
      </c>
    </row>
    <row r="158" spans="1:65" s="17" customFormat="1" ht="24.15" customHeight="1">
      <c r="A158" s="13"/>
      <c r="B158" s="136"/>
      <c r="C158" s="137" t="s">
        <v>392</v>
      </c>
      <c r="D158" s="137" t="s">
        <v>195</v>
      </c>
      <c r="E158" s="138" t="s">
        <v>3524</v>
      </c>
      <c r="F158" s="139" t="s">
        <v>3525</v>
      </c>
      <c r="G158" s="140" t="s">
        <v>605</v>
      </c>
      <c r="H158" s="141">
        <v>2</v>
      </c>
      <c r="I158" s="142">
        <v>0</v>
      </c>
      <c r="J158" s="142">
        <f>ROUND(I158*H158,2)</f>
        <v>0</v>
      </c>
      <c r="K158" s="143"/>
      <c r="L158" s="14"/>
      <c r="M158" s="144"/>
      <c r="N158" s="145" t="s">
        <v>44</v>
      </c>
      <c r="O158" s="146">
        <v>0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48" t="s">
        <v>283</v>
      </c>
      <c r="AT158" s="148" t="s">
        <v>195</v>
      </c>
      <c r="AU158" s="148" t="s">
        <v>82</v>
      </c>
      <c r="AY158" s="2" t="s">
        <v>193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2" t="s">
        <v>80</v>
      </c>
      <c r="BK158" s="149">
        <f>ROUND(I158*H158,2)</f>
        <v>0</v>
      </c>
      <c r="BL158" s="2" t="s">
        <v>283</v>
      </c>
      <c r="BM158" s="148" t="s">
        <v>3526</v>
      </c>
    </row>
    <row r="159" spans="1:65" s="123" customFormat="1" ht="22.8" customHeight="1">
      <c r="B159" s="124"/>
      <c r="D159" s="125" t="s">
        <v>72</v>
      </c>
      <c r="E159" s="134" t="s">
        <v>3192</v>
      </c>
      <c r="F159" s="134" t="s">
        <v>3193</v>
      </c>
      <c r="J159" s="135">
        <f>BK159</f>
        <v>0</v>
      </c>
      <c r="L159" s="124"/>
      <c r="M159" s="128"/>
      <c r="N159" s="129"/>
      <c r="O159" s="129"/>
      <c r="P159" s="130">
        <f>SUM(P160:P163)</f>
        <v>0</v>
      </c>
      <c r="Q159" s="129"/>
      <c r="R159" s="130">
        <f>SUM(R160:R163)</f>
        <v>0</v>
      </c>
      <c r="S159" s="129"/>
      <c r="T159" s="131">
        <f>SUM(T160:T163)</f>
        <v>0</v>
      </c>
      <c r="AR159" s="125" t="s">
        <v>82</v>
      </c>
      <c r="AT159" s="132" t="s">
        <v>72</v>
      </c>
      <c r="AU159" s="132" t="s">
        <v>80</v>
      </c>
      <c r="AY159" s="125" t="s">
        <v>193</v>
      </c>
      <c r="BK159" s="133">
        <f>SUM(BK160:BK163)</f>
        <v>0</v>
      </c>
    </row>
    <row r="160" spans="1:65" s="17" customFormat="1" ht="16.5" customHeight="1">
      <c r="A160" s="13"/>
      <c r="B160" s="136"/>
      <c r="C160" s="137" t="s">
        <v>581</v>
      </c>
      <c r="D160" s="137" t="s">
        <v>195</v>
      </c>
      <c r="E160" s="138" t="s">
        <v>3527</v>
      </c>
      <c r="F160" s="139" t="s">
        <v>3528</v>
      </c>
      <c r="G160" s="140" t="s">
        <v>2862</v>
      </c>
      <c r="H160" s="141">
        <v>2</v>
      </c>
      <c r="I160" s="142">
        <v>0</v>
      </c>
      <c r="J160" s="142">
        <f>ROUND(I160*H160,2)</f>
        <v>0</v>
      </c>
      <c r="K160" s="143"/>
      <c r="L160" s="14"/>
      <c r="M160" s="144"/>
      <c r="N160" s="145" t="s">
        <v>44</v>
      </c>
      <c r="O160" s="146">
        <v>0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48" t="s">
        <v>283</v>
      </c>
      <c r="AT160" s="148" t="s">
        <v>195</v>
      </c>
      <c r="AU160" s="148" t="s">
        <v>82</v>
      </c>
      <c r="AY160" s="2" t="s">
        <v>193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2" t="s">
        <v>80</v>
      </c>
      <c r="BK160" s="149">
        <f>ROUND(I160*H160,2)</f>
        <v>0</v>
      </c>
      <c r="BL160" s="2" t="s">
        <v>283</v>
      </c>
      <c r="BM160" s="148" t="s">
        <v>3529</v>
      </c>
    </row>
    <row r="161" spans="1:65" s="17" customFormat="1" ht="24.15" customHeight="1">
      <c r="A161" s="13"/>
      <c r="B161" s="136"/>
      <c r="C161" s="137" t="s">
        <v>399</v>
      </c>
      <c r="D161" s="137" t="s">
        <v>195</v>
      </c>
      <c r="E161" s="138" t="s">
        <v>3530</v>
      </c>
      <c r="F161" s="139" t="s">
        <v>3531</v>
      </c>
      <c r="G161" s="140" t="s">
        <v>605</v>
      </c>
      <c r="H161" s="141">
        <v>2</v>
      </c>
      <c r="I161" s="142">
        <v>0</v>
      </c>
      <c r="J161" s="142">
        <f>ROUND(I161*H161,2)</f>
        <v>0</v>
      </c>
      <c r="K161" s="143"/>
      <c r="L161" s="14"/>
      <c r="M161" s="144"/>
      <c r="N161" s="145" t="s">
        <v>44</v>
      </c>
      <c r="O161" s="146">
        <v>0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48" t="s">
        <v>283</v>
      </c>
      <c r="AT161" s="148" t="s">
        <v>195</v>
      </c>
      <c r="AU161" s="148" t="s">
        <v>82</v>
      </c>
      <c r="AY161" s="2" t="s">
        <v>193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2" t="s">
        <v>80</v>
      </c>
      <c r="BK161" s="149">
        <f>ROUND(I161*H161,2)</f>
        <v>0</v>
      </c>
      <c r="BL161" s="2" t="s">
        <v>283</v>
      </c>
      <c r="BM161" s="148" t="s">
        <v>3532</v>
      </c>
    </row>
    <row r="162" spans="1:65" s="17" customFormat="1" ht="24.15" customHeight="1">
      <c r="A162" s="13"/>
      <c r="B162" s="136"/>
      <c r="C162" s="137" t="s">
        <v>598</v>
      </c>
      <c r="D162" s="137" t="s">
        <v>195</v>
      </c>
      <c r="E162" s="138" t="s">
        <v>3533</v>
      </c>
      <c r="F162" s="139" t="s">
        <v>3534</v>
      </c>
      <c r="G162" s="140" t="s">
        <v>2862</v>
      </c>
      <c r="H162" s="141">
        <v>1</v>
      </c>
      <c r="I162" s="142">
        <v>0</v>
      </c>
      <c r="J162" s="142">
        <f>ROUND(I162*H162,2)</f>
        <v>0</v>
      </c>
      <c r="K162" s="143"/>
      <c r="L162" s="14"/>
      <c r="M162" s="144"/>
      <c r="N162" s="145" t="s">
        <v>44</v>
      </c>
      <c r="O162" s="146">
        <v>0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48" t="s">
        <v>283</v>
      </c>
      <c r="AT162" s="148" t="s">
        <v>195</v>
      </c>
      <c r="AU162" s="148" t="s">
        <v>82</v>
      </c>
      <c r="AY162" s="2" t="s">
        <v>193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2" t="s">
        <v>80</v>
      </c>
      <c r="BK162" s="149">
        <f>ROUND(I162*H162,2)</f>
        <v>0</v>
      </c>
      <c r="BL162" s="2" t="s">
        <v>283</v>
      </c>
      <c r="BM162" s="148" t="s">
        <v>3535</v>
      </c>
    </row>
    <row r="163" spans="1:65" s="17" customFormat="1" ht="16.5" customHeight="1">
      <c r="A163" s="13"/>
      <c r="B163" s="136"/>
      <c r="C163" s="137" t="s">
        <v>406</v>
      </c>
      <c r="D163" s="137" t="s">
        <v>195</v>
      </c>
      <c r="E163" s="138" t="s">
        <v>3200</v>
      </c>
      <c r="F163" s="139" t="s">
        <v>3201</v>
      </c>
      <c r="G163" s="140" t="s">
        <v>326</v>
      </c>
      <c r="H163" s="141">
        <v>0.28000000000000003</v>
      </c>
      <c r="I163" s="142">
        <v>0</v>
      </c>
      <c r="J163" s="142">
        <f>ROUND(I163*H163,2)</f>
        <v>0</v>
      </c>
      <c r="K163" s="143"/>
      <c r="L163" s="14"/>
      <c r="M163" s="144"/>
      <c r="N163" s="145" t="s">
        <v>44</v>
      </c>
      <c r="O163" s="146">
        <v>0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48" t="s">
        <v>283</v>
      </c>
      <c r="AT163" s="148" t="s">
        <v>195</v>
      </c>
      <c r="AU163" s="148" t="s">
        <v>82</v>
      </c>
      <c r="AY163" s="2" t="s">
        <v>193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2" t="s">
        <v>80</v>
      </c>
      <c r="BK163" s="149">
        <f>ROUND(I163*H163,2)</f>
        <v>0</v>
      </c>
      <c r="BL163" s="2" t="s">
        <v>283</v>
      </c>
      <c r="BM163" s="148" t="s">
        <v>3536</v>
      </c>
    </row>
    <row r="164" spans="1:65" s="123" customFormat="1" ht="22.8" customHeight="1">
      <c r="B164" s="124"/>
      <c r="D164" s="125" t="s">
        <v>72</v>
      </c>
      <c r="E164" s="134" t="s">
        <v>3202</v>
      </c>
      <c r="F164" s="134" t="s">
        <v>3203</v>
      </c>
      <c r="J164" s="135">
        <f>BK164</f>
        <v>0</v>
      </c>
      <c r="L164" s="124"/>
      <c r="M164" s="128"/>
      <c r="N164" s="129"/>
      <c r="O164" s="129"/>
      <c r="P164" s="130">
        <f>P165</f>
        <v>0</v>
      </c>
      <c r="Q164" s="129"/>
      <c r="R164" s="130">
        <f>R165</f>
        <v>0</v>
      </c>
      <c r="S164" s="129"/>
      <c r="T164" s="131">
        <f>T165</f>
        <v>0</v>
      </c>
      <c r="AR164" s="125" t="s">
        <v>82</v>
      </c>
      <c r="AT164" s="132" t="s">
        <v>72</v>
      </c>
      <c r="AU164" s="132" t="s">
        <v>80</v>
      </c>
      <c r="AY164" s="125" t="s">
        <v>193</v>
      </c>
      <c r="BK164" s="133">
        <f>BK165</f>
        <v>0</v>
      </c>
    </row>
    <row r="165" spans="1:65" s="17" customFormat="1" ht="16.5" customHeight="1">
      <c r="A165" s="13"/>
      <c r="B165" s="136"/>
      <c r="C165" s="137" t="s">
        <v>610</v>
      </c>
      <c r="D165" s="137" t="s">
        <v>195</v>
      </c>
      <c r="E165" s="138" t="s">
        <v>3537</v>
      </c>
      <c r="F165" s="139" t="s">
        <v>3538</v>
      </c>
      <c r="G165" s="140" t="s">
        <v>605</v>
      </c>
      <c r="H165" s="141">
        <v>1</v>
      </c>
      <c r="I165" s="142">
        <v>0</v>
      </c>
      <c r="J165" s="142">
        <f>ROUND(I165*H165,2)</f>
        <v>0</v>
      </c>
      <c r="K165" s="143"/>
      <c r="L165" s="14"/>
      <c r="M165" s="144"/>
      <c r="N165" s="145" t="s">
        <v>44</v>
      </c>
      <c r="O165" s="146">
        <v>0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8" t="s">
        <v>283</v>
      </c>
      <c r="AT165" s="148" t="s">
        <v>195</v>
      </c>
      <c r="AU165" s="148" t="s">
        <v>82</v>
      </c>
      <c r="AY165" s="2" t="s">
        <v>193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2" t="s">
        <v>80</v>
      </c>
      <c r="BK165" s="149">
        <f>ROUND(I165*H165,2)</f>
        <v>0</v>
      </c>
      <c r="BL165" s="2" t="s">
        <v>283</v>
      </c>
      <c r="BM165" s="148" t="s">
        <v>3539</v>
      </c>
    </row>
    <row r="166" spans="1:65" s="123" customFormat="1" ht="22.8" customHeight="1">
      <c r="B166" s="124"/>
      <c r="D166" s="125" t="s">
        <v>72</v>
      </c>
      <c r="E166" s="134" t="s">
        <v>2356</v>
      </c>
      <c r="F166" s="134" t="s">
        <v>3371</v>
      </c>
      <c r="J166" s="135">
        <f>BK166</f>
        <v>0</v>
      </c>
      <c r="L166" s="124"/>
      <c r="M166" s="128"/>
      <c r="N166" s="129"/>
      <c r="O166" s="129"/>
      <c r="P166" s="130">
        <f>P167</f>
        <v>0</v>
      </c>
      <c r="Q166" s="129"/>
      <c r="R166" s="130">
        <f>R167</f>
        <v>0</v>
      </c>
      <c r="S166" s="129"/>
      <c r="T166" s="131">
        <f>T167</f>
        <v>0</v>
      </c>
      <c r="AR166" s="125" t="s">
        <v>82</v>
      </c>
      <c r="AT166" s="132" t="s">
        <v>72</v>
      </c>
      <c r="AU166" s="132" t="s">
        <v>80</v>
      </c>
      <c r="AY166" s="125" t="s">
        <v>193</v>
      </c>
      <c r="BK166" s="133">
        <f>BK167</f>
        <v>0</v>
      </c>
    </row>
    <row r="167" spans="1:65" s="17" customFormat="1" ht="16.5" customHeight="1">
      <c r="A167" s="13"/>
      <c r="B167" s="136"/>
      <c r="C167" s="137" t="s">
        <v>419</v>
      </c>
      <c r="D167" s="137" t="s">
        <v>195</v>
      </c>
      <c r="E167" s="138" t="s">
        <v>3372</v>
      </c>
      <c r="F167" s="139" t="s">
        <v>3373</v>
      </c>
      <c r="G167" s="140" t="s">
        <v>353</v>
      </c>
      <c r="H167" s="141">
        <v>74.930000000000007</v>
      </c>
      <c r="I167" s="142">
        <v>0</v>
      </c>
      <c r="J167" s="142">
        <f>ROUND(I167*H167,2)</f>
        <v>0</v>
      </c>
      <c r="K167" s="143"/>
      <c r="L167" s="14"/>
      <c r="M167" s="144"/>
      <c r="N167" s="145" t="s">
        <v>44</v>
      </c>
      <c r="O167" s="146">
        <v>0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48" t="s">
        <v>283</v>
      </c>
      <c r="AT167" s="148" t="s">
        <v>195</v>
      </c>
      <c r="AU167" s="148" t="s">
        <v>82</v>
      </c>
      <c r="AY167" s="2" t="s">
        <v>193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2" t="s">
        <v>80</v>
      </c>
      <c r="BK167" s="149">
        <f>ROUND(I167*H167,2)</f>
        <v>0</v>
      </c>
      <c r="BL167" s="2" t="s">
        <v>283</v>
      </c>
      <c r="BM167" s="148" t="s">
        <v>3540</v>
      </c>
    </row>
    <row r="168" spans="1:65" s="123" customFormat="1" ht="22.8" customHeight="1">
      <c r="B168" s="124"/>
      <c r="D168" s="125" t="s">
        <v>72</v>
      </c>
      <c r="E168" s="134" t="s">
        <v>286</v>
      </c>
      <c r="F168" s="134" t="s">
        <v>1005</v>
      </c>
      <c r="J168" s="135">
        <f>BK168</f>
        <v>0</v>
      </c>
      <c r="L168" s="124"/>
      <c r="M168" s="128"/>
      <c r="N168" s="129"/>
      <c r="O168" s="129"/>
      <c r="P168" s="130">
        <f>P169</f>
        <v>0</v>
      </c>
      <c r="Q168" s="129"/>
      <c r="R168" s="130">
        <f>R169</f>
        <v>0</v>
      </c>
      <c r="S168" s="129"/>
      <c r="T168" s="131">
        <f>T169</f>
        <v>0</v>
      </c>
      <c r="AR168" s="125" t="s">
        <v>80</v>
      </c>
      <c r="AT168" s="132" t="s">
        <v>72</v>
      </c>
      <c r="AU168" s="132" t="s">
        <v>80</v>
      </c>
      <c r="AY168" s="125" t="s">
        <v>193</v>
      </c>
      <c r="BK168" s="133">
        <f>BK169</f>
        <v>0</v>
      </c>
    </row>
    <row r="169" spans="1:65" s="17" customFormat="1" ht="16.5" customHeight="1">
      <c r="A169" s="13"/>
      <c r="B169" s="136"/>
      <c r="C169" s="137" t="s">
        <v>621</v>
      </c>
      <c r="D169" s="137" t="s">
        <v>195</v>
      </c>
      <c r="E169" s="138" t="s">
        <v>3541</v>
      </c>
      <c r="F169" s="139" t="s">
        <v>3542</v>
      </c>
      <c r="G169" s="140" t="s">
        <v>3378</v>
      </c>
      <c r="H169" s="141">
        <v>60</v>
      </c>
      <c r="I169" s="142">
        <v>0</v>
      </c>
      <c r="J169" s="142">
        <f>ROUND(I169*H169,2)</f>
        <v>0</v>
      </c>
      <c r="K169" s="143"/>
      <c r="L169" s="14"/>
      <c r="M169" s="144"/>
      <c r="N169" s="145" t="s">
        <v>44</v>
      </c>
      <c r="O169" s="146">
        <v>0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48" t="s">
        <v>199</v>
      </c>
      <c r="AT169" s="148" t="s">
        <v>195</v>
      </c>
      <c r="AU169" s="148" t="s">
        <v>82</v>
      </c>
      <c r="AY169" s="2" t="s">
        <v>193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2" t="s">
        <v>80</v>
      </c>
      <c r="BK169" s="149">
        <f>ROUND(I169*H169,2)</f>
        <v>0</v>
      </c>
      <c r="BL169" s="2" t="s">
        <v>199</v>
      </c>
      <c r="BM169" s="148" t="s">
        <v>3543</v>
      </c>
    </row>
    <row r="170" spans="1:65" s="123" customFormat="1" ht="22.8" customHeight="1">
      <c r="B170" s="124"/>
      <c r="D170" s="125" t="s">
        <v>72</v>
      </c>
      <c r="E170" s="134" t="s">
        <v>548</v>
      </c>
      <c r="F170" s="134" t="s">
        <v>3375</v>
      </c>
      <c r="J170" s="135">
        <f>BK170</f>
        <v>0</v>
      </c>
      <c r="L170" s="124"/>
      <c r="M170" s="128"/>
      <c r="N170" s="129"/>
      <c r="O170" s="129"/>
      <c r="P170" s="130">
        <f>P171</f>
        <v>0</v>
      </c>
      <c r="Q170" s="129"/>
      <c r="R170" s="130">
        <f>R171</f>
        <v>0</v>
      </c>
      <c r="S170" s="129"/>
      <c r="T170" s="131">
        <f>T171</f>
        <v>0</v>
      </c>
      <c r="AR170" s="125" t="s">
        <v>80</v>
      </c>
      <c r="AT170" s="132" t="s">
        <v>72</v>
      </c>
      <c r="AU170" s="132" t="s">
        <v>80</v>
      </c>
      <c r="AY170" s="125" t="s">
        <v>193</v>
      </c>
      <c r="BK170" s="133">
        <f>BK171</f>
        <v>0</v>
      </c>
    </row>
    <row r="171" spans="1:65" s="17" customFormat="1" ht="16.5" customHeight="1">
      <c r="A171" s="13"/>
      <c r="B171" s="136"/>
      <c r="C171" s="137" t="s">
        <v>427</v>
      </c>
      <c r="D171" s="137" t="s">
        <v>195</v>
      </c>
      <c r="E171" s="138" t="s">
        <v>3544</v>
      </c>
      <c r="F171" s="139" t="s">
        <v>3545</v>
      </c>
      <c r="G171" s="140" t="s">
        <v>3378</v>
      </c>
      <c r="H171" s="141">
        <v>16</v>
      </c>
      <c r="I171" s="142">
        <v>0</v>
      </c>
      <c r="J171" s="142">
        <f>ROUND(I171*H171,2)</f>
        <v>0</v>
      </c>
      <c r="K171" s="143"/>
      <c r="L171" s="14"/>
      <c r="M171" s="144"/>
      <c r="N171" s="145" t="s">
        <v>44</v>
      </c>
      <c r="O171" s="146">
        <v>0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48" t="s">
        <v>199</v>
      </c>
      <c r="AT171" s="148" t="s">
        <v>195</v>
      </c>
      <c r="AU171" s="148" t="s">
        <v>82</v>
      </c>
      <c r="AY171" s="2" t="s">
        <v>193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2" t="s">
        <v>80</v>
      </c>
      <c r="BK171" s="149">
        <f>ROUND(I171*H171,2)</f>
        <v>0</v>
      </c>
      <c r="BL171" s="2" t="s">
        <v>199</v>
      </c>
      <c r="BM171" s="148" t="s">
        <v>3546</v>
      </c>
    </row>
    <row r="172" spans="1:65" s="123" customFormat="1" ht="22.8" customHeight="1">
      <c r="B172" s="124"/>
      <c r="D172" s="125" t="s">
        <v>72</v>
      </c>
      <c r="E172" s="134" t="s">
        <v>3143</v>
      </c>
      <c r="F172" s="134" t="s">
        <v>3144</v>
      </c>
      <c r="J172" s="135">
        <f>BK172</f>
        <v>0</v>
      </c>
      <c r="L172" s="124"/>
      <c r="M172" s="128"/>
      <c r="N172" s="129"/>
      <c r="O172" s="129"/>
      <c r="P172" s="130">
        <f>P173</f>
        <v>0</v>
      </c>
      <c r="Q172" s="129"/>
      <c r="R172" s="130">
        <f>R173</f>
        <v>0</v>
      </c>
      <c r="S172" s="129"/>
      <c r="T172" s="131">
        <f>T173</f>
        <v>0</v>
      </c>
      <c r="AR172" s="125" t="s">
        <v>80</v>
      </c>
      <c r="AT172" s="132" t="s">
        <v>72</v>
      </c>
      <c r="AU172" s="132" t="s">
        <v>80</v>
      </c>
      <c r="AY172" s="125" t="s">
        <v>193</v>
      </c>
      <c r="BK172" s="133">
        <f>BK173</f>
        <v>0</v>
      </c>
    </row>
    <row r="173" spans="1:65" s="17" customFormat="1" ht="16.5" customHeight="1">
      <c r="A173" s="13"/>
      <c r="B173" s="136"/>
      <c r="C173" s="137" t="s">
        <v>631</v>
      </c>
      <c r="D173" s="137" t="s">
        <v>195</v>
      </c>
      <c r="E173" s="138" t="s">
        <v>3547</v>
      </c>
      <c r="F173" s="139" t="s">
        <v>3548</v>
      </c>
      <c r="G173" s="140" t="s">
        <v>605</v>
      </c>
      <c r="H173" s="141">
        <v>1</v>
      </c>
      <c r="I173" s="142">
        <v>0</v>
      </c>
      <c r="J173" s="142">
        <f>ROUND(I173*H173,2)</f>
        <v>0</v>
      </c>
      <c r="K173" s="143"/>
      <c r="L173" s="14"/>
      <c r="M173" s="144"/>
      <c r="N173" s="145" t="s">
        <v>44</v>
      </c>
      <c r="O173" s="146">
        <v>0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R173" s="148" t="s">
        <v>199</v>
      </c>
      <c r="AT173" s="148" t="s">
        <v>195</v>
      </c>
      <c r="AU173" s="148" t="s">
        <v>82</v>
      </c>
      <c r="AY173" s="2" t="s">
        <v>193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2" t="s">
        <v>80</v>
      </c>
      <c r="BK173" s="149">
        <f>ROUND(I173*H173,2)</f>
        <v>0</v>
      </c>
      <c r="BL173" s="2" t="s">
        <v>199</v>
      </c>
      <c r="BM173" s="148" t="s">
        <v>3549</v>
      </c>
    </row>
    <row r="174" spans="1:65" s="123" customFormat="1" ht="25.95" customHeight="1">
      <c r="B174" s="124"/>
      <c r="D174" s="125" t="s">
        <v>72</v>
      </c>
      <c r="E174" s="126" t="s">
        <v>91</v>
      </c>
      <c r="F174" s="126" t="s">
        <v>92</v>
      </c>
      <c r="J174" s="127">
        <f>BK174</f>
        <v>0</v>
      </c>
      <c r="L174" s="124"/>
      <c r="M174" s="128"/>
      <c r="N174" s="129"/>
      <c r="O174" s="129"/>
      <c r="P174" s="130">
        <f>P175</f>
        <v>0</v>
      </c>
      <c r="Q174" s="129"/>
      <c r="R174" s="130">
        <f>R175</f>
        <v>0</v>
      </c>
      <c r="S174" s="129"/>
      <c r="T174" s="131">
        <f>T175</f>
        <v>0</v>
      </c>
      <c r="AR174" s="125" t="s">
        <v>228</v>
      </c>
      <c r="AT174" s="132" t="s">
        <v>72</v>
      </c>
      <c r="AU174" s="132" t="s">
        <v>73</v>
      </c>
      <c r="AY174" s="125" t="s">
        <v>193</v>
      </c>
      <c r="BK174" s="133">
        <f>BK175</f>
        <v>0</v>
      </c>
    </row>
    <row r="175" spans="1:65" s="123" customFormat="1" ht="22.8" customHeight="1">
      <c r="B175" s="124"/>
      <c r="D175" s="125" t="s">
        <v>72</v>
      </c>
      <c r="E175" s="134" t="s">
        <v>2798</v>
      </c>
      <c r="F175" s="134" t="s">
        <v>2799</v>
      </c>
      <c r="J175" s="135">
        <f>BK175</f>
        <v>0</v>
      </c>
      <c r="L175" s="124"/>
      <c r="M175" s="128"/>
      <c r="N175" s="129"/>
      <c r="O175" s="129"/>
      <c r="P175" s="130">
        <f>SUM(P176:P177)</f>
        <v>0</v>
      </c>
      <c r="Q175" s="129"/>
      <c r="R175" s="130">
        <f>SUM(R176:R177)</f>
        <v>0</v>
      </c>
      <c r="S175" s="129"/>
      <c r="T175" s="131">
        <f>SUM(T176:T177)</f>
        <v>0</v>
      </c>
      <c r="AR175" s="125" t="s">
        <v>228</v>
      </c>
      <c r="AT175" s="132" t="s">
        <v>72</v>
      </c>
      <c r="AU175" s="132" t="s">
        <v>80</v>
      </c>
      <c r="AY175" s="125" t="s">
        <v>193</v>
      </c>
      <c r="BK175" s="133">
        <f>SUM(BK176:BK177)</f>
        <v>0</v>
      </c>
    </row>
    <row r="176" spans="1:65" s="17" customFormat="1" ht="16.5" customHeight="1">
      <c r="A176" s="13"/>
      <c r="B176" s="136"/>
      <c r="C176" s="137" t="s">
        <v>432</v>
      </c>
      <c r="D176" s="137" t="s">
        <v>195</v>
      </c>
      <c r="E176" s="138" t="s">
        <v>2800</v>
      </c>
      <c r="F176" s="139" t="s">
        <v>2799</v>
      </c>
      <c r="G176" s="140" t="s">
        <v>2970</v>
      </c>
      <c r="H176" s="141">
        <v>5019.2269999999999</v>
      </c>
      <c r="I176" s="142">
        <v>0</v>
      </c>
      <c r="J176" s="142">
        <f>ROUND(I176*H176,2)</f>
        <v>0</v>
      </c>
      <c r="K176" s="143"/>
      <c r="L176" s="14"/>
      <c r="M176" s="144"/>
      <c r="N176" s="145" t="s">
        <v>44</v>
      </c>
      <c r="O176" s="146">
        <v>0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48" t="s">
        <v>2971</v>
      </c>
      <c r="AT176" s="148" t="s">
        <v>195</v>
      </c>
      <c r="AU176" s="148" t="s">
        <v>82</v>
      </c>
      <c r="AY176" s="2" t="s">
        <v>193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2" t="s">
        <v>80</v>
      </c>
      <c r="BK176" s="149">
        <f>ROUND(I176*H176,2)</f>
        <v>0</v>
      </c>
      <c r="BL176" s="2" t="s">
        <v>2971</v>
      </c>
      <c r="BM176" s="148" t="s">
        <v>3550</v>
      </c>
    </row>
    <row r="177" spans="1:47" s="17" customFormat="1">
      <c r="A177" s="13"/>
      <c r="B177" s="14"/>
      <c r="C177" s="13"/>
      <c r="D177" s="150" t="s">
        <v>200</v>
      </c>
      <c r="E177" s="13"/>
      <c r="F177" s="151" t="s">
        <v>2801</v>
      </c>
      <c r="G177" s="13"/>
      <c r="H177" s="13"/>
      <c r="I177" s="13"/>
      <c r="J177" s="13"/>
      <c r="K177" s="13"/>
      <c r="L177" s="14"/>
      <c r="M177" s="199"/>
      <c r="N177" s="200"/>
      <c r="O177" s="201"/>
      <c r="P177" s="201"/>
      <c r="Q177" s="201"/>
      <c r="R177" s="201"/>
      <c r="S177" s="201"/>
      <c r="T177" s="20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" t="s">
        <v>200</v>
      </c>
      <c r="AU177" s="2" t="s">
        <v>82</v>
      </c>
    </row>
    <row r="178" spans="1:47" s="17" customFormat="1" ht="6.9" customHeight="1">
      <c r="A178" s="13"/>
      <c r="B178" s="24"/>
      <c r="C178" s="25"/>
      <c r="D178" s="25"/>
      <c r="E178" s="25"/>
      <c r="F178" s="25"/>
      <c r="G178" s="25"/>
      <c r="H178" s="25"/>
      <c r="I178" s="25"/>
      <c r="J178" s="25"/>
      <c r="K178" s="25"/>
      <c r="L178" s="14"/>
      <c r="M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</row>
  </sheetData>
  <autoFilter ref="C97:K177" xr:uid="{00000000-0009-0000-0000-000007000000}"/>
  <mergeCells count="8">
    <mergeCell ref="E50:H50"/>
    <mergeCell ref="E88:H88"/>
    <mergeCell ref="E90:H90"/>
    <mergeCell ref="L2:V2"/>
    <mergeCell ref="E7:H7"/>
    <mergeCell ref="E9:H9"/>
    <mergeCell ref="E27:H27"/>
    <mergeCell ref="E48:H48"/>
  </mergeCells>
  <hyperlinks>
    <hyperlink ref="F177" r:id="rId1" xr:uid="{00000000-0004-0000-0700-000000000000}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271"/>
  <sheetViews>
    <sheetView showGridLines="0" zoomScaleNormal="100" workbookViewId="0">
      <selection activeCell="I272" sqref="I272"/>
    </sheetView>
  </sheetViews>
  <sheetFormatPr defaultColWidth="8.57031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 customWidth="1"/>
  </cols>
  <sheetData>
    <row r="1" spans="1:46">
      <c r="A1" s="78"/>
    </row>
    <row r="2" spans="1:46" ht="36.9" customHeight="1">
      <c r="L2" s="289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" t="s">
        <v>108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82</v>
      </c>
    </row>
    <row r="4" spans="1:46" ht="24.9" customHeight="1">
      <c r="B4" s="5"/>
      <c r="D4" s="6" t="s">
        <v>139</v>
      </c>
      <c r="L4" s="5"/>
      <c r="M4" s="79" t="s">
        <v>10</v>
      </c>
      <c r="AT4" s="2" t="s">
        <v>3</v>
      </c>
    </row>
    <row r="5" spans="1:46" ht="6.9" customHeight="1">
      <c r="B5" s="5"/>
      <c r="L5" s="5"/>
    </row>
    <row r="6" spans="1:46" ht="12" customHeight="1">
      <c r="B6" s="5"/>
      <c r="D6" s="10" t="s">
        <v>14</v>
      </c>
      <c r="L6" s="5"/>
    </row>
    <row r="7" spans="1:46" ht="16.5" customHeight="1">
      <c r="B7" s="5"/>
      <c r="E7" s="313" t="str">
        <f>'Rekapitulace stavby'!K6</f>
        <v>ZŠ a MŠ Chlebovice - tělocvična</v>
      </c>
      <c r="F7" s="313"/>
      <c r="G7" s="313"/>
      <c r="H7" s="313"/>
      <c r="L7" s="5"/>
    </row>
    <row r="8" spans="1:46" s="17" customFormat="1" ht="12" customHeight="1">
      <c r="A8" s="13"/>
      <c r="B8" s="14"/>
      <c r="C8" s="13"/>
      <c r="D8" s="10" t="s">
        <v>140</v>
      </c>
      <c r="E8" s="13"/>
      <c r="F8" s="13"/>
      <c r="G8" s="13"/>
      <c r="H8" s="13"/>
      <c r="I8" s="13"/>
      <c r="J8" s="13"/>
      <c r="K8" s="13"/>
      <c r="L8" s="8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299" t="s">
        <v>3551</v>
      </c>
      <c r="F9" s="299"/>
      <c r="G9" s="299"/>
      <c r="H9" s="299"/>
      <c r="I9" s="13"/>
      <c r="J9" s="13"/>
      <c r="K9" s="13"/>
      <c r="L9" s="8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8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16</v>
      </c>
      <c r="E11" s="13"/>
      <c r="F11" s="11"/>
      <c r="G11" s="13"/>
      <c r="H11" s="13"/>
      <c r="I11" s="10" t="s">
        <v>18</v>
      </c>
      <c r="J11" s="11"/>
      <c r="K11" s="13"/>
      <c r="L11" s="8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81" t="str">
        <f>'Rekapitulace stavby'!AN8</f>
        <v>8. 7. 2022</v>
      </c>
      <c r="K12" s="13"/>
      <c r="L12" s="8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8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8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/>
      <c r="K14" s="13"/>
      <c r="L14" s="8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/>
      <c r="K15" s="13"/>
      <c r="L15" s="8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8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29</v>
      </c>
      <c r="E17" s="13"/>
      <c r="F17" s="13"/>
      <c r="G17" s="13"/>
      <c r="H17" s="13"/>
      <c r="I17" s="10" t="s">
        <v>24</v>
      </c>
      <c r="J17" s="11"/>
      <c r="K17" s="13"/>
      <c r="L17" s="8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1" t="s">
        <v>30</v>
      </c>
      <c r="F18" s="13"/>
      <c r="G18" s="13"/>
      <c r="H18" s="13"/>
      <c r="I18" s="10" t="s">
        <v>27</v>
      </c>
      <c r="J18" s="11"/>
      <c r="K18" s="13"/>
      <c r="L18" s="8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8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31</v>
      </c>
      <c r="E20" s="13"/>
      <c r="F20" s="13"/>
      <c r="G20" s="13"/>
      <c r="H20" s="13"/>
      <c r="I20" s="10" t="s">
        <v>24</v>
      </c>
      <c r="J20" s="11"/>
      <c r="K20" s="13"/>
      <c r="L20" s="8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">
        <v>33</v>
      </c>
      <c r="F21" s="13"/>
      <c r="G21" s="13"/>
      <c r="H21" s="13"/>
      <c r="I21" s="10" t="s">
        <v>27</v>
      </c>
      <c r="J21" s="11"/>
      <c r="K21" s="13"/>
      <c r="L21" s="8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8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36</v>
      </c>
      <c r="E23" s="13"/>
      <c r="F23" s="13"/>
      <c r="G23" s="13"/>
      <c r="H23" s="13"/>
      <c r="I23" s="10" t="s">
        <v>24</v>
      </c>
      <c r="J23" s="11"/>
      <c r="K23" s="13"/>
      <c r="L23" s="8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">
        <v>37</v>
      </c>
      <c r="F24" s="13"/>
      <c r="G24" s="13"/>
      <c r="H24" s="13"/>
      <c r="I24" s="10" t="s">
        <v>27</v>
      </c>
      <c r="J24" s="11"/>
      <c r="K24" s="13"/>
      <c r="L24" s="8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8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38</v>
      </c>
      <c r="E26" s="13"/>
      <c r="F26" s="13"/>
      <c r="G26" s="13"/>
      <c r="H26" s="13"/>
      <c r="I26" s="13"/>
      <c r="J26" s="13"/>
      <c r="K26" s="13"/>
      <c r="L26" s="8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85" customFormat="1" ht="16.5" customHeight="1">
      <c r="A27" s="82"/>
      <c r="B27" s="83"/>
      <c r="C27" s="82"/>
      <c r="D27" s="82"/>
      <c r="E27" s="292"/>
      <c r="F27" s="292"/>
      <c r="G27" s="292"/>
      <c r="H27" s="29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8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8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5" customHeight="1">
      <c r="A30" s="13"/>
      <c r="B30" s="14"/>
      <c r="C30" s="13"/>
      <c r="D30" s="86" t="s">
        <v>39</v>
      </c>
      <c r="E30" s="13"/>
      <c r="F30" s="13"/>
      <c r="G30" s="13"/>
      <c r="H30" s="13"/>
      <c r="I30" s="13"/>
      <c r="J30" s="87">
        <f>ROUND(J92, 2)</f>
        <v>0</v>
      </c>
      <c r="K30" s="13"/>
      <c r="L30" s="8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8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88" t="s">
        <v>41</v>
      </c>
      <c r="G32" s="13"/>
      <c r="H32" s="13"/>
      <c r="I32" s="88" t="s">
        <v>40</v>
      </c>
      <c r="J32" s="88" t="s">
        <v>42</v>
      </c>
      <c r="K32" s="13"/>
      <c r="L32" s="8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89" t="s">
        <v>43</v>
      </c>
      <c r="E33" s="10" t="s">
        <v>44</v>
      </c>
      <c r="F33" s="90">
        <f>ROUND((SUM(BE92:BE270)),  2)</f>
        <v>0</v>
      </c>
      <c r="G33" s="13"/>
      <c r="H33" s="13"/>
      <c r="I33" s="91">
        <v>0.21</v>
      </c>
      <c r="J33" s="90">
        <f>ROUND(((SUM(BE92:BE270))*I33),  2)</f>
        <v>0</v>
      </c>
      <c r="K33" s="13"/>
      <c r="L33" s="8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45</v>
      </c>
      <c r="F34" s="90">
        <f>ROUND((SUM(BF92:BF270)),  2)</f>
        <v>0</v>
      </c>
      <c r="G34" s="13"/>
      <c r="H34" s="13"/>
      <c r="I34" s="91">
        <v>0.15</v>
      </c>
      <c r="J34" s="90">
        <f>ROUND(((SUM(BF92:BF270))*I34),  2)</f>
        <v>0</v>
      </c>
      <c r="K34" s="13"/>
      <c r="L34" s="8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46</v>
      </c>
      <c r="F35" s="90">
        <f>ROUND((SUM(BG92:BG270)),  2)</f>
        <v>0</v>
      </c>
      <c r="G35" s="13"/>
      <c r="H35" s="13"/>
      <c r="I35" s="91">
        <v>0.21</v>
      </c>
      <c r="J35" s="90">
        <f>0</f>
        <v>0</v>
      </c>
      <c r="K35" s="13"/>
      <c r="L35" s="8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47</v>
      </c>
      <c r="F36" s="90">
        <f>ROUND((SUM(BH92:BH270)),  2)</f>
        <v>0</v>
      </c>
      <c r="G36" s="13"/>
      <c r="H36" s="13"/>
      <c r="I36" s="91">
        <v>0.15</v>
      </c>
      <c r="J36" s="90">
        <f>0</f>
        <v>0</v>
      </c>
      <c r="K36" s="13"/>
      <c r="L36" s="8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48</v>
      </c>
      <c r="F37" s="90">
        <f>ROUND((SUM(BI92:BI270)),  2)</f>
        <v>0</v>
      </c>
      <c r="G37" s="13"/>
      <c r="H37" s="13"/>
      <c r="I37" s="91">
        <v>0</v>
      </c>
      <c r="J37" s="90">
        <f>0</f>
        <v>0</v>
      </c>
      <c r="K37" s="13"/>
      <c r="L37" s="8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8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5" customHeight="1">
      <c r="A39" s="13"/>
      <c r="B39" s="14"/>
      <c r="C39" s="92"/>
      <c r="D39" s="93" t="s">
        <v>49</v>
      </c>
      <c r="E39" s="38"/>
      <c r="F39" s="38"/>
      <c r="G39" s="94" t="s">
        <v>50</v>
      </c>
      <c r="H39" s="95" t="s">
        <v>51</v>
      </c>
      <c r="I39" s="38"/>
      <c r="J39" s="96">
        <f>SUM(J30:J37)</f>
        <v>0</v>
      </c>
      <c r="K39" s="97"/>
      <c r="L39" s="8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8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8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145</v>
      </c>
      <c r="D45" s="13"/>
      <c r="E45" s="13"/>
      <c r="F45" s="13"/>
      <c r="G45" s="13"/>
      <c r="H45" s="13"/>
      <c r="I45" s="13"/>
      <c r="J45" s="13"/>
      <c r="K45" s="13"/>
      <c r="L45" s="8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8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14</v>
      </c>
      <c r="D47" s="13"/>
      <c r="E47" s="13"/>
      <c r="F47" s="13"/>
      <c r="G47" s="13"/>
      <c r="H47" s="13"/>
      <c r="I47" s="13"/>
      <c r="J47" s="13"/>
      <c r="K47" s="13"/>
      <c r="L47" s="8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313" t="str">
        <f>E7</f>
        <v>ZŠ a MŠ Chlebovice - tělocvična</v>
      </c>
      <c r="F48" s="313"/>
      <c r="G48" s="313"/>
      <c r="H48" s="313"/>
      <c r="I48" s="13"/>
      <c r="J48" s="13"/>
      <c r="K48" s="13"/>
      <c r="L48" s="8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140</v>
      </c>
      <c r="D49" s="13"/>
      <c r="E49" s="13"/>
      <c r="F49" s="13"/>
      <c r="G49" s="13"/>
      <c r="H49" s="13"/>
      <c r="I49" s="13"/>
      <c r="J49" s="13"/>
      <c r="K49" s="13"/>
      <c r="L49" s="8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299" t="str">
        <f>E9</f>
        <v>06 - SO 06  Elektroinstalace a hromosvod</v>
      </c>
      <c r="F50" s="299"/>
      <c r="G50" s="299"/>
      <c r="H50" s="299"/>
      <c r="I50" s="13"/>
      <c r="J50" s="13"/>
      <c r="K50" s="13"/>
      <c r="L50" s="8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8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>ul. Pod Kabáticí 107,193, Frýdek-Místek Chlebovice</v>
      </c>
      <c r="G52" s="13"/>
      <c r="H52" s="13"/>
      <c r="I52" s="10" t="s">
        <v>21</v>
      </c>
      <c r="J52" s="81" t="str">
        <f>IF(J12="","",J12)</f>
        <v>8. 7. 2022</v>
      </c>
      <c r="K52" s="13"/>
      <c r="L52" s="8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8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15.15" customHeight="1">
      <c r="A54" s="13"/>
      <c r="B54" s="14"/>
      <c r="C54" s="10" t="s">
        <v>23</v>
      </c>
      <c r="D54" s="13"/>
      <c r="E54" s="13"/>
      <c r="F54" s="11" t="str">
        <f>E15</f>
        <v>Statutární město Frýdek-Místek</v>
      </c>
      <c r="G54" s="13"/>
      <c r="H54" s="13"/>
      <c r="I54" s="10" t="s">
        <v>31</v>
      </c>
      <c r="J54" s="98" t="str">
        <f>E21</f>
        <v>JANKO Projekt s.r.o.</v>
      </c>
      <c r="K54" s="13"/>
      <c r="L54" s="8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15.15" customHeight="1">
      <c r="A55" s="13"/>
      <c r="B55" s="14"/>
      <c r="C55" s="10" t="s">
        <v>29</v>
      </c>
      <c r="D55" s="13"/>
      <c r="E55" s="13"/>
      <c r="F55" s="11" t="str">
        <f>IF(E18="","",E18)</f>
        <v>Dle výběrového řízení investora</v>
      </c>
      <c r="G55" s="13"/>
      <c r="H55" s="13"/>
      <c r="I55" s="10" t="s">
        <v>36</v>
      </c>
      <c r="J55" s="98" t="str">
        <f>E24</f>
        <v>Katerinec</v>
      </c>
      <c r="K55" s="13"/>
      <c r="L55" s="8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8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99" t="s">
        <v>146</v>
      </c>
      <c r="D57" s="92"/>
      <c r="E57" s="92"/>
      <c r="F57" s="92"/>
      <c r="G57" s="92"/>
      <c r="H57" s="92"/>
      <c r="I57" s="92"/>
      <c r="J57" s="100" t="s">
        <v>147</v>
      </c>
      <c r="K57" s="92"/>
      <c r="L57" s="8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8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8" customHeight="1">
      <c r="A59" s="13"/>
      <c r="B59" s="14"/>
      <c r="C59" s="101" t="s">
        <v>71</v>
      </c>
      <c r="D59" s="13"/>
      <c r="E59" s="13"/>
      <c r="F59" s="13"/>
      <c r="G59" s="13"/>
      <c r="H59" s="13"/>
      <c r="I59" s="13"/>
      <c r="J59" s="87">
        <f>J92</f>
        <v>0</v>
      </c>
      <c r="K59" s="13"/>
      <c r="L59" s="8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148</v>
      </c>
    </row>
    <row r="60" spans="1:47" s="102" customFormat="1" ht="24.9" customHeight="1">
      <c r="B60" s="103"/>
      <c r="D60" s="104" t="s">
        <v>3552</v>
      </c>
      <c r="E60" s="105"/>
      <c r="F60" s="105"/>
      <c r="G60" s="105"/>
      <c r="H60" s="105"/>
      <c r="I60" s="105"/>
      <c r="J60" s="106">
        <f>J93</f>
        <v>0</v>
      </c>
      <c r="L60" s="103"/>
    </row>
    <row r="61" spans="1:47" s="68" customFormat="1" ht="19.95" customHeight="1">
      <c r="B61" s="107"/>
      <c r="D61" s="108" t="s">
        <v>3180</v>
      </c>
      <c r="E61" s="109"/>
      <c r="F61" s="109"/>
      <c r="G61" s="109"/>
      <c r="H61" s="109"/>
      <c r="I61" s="109"/>
      <c r="J61" s="110">
        <f>J94</f>
        <v>0</v>
      </c>
      <c r="L61" s="107"/>
    </row>
    <row r="62" spans="1:47" s="68" customFormat="1" ht="19.95" customHeight="1">
      <c r="B62" s="107"/>
      <c r="D62" s="108" t="s">
        <v>2856</v>
      </c>
      <c r="E62" s="109"/>
      <c r="F62" s="109"/>
      <c r="G62" s="109"/>
      <c r="H62" s="109"/>
      <c r="I62" s="109"/>
      <c r="J62" s="110">
        <f>J99</f>
        <v>0</v>
      </c>
      <c r="L62" s="107"/>
    </row>
    <row r="63" spans="1:47" s="68" customFormat="1" ht="19.95" customHeight="1">
      <c r="B63" s="107"/>
      <c r="D63" s="108" t="s">
        <v>3553</v>
      </c>
      <c r="E63" s="109"/>
      <c r="F63" s="109"/>
      <c r="G63" s="109"/>
      <c r="H63" s="109"/>
      <c r="I63" s="109"/>
      <c r="J63" s="110">
        <f>J105</f>
        <v>0</v>
      </c>
      <c r="L63" s="107"/>
    </row>
    <row r="64" spans="1:47" s="68" customFormat="1" ht="19.95" customHeight="1">
      <c r="B64" s="107"/>
      <c r="D64" s="108" t="s">
        <v>3554</v>
      </c>
      <c r="E64" s="109"/>
      <c r="F64" s="109"/>
      <c r="G64" s="109"/>
      <c r="H64" s="109"/>
      <c r="I64" s="109"/>
      <c r="J64" s="110">
        <f>J149</f>
        <v>0</v>
      </c>
      <c r="L64" s="107"/>
    </row>
    <row r="65" spans="1:31" s="68" customFormat="1" ht="19.95" customHeight="1">
      <c r="B65" s="107"/>
      <c r="D65" s="108" t="s">
        <v>3555</v>
      </c>
      <c r="E65" s="109"/>
      <c r="F65" s="109"/>
      <c r="G65" s="109"/>
      <c r="H65" s="109"/>
      <c r="I65" s="109"/>
      <c r="J65" s="110">
        <f>J168</f>
        <v>0</v>
      </c>
      <c r="L65" s="107"/>
    </row>
    <row r="66" spans="1:31" s="68" customFormat="1" ht="19.95" customHeight="1">
      <c r="B66" s="107"/>
      <c r="D66" s="108" t="s">
        <v>3556</v>
      </c>
      <c r="E66" s="109"/>
      <c r="F66" s="109"/>
      <c r="G66" s="109"/>
      <c r="H66" s="109"/>
      <c r="I66" s="109"/>
      <c r="J66" s="110">
        <f>J171</f>
        <v>0</v>
      </c>
      <c r="L66" s="107"/>
    </row>
    <row r="67" spans="1:31" s="68" customFormat="1" ht="19.95" customHeight="1">
      <c r="B67" s="107"/>
      <c r="D67" s="108" t="s">
        <v>2987</v>
      </c>
      <c r="E67" s="109"/>
      <c r="F67" s="109"/>
      <c r="G67" s="109"/>
      <c r="H67" s="109"/>
      <c r="I67" s="109"/>
      <c r="J67" s="110">
        <f>J232</f>
        <v>0</v>
      </c>
      <c r="L67" s="107"/>
    </row>
    <row r="68" spans="1:31" s="102" customFormat="1" ht="24.9" customHeight="1">
      <c r="B68" s="103"/>
      <c r="D68" s="104" t="s">
        <v>3557</v>
      </c>
      <c r="E68" s="105"/>
      <c r="F68" s="105"/>
      <c r="G68" s="105"/>
      <c r="H68" s="105"/>
      <c r="I68" s="105"/>
      <c r="J68" s="106">
        <f>J235</f>
        <v>0</v>
      </c>
      <c r="L68" s="103"/>
    </row>
    <row r="69" spans="1:31" s="68" customFormat="1" ht="19.95" customHeight="1">
      <c r="B69" s="107"/>
      <c r="D69" s="108" t="s">
        <v>2856</v>
      </c>
      <c r="E69" s="109"/>
      <c r="F69" s="109"/>
      <c r="G69" s="109"/>
      <c r="H69" s="109"/>
      <c r="I69" s="109"/>
      <c r="J69" s="110">
        <f>J236</f>
        <v>0</v>
      </c>
      <c r="L69" s="107"/>
    </row>
    <row r="70" spans="1:31" s="68" customFormat="1" ht="19.95" customHeight="1">
      <c r="B70" s="107"/>
      <c r="D70" s="108" t="s">
        <v>3553</v>
      </c>
      <c r="E70" s="109"/>
      <c r="F70" s="109"/>
      <c r="G70" s="109"/>
      <c r="H70" s="109"/>
      <c r="I70" s="109"/>
      <c r="J70" s="110">
        <f>J241</f>
        <v>0</v>
      </c>
      <c r="L70" s="107"/>
    </row>
    <row r="71" spans="1:31" s="68" customFormat="1" ht="19.95" customHeight="1">
      <c r="B71" s="107"/>
      <c r="D71" s="108" t="s">
        <v>3554</v>
      </c>
      <c r="E71" s="109"/>
      <c r="F71" s="109"/>
      <c r="G71" s="109"/>
      <c r="H71" s="109"/>
      <c r="I71" s="109"/>
      <c r="J71" s="110">
        <f>J265</f>
        <v>0</v>
      </c>
      <c r="L71" s="107"/>
    </row>
    <row r="72" spans="1:31" s="68" customFormat="1" ht="19.95" customHeight="1">
      <c r="B72" s="107"/>
      <c r="D72" s="108" t="s">
        <v>3556</v>
      </c>
      <c r="E72" s="109"/>
      <c r="F72" s="109"/>
      <c r="G72" s="109"/>
      <c r="H72" s="109"/>
      <c r="I72" s="109"/>
      <c r="J72" s="110">
        <f>J268</f>
        <v>0</v>
      </c>
      <c r="L72" s="107"/>
    </row>
    <row r="73" spans="1:31" s="17" customFormat="1" ht="21.9" customHeight="1">
      <c r="A73" s="13"/>
      <c r="B73" s="14"/>
      <c r="C73" s="13"/>
      <c r="D73" s="13"/>
      <c r="E73" s="13"/>
      <c r="F73" s="13"/>
      <c r="G73" s="13"/>
      <c r="H73" s="13"/>
      <c r="I73" s="13"/>
      <c r="J73" s="13"/>
      <c r="K73" s="13"/>
      <c r="L73" s="8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24"/>
      <c r="C74" s="25"/>
      <c r="D74" s="25"/>
      <c r="E74" s="25"/>
      <c r="F74" s="25"/>
      <c r="G74" s="25"/>
      <c r="H74" s="25"/>
      <c r="I74" s="25"/>
      <c r="J74" s="25"/>
      <c r="K74" s="25"/>
      <c r="L74" s="8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8" spans="1:31" s="17" customFormat="1" ht="6.9" customHeight="1">
      <c r="A78" s="13"/>
      <c r="B78" s="26"/>
      <c r="C78" s="27"/>
      <c r="D78" s="27"/>
      <c r="E78" s="27"/>
      <c r="F78" s="27"/>
      <c r="G78" s="27"/>
      <c r="H78" s="27"/>
      <c r="I78" s="27"/>
      <c r="J78" s="27"/>
      <c r="K78" s="27"/>
      <c r="L78" s="8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24.9" customHeight="1">
      <c r="A79" s="13"/>
      <c r="B79" s="14"/>
      <c r="C79" s="6" t="s">
        <v>178</v>
      </c>
      <c r="D79" s="13"/>
      <c r="E79" s="13"/>
      <c r="F79" s="13"/>
      <c r="G79" s="13"/>
      <c r="H79" s="13"/>
      <c r="I79" s="13"/>
      <c r="J79" s="13"/>
      <c r="K79" s="13"/>
      <c r="L79" s="8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6.9" customHeight="1">
      <c r="A80" s="13"/>
      <c r="B80" s="14"/>
      <c r="C80" s="13"/>
      <c r="D80" s="13"/>
      <c r="E80" s="13"/>
      <c r="F80" s="13"/>
      <c r="G80" s="13"/>
      <c r="H80" s="13"/>
      <c r="I80" s="13"/>
      <c r="J80" s="13"/>
      <c r="K80" s="13"/>
      <c r="L80" s="8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12" customHeight="1">
      <c r="A81" s="13"/>
      <c r="B81" s="14"/>
      <c r="C81" s="10" t="s">
        <v>14</v>
      </c>
      <c r="D81" s="13"/>
      <c r="E81" s="13"/>
      <c r="F81" s="13"/>
      <c r="G81" s="13"/>
      <c r="H81" s="13"/>
      <c r="I81" s="13"/>
      <c r="J81" s="13"/>
      <c r="K81" s="13"/>
      <c r="L81" s="8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16.5" customHeight="1">
      <c r="A82" s="13"/>
      <c r="B82" s="14"/>
      <c r="C82" s="13"/>
      <c r="D82" s="13"/>
      <c r="E82" s="313" t="str">
        <f>E7</f>
        <v>ZŠ a MŠ Chlebovice - tělocvična</v>
      </c>
      <c r="F82" s="313"/>
      <c r="G82" s="313"/>
      <c r="H82" s="313"/>
      <c r="I82" s="13"/>
      <c r="J82" s="13"/>
      <c r="K82" s="13"/>
      <c r="L82" s="8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2" customHeight="1">
      <c r="A83" s="13"/>
      <c r="B83" s="14"/>
      <c r="C83" s="10" t="s">
        <v>140</v>
      </c>
      <c r="D83" s="13"/>
      <c r="E83" s="13"/>
      <c r="F83" s="13"/>
      <c r="G83" s="13"/>
      <c r="H83" s="13"/>
      <c r="I83" s="13"/>
      <c r="J83" s="13"/>
      <c r="K83" s="13"/>
      <c r="L83" s="8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7" customFormat="1" ht="16.5" customHeight="1">
      <c r="A84" s="13"/>
      <c r="B84" s="14"/>
      <c r="C84" s="13"/>
      <c r="D84" s="13"/>
      <c r="E84" s="299" t="str">
        <f>E9</f>
        <v>06 - SO 06  Elektroinstalace a hromosvod</v>
      </c>
      <c r="F84" s="299"/>
      <c r="G84" s="299"/>
      <c r="H84" s="299"/>
      <c r="I84" s="13"/>
      <c r="J84" s="13"/>
      <c r="K84" s="13"/>
      <c r="L84" s="80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65" s="17" customFormat="1" ht="6.9" customHeight="1">
      <c r="A85" s="13"/>
      <c r="B85" s="14"/>
      <c r="C85" s="13"/>
      <c r="D85" s="13"/>
      <c r="E85" s="13"/>
      <c r="F85" s="13"/>
      <c r="G85" s="13"/>
      <c r="H85" s="13"/>
      <c r="I85" s="13"/>
      <c r="J85" s="13"/>
      <c r="K85" s="13"/>
      <c r="L85" s="80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65" s="17" customFormat="1" ht="12" customHeight="1">
      <c r="A86" s="13"/>
      <c r="B86" s="14"/>
      <c r="C86" s="10" t="s">
        <v>19</v>
      </c>
      <c r="D86" s="13"/>
      <c r="E86" s="13"/>
      <c r="F86" s="11" t="str">
        <f>F12</f>
        <v>ul. Pod Kabáticí 107,193, Frýdek-Místek Chlebovice</v>
      </c>
      <c r="G86" s="13"/>
      <c r="H86" s="13"/>
      <c r="I86" s="10" t="s">
        <v>21</v>
      </c>
      <c r="J86" s="81" t="str">
        <f>IF(J12="","",J12)</f>
        <v>8. 7. 2022</v>
      </c>
      <c r="K86" s="13"/>
      <c r="L86" s="80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65" s="17" customFormat="1" ht="6.9" customHeight="1">
      <c r="A87" s="13"/>
      <c r="B87" s="14"/>
      <c r="C87" s="13"/>
      <c r="D87" s="13"/>
      <c r="E87" s="13"/>
      <c r="F87" s="13"/>
      <c r="G87" s="13"/>
      <c r="H87" s="13"/>
      <c r="I87" s="13"/>
      <c r="J87" s="13"/>
      <c r="K87" s="13"/>
      <c r="L87" s="80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65" s="17" customFormat="1" ht="15.15" customHeight="1">
      <c r="A88" s="13"/>
      <c r="B88" s="14"/>
      <c r="C88" s="10" t="s">
        <v>23</v>
      </c>
      <c r="D88" s="13"/>
      <c r="E88" s="13"/>
      <c r="F88" s="11" t="str">
        <f>E15</f>
        <v>Statutární město Frýdek-Místek</v>
      </c>
      <c r="G88" s="13"/>
      <c r="H88" s="13"/>
      <c r="I88" s="10" t="s">
        <v>31</v>
      </c>
      <c r="J88" s="98" t="str">
        <f>E21</f>
        <v>JANKO Projekt s.r.o.</v>
      </c>
      <c r="K88" s="13"/>
      <c r="L88" s="80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65" s="17" customFormat="1" ht="15.15" customHeight="1">
      <c r="A89" s="13"/>
      <c r="B89" s="14"/>
      <c r="C89" s="10" t="s">
        <v>29</v>
      </c>
      <c r="D89" s="13"/>
      <c r="E89" s="13"/>
      <c r="F89" s="11" t="str">
        <f>IF(E18="","",E18)</f>
        <v>Dle výběrového řízení investora</v>
      </c>
      <c r="G89" s="13"/>
      <c r="H89" s="13"/>
      <c r="I89" s="10" t="s">
        <v>36</v>
      </c>
      <c r="J89" s="98" t="str">
        <f>E24</f>
        <v>Katerinec</v>
      </c>
      <c r="K89" s="13"/>
      <c r="L89" s="80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65" s="17" customFormat="1" ht="10.35" customHeight="1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3"/>
      <c r="L90" s="80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65" s="118" customFormat="1" ht="29.25" customHeight="1">
      <c r="A91" s="111"/>
      <c r="B91" s="112"/>
      <c r="C91" s="113" t="s">
        <v>179</v>
      </c>
      <c r="D91" s="114" t="s">
        <v>58</v>
      </c>
      <c r="E91" s="114" t="s">
        <v>54</v>
      </c>
      <c r="F91" s="114" t="s">
        <v>55</v>
      </c>
      <c r="G91" s="114" t="s">
        <v>180</v>
      </c>
      <c r="H91" s="114" t="s">
        <v>181</v>
      </c>
      <c r="I91" s="114" t="s">
        <v>182</v>
      </c>
      <c r="J91" s="115" t="s">
        <v>147</v>
      </c>
      <c r="K91" s="116" t="s">
        <v>183</v>
      </c>
      <c r="L91" s="117"/>
      <c r="M91" s="40"/>
      <c r="N91" s="41" t="s">
        <v>43</v>
      </c>
      <c r="O91" s="41" t="s">
        <v>184</v>
      </c>
      <c r="P91" s="41" t="s">
        <v>185</v>
      </c>
      <c r="Q91" s="41" t="s">
        <v>186</v>
      </c>
      <c r="R91" s="41" t="s">
        <v>187</v>
      </c>
      <c r="S91" s="41" t="s">
        <v>188</v>
      </c>
      <c r="T91" s="42" t="s">
        <v>189</v>
      </c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</row>
    <row r="92" spans="1:65" s="17" customFormat="1" ht="22.8" customHeight="1">
      <c r="A92" s="13"/>
      <c r="B92" s="14"/>
      <c r="C92" s="48" t="s">
        <v>190</v>
      </c>
      <c r="D92" s="13"/>
      <c r="E92" s="13"/>
      <c r="F92" s="13"/>
      <c r="G92" s="13"/>
      <c r="H92" s="13"/>
      <c r="I92" s="13"/>
      <c r="J92" s="119">
        <f>BK92</f>
        <v>0</v>
      </c>
      <c r="K92" s="13"/>
      <c r="L92" s="14"/>
      <c r="M92" s="43"/>
      <c r="N92" s="34"/>
      <c r="O92" s="44"/>
      <c r="P92" s="120">
        <f>P93+P235</f>
        <v>0</v>
      </c>
      <c r="Q92" s="44"/>
      <c r="R92" s="120">
        <f>R93+R235</f>
        <v>0</v>
      </c>
      <c r="S92" s="44"/>
      <c r="T92" s="121">
        <f>T93+T235</f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" t="s">
        <v>72</v>
      </c>
      <c r="AU92" s="2" t="s">
        <v>148</v>
      </c>
      <c r="BK92" s="122">
        <f>BK93+BK235</f>
        <v>0</v>
      </c>
    </row>
    <row r="93" spans="1:65" s="123" customFormat="1" ht="25.95" customHeight="1">
      <c r="B93" s="124"/>
      <c r="D93" s="125" t="s">
        <v>72</v>
      </c>
      <c r="E93" s="126" t="s">
        <v>2857</v>
      </c>
      <c r="F93" s="126" t="s">
        <v>3558</v>
      </c>
      <c r="J93" s="127">
        <f>BK93</f>
        <v>0</v>
      </c>
      <c r="L93" s="124"/>
      <c r="M93" s="128"/>
      <c r="N93" s="129"/>
      <c r="O93" s="129"/>
      <c r="P93" s="130">
        <f>P94+P99+P105+P149+P168+P171+P232</f>
        <v>0</v>
      </c>
      <c r="Q93" s="129"/>
      <c r="R93" s="130">
        <f>R94+R99+R105+R149+R168+R171+R232</f>
        <v>0</v>
      </c>
      <c r="S93" s="129"/>
      <c r="T93" s="131">
        <f>T94+T99+T105+T149+T168+T171+T232</f>
        <v>0</v>
      </c>
      <c r="AR93" s="125" t="s">
        <v>80</v>
      </c>
      <c r="AT93" s="132" t="s">
        <v>72</v>
      </c>
      <c r="AU93" s="132" t="s">
        <v>73</v>
      </c>
      <c r="AY93" s="125" t="s">
        <v>193</v>
      </c>
      <c r="BK93" s="133">
        <f>BK94+BK99+BK105+BK149+BK168+BK171+BK232</f>
        <v>0</v>
      </c>
    </row>
    <row r="94" spans="1:65" s="123" customFormat="1" ht="22.8" customHeight="1">
      <c r="B94" s="124"/>
      <c r="D94" s="125" t="s">
        <v>72</v>
      </c>
      <c r="E94" s="134" t="s">
        <v>3322</v>
      </c>
      <c r="F94" s="134" t="s">
        <v>3323</v>
      </c>
      <c r="J94" s="135">
        <f>BK94</f>
        <v>0</v>
      </c>
      <c r="L94" s="124"/>
      <c r="M94" s="128"/>
      <c r="N94" s="129"/>
      <c r="O94" s="129"/>
      <c r="P94" s="130">
        <f>SUM(P95:P98)</f>
        <v>0</v>
      </c>
      <c r="Q94" s="129"/>
      <c r="R94" s="130">
        <f>SUM(R95:R98)</f>
        <v>0</v>
      </c>
      <c r="S94" s="129"/>
      <c r="T94" s="131">
        <f>SUM(T95:T98)</f>
        <v>0</v>
      </c>
      <c r="AR94" s="125" t="s">
        <v>82</v>
      </c>
      <c r="AT94" s="132" t="s">
        <v>72</v>
      </c>
      <c r="AU94" s="132" t="s">
        <v>80</v>
      </c>
      <c r="AY94" s="125" t="s">
        <v>193</v>
      </c>
      <c r="BK94" s="133">
        <f>SUM(BK95:BK98)</f>
        <v>0</v>
      </c>
    </row>
    <row r="95" spans="1:65" s="17" customFormat="1" ht="16.5" customHeight="1">
      <c r="A95" s="13"/>
      <c r="B95" s="136"/>
      <c r="C95" s="137" t="s">
        <v>80</v>
      </c>
      <c r="D95" s="137" t="s">
        <v>195</v>
      </c>
      <c r="E95" s="138" t="s">
        <v>3559</v>
      </c>
      <c r="F95" s="139" t="s">
        <v>3560</v>
      </c>
      <c r="G95" s="140" t="s">
        <v>2862</v>
      </c>
      <c r="H95" s="141">
        <v>4</v>
      </c>
      <c r="I95" s="142">
        <v>0</v>
      </c>
      <c r="J95" s="142">
        <f>ROUND(I95*H95,2)</f>
        <v>0</v>
      </c>
      <c r="K95" s="143"/>
      <c r="L95" s="14"/>
      <c r="M95" s="144"/>
      <c r="N95" s="145" t="s">
        <v>44</v>
      </c>
      <c r="O95" s="146">
        <v>0</v>
      </c>
      <c r="P95" s="146">
        <f>O95*H95</f>
        <v>0</v>
      </c>
      <c r="Q95" s="146">
        <v>0</v>
      </c>
      <c r="R95" s="146">
        <f>Q95*H95</f>
        <v>0</v>
      </c>
      <c r="S95" s="146">
        <v>0</v>
      </c>
      <c r="T95" s="147">
        <f>S95*H95</f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48" t="s">
        <v>283</v>
      </c>
      <c r="AT95" s="148" t="s">
        <v>195</v>
      </c>
      <c r="AU95" s="148" t="s">
        <v>82</v>
      </c>
      <c r="AY95" s="2" t="s">
        <v>193</v>
      </c>
      <c r="BE95" s="149">
        <f>IF(N95="základní",J95,0)</f>
        <v>0</v>
      </c>
      <c r="BF95" s="149">
        <f>IF(N95="snížená",J95,0)</f>
        <v>0</v>
      </c>
      <c r="BG95" s="149">
        <f>IF(N95="zákl. přenesená",J95,0)</f>
        <v>0</v>
      </c>
      <c r="BH95" s="149">
        <f>IF(N95="sníž. přenesená",J95,0)</f>
        <v>0</v>
      </c>
      <c r="BI95" s="149">
        <f>IF(N95="nulová",J95,0)</f>
        <v>0</v>
      </c>
      <c r="BJ95" s="2" t="s">
        <v>80</v>
      </c>
      <c r="BK95" s="149">
        <f>ROUND(I95*H95,2)</f>
        <v>0</v>
      </c>
      <c r="BL95" s="2" t="s">
        <v>283</v>
      </c>
      <c r="BM95" s="148" t="s">
        <v>82</v>
      </c>
    </row>
    <row r="96" spans="1:65" s="17" customFormat="1" ht="24.15" customHeight="1">
      <c r="A96" s="13"/>
      <c r="B96" s="136"/>
      <c r="C96" s="137" t="s">
        <v>82</v>
      </c>
      <c r="D96" s="137" t="s">
        <v>195</v>
      </c>
      <c r="E96" s="138" t="s">
        <v>3561</v>
      </c>
      <c r="F96" s="139" t="s">
        <v>3562</v>
      </c>
      <c r="G96" s="140" t="s">
        <v>605</v>
      </c>
      <c r="H96" s="141">
        <v>3</v>
      </c>
      <c r="I96" s="142">
        <v>0</v>
      </c>
      <c r="J96" s="142">
        <f>ROUND(I96*H96,2)</f>
        <v>0</v>
      </c>
      <c r="K96" s="143"/>
      <c r="L96" s="14"/>
      <c r="M96" s="144"/>
      <c r="N96" s="145" t="s">
        <v>44</v>
      </c>
      <c r="O96" s="146">
        <v>0</v>
      </c>
      <c r="P96" s="146">
        <f>O96*H96</f>
        <v>0</v>
      </c>
      <c r="Q96" s="146">
        <v>0</v>
      </c>
      <c r="R96" s="146">
        <f>Q96*H96</f>
        <v>0</v>
      </c>
      <c r="S96" s="146">
        <v>0</v>
      </c>
      <c r="T96" s="147">
        <f>S96*H96</f>
        <v>0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148" t="s">
        <v>283</v>
      </c>
      <c r="AT96" s="148" t="s">
        <v>195</v>
      </c>
      <c r="AU96" s="148" t="s">
        <v>82</v>
      </c>
      <c r="AY96" s="2" t="s">
        <v>193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2" t="s">
        <v>80</v>
      </c>
      <c r="BK96" s="149">
        <f>ROUND(I96*H96,2)</f>
        <v>0</v>
      </c>
      <c r="BL96" s="2" t="s">
        <v>283</v>
      </c>
      <c r="BM96" s="148" t="s">
        <v>199</v>
      </c>
    </row>
    <row r="97" spans="1:65" s="17" customFormat="1" ht="24.15" customHeight="1">
      <c r="A97" s="13"/>
      <c r="B97" s="136"/>
      <c r="C97" s="137" t="s">
        <v>213</v>
      </c>
      <c r="D97" s="137" t="s">
        <v>195</v>
      </c>
      <c r="E97" s="138" t="s">
        <v>3563</v>
      </c>
      <c r="F97" s="139" t="s">
        <v>3564</v>
      </c>
      <c r="G97" s="140" t="s">
        <v>605</v>
      </c>
      <c r="H97" s="141">
        <v>1</v>
      </c>
      <c r="I97" s="142">
        <v>0</v>
      </c>
      <c r="J97" s="142">
        <f>ROUND(I97*H97,2)</f>
        <v>0</v>
      </c>
      <c r="K97" s="143"/>
      <c r="L97" s="14"/>
      <c r="M97" s="144"/>
      <c r="N97" s="145" t="s">
        <v>44</v>
      </c>
      <c r="O97" s="146">
        <v>0</v>
      </c>
      <c r="P97" s="146">
        <f>O97*H97</f>
        <v>0</v>
      </c>
      <c r="Q97" s="146">
        <v>0</v>
      </c>
      <c r="R97" s="146">
        <f>Q97*H97</f>
        <v>0</v>
      </c>
      <c r="S97" s="146">
        <v>0</v>
      </c>
      <c r="T97" s="147">
        <f>S97*H97</f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48" t="s">
        <v>283</v>
      </c>
      <c r="AT97" s="148" t="s">
        <v>195</v>
      </c>
      <c r="AU97" s="148" t="s">
        <v>82</v>
      </c>
      <c r="AY97" s="2" t="s">
        <v>193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2" t="s">
        <v>80</v>
      </c>
      <c r="BK97" s="149">
        <f>ROUND(I97*H97,2)</f>
        <v>0</v>
      </c>
      <c r="BL97" s="2" t="s">
        <v>283</v>
      </c>
      <c r="BM97" s="148" t="s">
        <v>216</v>
      </c>
    </row>
    <row r="98" spans="1:65" s="17" customFormat="1" ht="24.15" customHeight="1">
      <c r="A98" s="13"/>
      <c r="B98" s="136"/>
      <c r="C98" s="137" t="s">
        <v>199</v>
      </c>
      <c r="D98" s="137" t="s">
        <v>195</v>
      </c>
      <c r="E98" s="138" t="s">
        <v>3565</v>
      </c>
      <c r="F98" s="139" t="s">
        <v>3566</v>
      </c>
      <c r="G98" s="140" t="s">
        <v>605</v>
      </c>
      <c r="H98" s="141">
        <v>2</v>
      </c>
      <c r="I98" s="142">
        <v>0</v>
      </c>
      <c r="J98" s="142">
        <f>ROUND(I98*H98,2)</f>
        <v>0</v>
      </c>
      <c r="K98" s="143"/>
      <c r="L98" s="14"/>
      <c r="M98" s="144"/>
      <c r="N98" s="145" t="s">
        <v>44</v>
      </c>
      <c r="O98" s="146">
        <v>0</v>
      </c>
      <c r="P98" s="146">
        <f>O98*H98</f>
        <v>0</v>
      </c>
      <c r="Q98" s="146">
        <v>0</v>
      </c>
      <c r="R98" s="146">
        <f>Q98*H98</f>
        <v>0</v>
      </c>
      <c r="S98" s="146">
        <v>0</v>
      </c>
      <c r="T98" s="147">
        <f>S98*H98</f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48" t="s">
        <v>283</v>
      </c>
      <c r="AT98" s="148" t="s">
        <v>195</v>
      </c>
      <c r="AU98" s="148" t="s">
        <v>82</v>
      </c>
      <c r="AY98" s="2" t="s">
        <v>193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2" t="s">
        <v>80</v>
      </c>
      <c r="BK98" s="149">
        <f>ROUND(I98*H98,2)</f>
        <v>0</v>
      </c>
      <c r="BL98" s="2" t="s">
        <v>283</v>
      </c>
      <c r="BM98" s="148" t="s">
        <v>224</v>
      </c>
    </row>
    <row r="99" spans="1:65" s="123" customFormat="1" ht="22.8" customHeight="1">
      <c r="B99" s="124"/>
      <c r="D99" s="125" t="s">
        <v>72</v>
      </c>
      <c r="E99" s="134" t="s">
        <v>372</v>
      </c>
      <c r="F99" s="134" t="s">
        <v>2963</v>
      </c>
      <c r="J99" s="135">
        <f>BK99</f>
        <v>0</v>
      </c>
      <c r="L99" s="124"/>
      <c r="M99" s="128"/>
      <c r="N99" s="129"/>
      <c r="O99" s="129"/>
      <c r="P99" s="130">
        <f>SUM(P100:P104)</f>
        <v>0</v>
      </c>
      <c r="Q99" s="129"/>
      <c r="R99" s="130">
        <f>SUM(R100:R104)</f>
        <v>0</v>
      </c>
      <c r="S99" s="129"/>
      <c r="T99" s="131">
        <f>SUM(T100:T104)</f>
        <v>0</v>
      </c>
      <c r="AR99" s="125" t="s">
        <v>213</v>
      </c>
      <c r="AT99" s="132" t="s">
        <v>72</v>
      </c>
      <c r="AU99" s="132" t="s">
        <v>80</v>
      </c>
      <c r="AY99" s="125" t="s">
        <v>193</v>
      </c>
      <c r="BK99" s="133">
        <f>SUM(BK100:BK104)</f>
        <v>0</v>
      </c>
    </row>
    <row r="100" spans="1:65" s="17" customFormat="1" ht="16.5" customHeight="1">
      <c r="A100" s="13"/>
      <c r="B100" s="136"/>
      <c r="C100" s="137" t="s">
        <v>228</v>
      </c>
      <c r="D100" s="137" t="s">
        <v>195</v>
      </c>
      <c r="E100" s="138" t="s">
        <v>3567</v>
      </c>
      <c r="F100" s="139" t="s">
        <v>3568</v>
      </c>
      <c r="G100" s="140" t="s">
        <v>3569</v>
      </c>
      <c r="H100" s="141">
        <v>1</v>
      </c>
      <c r="I100" s="142">
        <v>0</v>
      </c>
      <c r="J100" s="142">
        <f>ROUND(I100*H100,2)</f>
        <v>0</v>
      </c>
      <c r="K100" s="143"/>
      <c r="L100" s="14"/>
      <c r="M100" s="144"/>
      <c r="N100" s="145" t="s">
        <v>44</v>
      </c>
      <c r="O100" s="146">
        <v>0</v>
      </c>
      <c r="P100" s="146">
        <f>O100*H100</f>
        <v>0</v>
      </c>
      <c r="Q100" s="146">
        <v>0</v>
      </c>
      <c r="R100" s="146">
        <f>Q100*H100</f>
        <v>0</v>
      </c>
      <c r="S100" s="146">
        <v>0</v>
      </c>
      <c r="T100" s="147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48" t="s">
        <v>449</v>
      </c>
      <c r="AT100" s="148" t="s">
        <v>195</v>
      </c>
      <c r="AU100" s="148" t="s">
        <v>82</v>
      </c>
      <c r="AY100" s="2" t="s">
        <v>193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2" t="s">
        <v>80</v>
      </c>
      <c r="BK100" s="149">
        <f>ROUND(I100*H100,2)</f>
        <v>0</v>
      </c>
      <c r="BL100" s="2" t="s">
        <v>449</v>
      </c>
      <c r="BM100" s="148" t="s">
        <v>231</v>
      </c>
    </row>
    <row r="101" spans="1:65" s="17" customFormat="1" ht="16.5" customHeight="1">
      <c r="A101" s="13"/>
      <c r="B101" s="136"/>
      <c r="C101" s="137" t="s">
        <v>216</v>
      </c>
      <c r="D101" s="137" t="s">
        <v>195</v>
      </c>
      <c r="E101" s="138" t="s">
        <v>3570</v>
      </c>
      <c r="F101" s="139" t="s">
        <v>3571</v>
      </c>
      <c r="G101" s="140" t="s">
        <v>1318</v>
      </c>
      <c r="H101" s="141">
        <v>13311</v>
      </c>
      <c r="I101" s="142">
        <v>0</v>
      </c>
      <c r="J101" s="142">
        <f>ROUND(I101*H101,2)</f>
        <v>0</v>
      </c>
      <c r="K101" s="143"/>
      <c r="L101" s="14"/>
      <c r="M101" s="144"/>
      <c r="N101" s="145" t="s">
        <v>44</v>
      </c>
      <c r="O101" s="146">
        <v>0</v>
      </c>
      <c r="P101" s="146">
        <f>O101*H101</f>
        <v>0</v>
      </c>
      <c r="Q101" s="146">
        <v>0</v>
      </c>
      <c r="R101" s="146">
        <f>Q101*H101</f>
        <v>0</v>
      </c>
      <c r="S101" s="146">
        <v>0</v>
      </c>
      <c r="T101" s="147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48" t="s">
        <v>449</v>
      </c>
      <c r="AT101" s="148" t="s">
        <v>195</v>
      </c>
      <c r="AU101" s="148" t="s">
        <v>82</v>
      </c>
      <c r="AY101" s="2" t="s">
        <v>193</v>
      </c>
      <c r="BE101" s="149">
        <f>IF(N101="základní",J101,0)</f>
        <v>0</v>
      </c>
      <c r="BF101" s="149">
        <f>IF(N101="snížená",J101,0)</f>
        <v>0</v>
      </c>
      <c r="BG101" s="149">
        <f>IF(N101="zákl. přenesená",J101,0)</f>
        <v>0</v>
      </c>
      <c r="BH101" s="149">
        <f>IF(N101="sníž. přenesená",J101,0)</f>
        <v>0</v>
      </c>
      <c r="BI101" s="149">
        <f>IF(N101="nulová",J101,0)</f>
        <v>0</v>
      </c>
      <c r="BJ101" s="2" t="s">
        <v>80</v>
      </c>
      <c r="BK101" s="149">
        <f>ROUND(I101*H101,2)</f>
        <v>0</v>
      </c>
      <c r="BL101" s="2" t="s">
        <v>449</v>
      </c>
      <c r="BM101" s="148" t="s">
        <v>263</v>
      </c>
    </row>
    <row r="102" spans="1:65" s="17" customFormat="1" ht="16.5" customHeight="1">
      <c r="A102" s="13"/>
      <c r="B102" s="136"/>
      <c r="C102" s="137" t="s">
        <v>276</v>
      </c>
      <c r="D102" s="137" t="s">
        <v>195</v>
      </c>
      <c r="E102" s="138" t="s">
        <v>3572</v>
      </c>
      <c r="F102" s="139" t="s">
        <v>3573</v>
      </c>
      <c r="G102" s="140" t="s">
        <v>1318</v>
      </c>
      <c r="H102" s="141">
        <v>2061</v>
      </c>
      <c r="I102" s="142">
        <v>0</v>
      </c>
      <c r="J102" s="142">
        <f>ROUND(I102*H102,2)</f>
        <v>0</v>
      </c>
      <c r="K102" s="143"/>
      <c r="L102" s="14"/>
      <c r="M102" s="144"/>
      <c r="N102" s="145" t="s">
        <v>44</v>
      </c>
      <c r="O102" s="146">
        <v>0</v>
      </c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R102" s="148" t="s">
        <v>449</v>
      </c>
      <c r="AT102" s="148" t="s">
        <v>195</v>
      </c>
      <c r="AU102" s="148" t="s">
        <v>82</v>
      </c>
      <c r="AY102" s="2" t="s">
        <v>193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2" t="s">
        <v>80</v>
      </c>
      <c r="BK102" s="149">
        <f>ROUND(I102*H102,2)</f>
        <v>0</v>
      </c>
      <c r="BL102" s="2" t="s">
        <v>449</v>
      </c>
      <c r="BM102" s="148" t="s">
        <v>279</v>
      </c>
    </row>
    <row r="103" spans="1:65" s="17" customFormat="1" ht="16.5" customHeight="1">
      <c r="A103" s="13"/>
      <c r="B103" s="136"/>
      <c r="C103" s="137" t="s">
        <v>224</v>
      </c>
      <c r="D103" s="137" t="s">
        <v>195</v>
      </c>
      <c r="E103" s="138" t="s">
        <v>3574</v>
      </c>
      <c r="F103" s="139" t="s">
        <v>3575</v>
      </c>
      <c r="G103" s="140" t="s">
        <v>1318</v>
      </c>
      <c r="H103" s="141">
        <v>13311</v>
      </c>
      <c r="I103" s="142">
        <v>0</v>
      </c>
      <c r="J103" s="142">
        <f>ROUND(I103*H103,2)</f>
        <v>0</v>
      </c>
      <c r="K103" s="143"/>
      <c r="L103" s="14"/>
      <c r="M103" s="144"/>
      <c r="N103" s="145" t="s">
        <v>44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48" t="s">
        <v>449</v>
      </c>
      <c r="AT103" s="148" t="s">
        <v>195</v>
      </c>
      <c r="AU103" s="148" t="s">
        <v>82</v>
      </c>
      <c r="AY103" s="2" t="s">
        <v>193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80</v>
      </c>
      <c r="BK103" s="149">
        <f>ROUND(I103*H103,2)</f>
        <v>0</v>
      </c>
      <c r="BL103" s="2" t="s">
        <v>449</v>
      </c>
      <c r="BM103" s="148" t="s">
        <v>283</v>
      </c>
    </row>
    <row r="104" spans="1:65" s="17" customFormat="1" ht="16.5" customHeight="1">
      <c r="A104" s="13"/>
      <c r="B104" s="136"/>
      <c r="C104" s="137" t="s">
        <v>286</v>
      </c>
      <c r="D104" s="137" t="s">
        <v>195</v>
      </c>
      <c r="E104" s="138" t="s">
        <v>3576</v>
      </c>
      <c r="F104" s="139" t="s">
        <v>3577</v>
      </c>
      <c r="G104" s="140" t="s">
        <v>3578</v>
      </c>
      <c r="H104" s="141">
        <v>1</v>
      </c>
      <c r="I104" s="142">
        <v>0</v>
      </c>
      <c r="J104" s="142">
        <f>ROUND(I104*H104,2)</f>
        <v>0</v>
      </c>
      <c r="K104" s="143"/>
      <c r="L104" s="14"/>
      <c r="M104" s="144"/>
      <c r="N104" s="145" t="s">
        <v>44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48" t="s">
        <v>449</v>
      </c>
      <c r="AT104" s="148" t="s">
        <v>195</v>
      </c>
      <c r="AU104" s="148" t="s">
        <v>82</v>
      </c>
      <c r="AY104" s="2" t="s">
        <v>193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80</v>
      </c>
      <c r="BK104" s="149">
        <f>ROUND(I104*H104,2)</f>
        <v>0</v>
      </c>
      <c r="BL104" s="2" t="s">
        <v>449</v>
      </c>
      <c r="BM104" s="148" t="s">
        <v>289</v>
      </c>
    </row>
    <row r="105" spans="1:65" s="123" customFormat="1" ht="22.8" customHeight="1">
      <c r="B105" s="124"/>
      <c r="D105" s="125" t="s">
        <v>72</v>
      </c>
      <c r="E105" s="134" t="s">
        <v>3579</v>
      </c>
      <c r="F105" s="134" t="s">
        <v>3580</v>
      </c>
      <c r="J105" s="135">
        <f>BK105</f>
        <v>0</v>
      </c>
      <c r="L105" s="124"/>
      <c r="M105" s="128"/>
      <c r="N105" s="129"/>
      <c r="O105" s="129"/>
      <c r="P105" s="130">
        <f>SUM(P106:P148)</f>
        <v>0</v>
      </c>
      <c r="Q105" s="129"/>
      <c r="R105" s="130">
        <f>SUM(R106:R148)</f>
        <v>0</v>
      </c>
      <c r="S105" s="129"/>
      <c r="T105" s="131">
        <f>SUM(T106:T148)</f>
        <v>0</v>
      </c>
      <c r="AR105" s="125" t="s">
        <v>80</v>
      </c>
      <c r="AT105" s="132" t="s">
        <v>72</v>
      </c>
      <c r="AU105" s="132" t="s">
        <v>80</v>
      </c>
      <c r="AY105" s="125" t="s">
        <v>193</v>
      </c>
      <c r="BK105" s="133">
        <f>SUM(BK106:BK148)</f>
        <v>0</v>
      </c>
    </row>
    <row r="106" spans="1:65" s="17" customFormat="1" ht="21.75" customHeight="1">
      <c r="A106" s="13"/>
      <c r="B106" s="136"/>
      <c r="C106" s="137" t="s">
        <v>231</v>
      </c>
      <c r="D106" s="137" t="s">
        <v>195</v>
      </c>
      <c r="E106" s="138" t="s">
        <v>3581</v>
      </c>
      <c r="F106" s="139" t="s">
        <v>3582</v>
      </c>
      <c r="G106" s="140" t="s">
        <v>353</v>
      </c>
      <c r="H106" s="141">
        <v>1127</v>
      </c>
      <c r="I106" s="142">
        <v>0</v>
      </c>
      <c r="J106" s="142">
        <f t="shared" ref="J106:J148" si="0">ROUND(I106*H106,2)</f>
        <v>0</v>
      </c>
      <c r="K106" s="143"/>
      <c r="L106" s="14"/>
      <c r="M106" s="144"/>
      <c r="N106" s="145" t="s">
        <v>44</v>
      </c>
      <c r="O106" s="146">
        <v>0</v>
      </c>
      <c r="P106" s="146">
        <f t="shared" ref="P106:P148" si="1">O106*H106</f>
        <v>0</v>
      </c>
      <c r="Q106" s="146">
        <v>0</v>
      </c>
      <c r="R106" s="146">
        <f t="shared" ref="R106:R148" si="2">Q106*H106</f>
        <v>0</v>
      </c>
      <c r="S106" s="146">
        <v>0</v>
      </c>
      <c r="T106" s="147">
        <f t="shared" ref="T106:T148" si="3">S106*H106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48" t="s">
        <v>199</v>
      </c>
      <c r="AT106" s="148" t="s">
        <v>195</v>
      </c>
      <c r="AU106" s="148" t="s">
        <v>82</v>
      </c>
      <c r="AY106" s="2" t="s">
        <v>193</v>
      </c>
      <c r="BE106" s="149">
        <f t="shared" ref="BE106:BE148" si="4">IF(N106="základní",J106,0)</f>
        <v>0</v>
      </c>
      <c r="BF106" s="149">
        <f t="shared" ref="BF106:BF148" si="5">IF(N106="snížená",J106,0)</f>
        <v>0</v>
      </c>
      <c r="BG106" s="149">
        <f t="shared" ref="BG106:BG148" si="6">IF(N106="zákl. přenesená",J106,0)</f>
        <v>0</v>
      </c>
      <c r="BH106" s="149">
        <f t="shared" ref="BH106:BH148" si="7">IF(N106="sníž. přenesená",J106,0)</f>
        <v>0</v>
      </c>
      <c r="BI106" s="149">
        <f t="shared" ref="BI106:BI148" si="8">IF(N106="nulová",J106,0)</f>
        <v>0</v>
      </c>
      <c r="BJ106" s="2" t="s">
        <v>80</v>
      </c>
      <c r="BK106" s="149">
        <f t="shared" ref="BK106:BK148" si="9">ROUND(I106*H106,2)</f>
        <v>0</v>
      </c>
      <c r="BL106" s="2" t="s">
        <v>199</v>
      </c>
      <c r="BM106" s="148" t="s">
        <v>293</v>
      </c>
    </row>
    <row r="107" spans="1:65" s="17" customFormat="1" ht="21.75" customHeight="1">
      <c r="A107" s="13"/>
      <c r="B107" s="136"/>
      <c r="C107" s="137" t="s">
        <v>296</v>
      </c>
      <c r="D107" s="137" t="s">
        <v>195</v>
      </c>
      <c r="E107" s="138" t="s">
        <v>3583</v>
      </c>
      <c r="F107" s="139" t="s">
        <v>3584</v>
      </c>
      <c r="G107" s="140" t="s">
        <v>353</v>
      </c>
      <c r="H107" s="141">
        <v>874</v>
      </c>
      <c r="I107" s="142">
        <v>0</v>
      </c>
      <c r="J107" s="142">
        <f t="shared" si="0"/>
        <v>0</v>
      </c>
      <c r="K107" s="143"/>
      <c r="L107" s="14"/>
      <c r="M107" s="144"/>
      <c r="N107" s="145" t="s">
        <v>44</v>
      </c>
      <c r="O107" s="146">
        <v>0</v>
      </c>
      <c r="P107" s="146">
        <f t="shared" si="1"/>
        <v>0</v>
      </c>
      <c r="Q107" s="146">
        <v>0</v>
      </c>
      <c r="R107" s="146">
        <f t="shared" si="2"/>
        <v>0</v>
      </c>
      <c r="S107" s="146">
        <v>0</v>
      </c>
      <c r="T107" s="147">
        <f t="shared" si="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48" t="s">
        <v>199</v>
      </c>
      <c r="AT107" s="148" t="s">
        <v>195</v>
      </c>
      <c r="AU107" s="148" t="s">
        <v>82</v>
      </c>
      <c r="AY107" s="2" t="s">
        <v>193</v>
      </c>
      <c r="BE107" s="149">
        <f t="shared" si="4"/>
        <v>0</v>
      </c>
      <c r="BF107" s="149">
        <f t="shared" si="5"/>
        <v>0</v>
      </c>
      <c r="BG107" s="149">
        <f t="shared" si="6"/>
        <v>0</v>
      </c>
      <c r="BH107" s="149">
        <f t="shared" si="7"/>
        <v>0</v>
      </c>
      <c r="BI107" s="149">
        <f t="shared" si="8"/>
        <v>0</v>
      </c>
      <c r="BJ107" s="2" t="s">
        <v>80</v>
      </c>
      <c r="BK107" s="149">
        <f t="shared" si="9"/>
        <v>0</v>
      </c>
      <c r="BL107" s="2" t="s">
        <v>199</v>
      </c>
      <c r="BM107" s="148" t="s">
        <v>299</v>
      </c>
    </row>
    <row r="108" spans="1:65" s="17" customFormat="1" ht="24.15" customHeight="1">
      <c r="A108" s="13"/>
      <c r="B108" s="136"/>
      <c r="C108" s="137" t="s">
        <v>263</v>
      </c>
      <c r="D108" s="137" t="s">
        <v>195</v>
      </c>
      <c r="E108" s="138" t="s">
        <v>3585</v>
      </c>
      <c r="F108" s="139" t="s">
        <v>3586</v>
      </c>
      <c r="G108" s="140" t="s">
        <v>353</v>
      </c>
      <c r="H108" s="141">
        <v>253</v>
      </c>
      <c r="I108" s="142">
        <v>0</v>
      </c>
      <c r="J108" s="142">
        <f t="shared" si="0"/>
        <v>0</v>
      </c>
      <c r="K108" s="143"/>
      <c r="L108" s="14"/>
      <c r="M108" s="144"/>
      <c r="N108" s="145" t="s">
        <v>44</v>
      </c>
      <c r="O108" s="146">
        <v>0</v>
      </c>
      <c r="P108" s="146">
        <f t="shared" si="1"/>
        <v>0</v>
      </c>
      <c r="Q108" s="146">
        <v>0</v>
      </c>
      <c r="R108" s="146">
        <f t="shared" si="2"/>
        <v>0</v>
      </c>
      <c r="S108" s="146">
        <v>0</v>
      </c>
      <c r="T108" s="147">
        <f t="shared" si="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48" t="s">
        <v>199</v>
      </c>
      <c r="AT108" s="148" t="s">
        <v>195</v>
      </c>
      <c r="AU108" s="148" t="s">
        <v>82</v>
      </c>
      <c r="AY108" s="2" t="s">
        <v>193</v>
      </c>
      <c r="BE108" s="149">
        <f t="shared" si="4"/>
        <v>0</v>
      </c>
      <c r="BF108" s="149">
        <f t="shared" si="5"/>
        <v>0</v>
      </c>
      <c r="BG108" s="149">
        <f t="shared" si="6"/>
        <v>0</v>
      </c>
      <c r="BH108" s="149">
        <f t="shared" si="7"/>
        <v>0</v>
      </c>
      <c r="BI108" s="149">
        <f t="shared" si="8"/>
        <v>0</v>
      </c>
      <c r="BJ108" s="2" t="s">
        <v>80</v>
      </c>
      <c r="BK108" s="149">
        <f t="shared" si="9"/>
        <v>0</v>
      </c>
      <c r="BL108" s="2" t="s">
        <v>199</v>
      </c>
      <c r="BM108" s="148" t="s">
        <v>307</v>
      </c>
    </row>
    <row r="109" spans="1:65" s="17" customFormat="1" ht="21.75" customHeight="1">
      <c r="A109" s="13"/>
      <c r="B109" s="136"/>
      <c r="C109" s="137" t="s">
        <v>310</v>
      </c>
      <c r="D109" s="137" t="s">
        <v>195</v>
      </c>
      <c r="E109" s="138" t="s">
        <v>3587</v>
      </c>
      <c r="F109" s="139" t="s">
        <v>3588</v>
      </c>
      <c r="G109" s="140" t="s">
        <v>353</v>
      </c>
      <c r="H109" s="141">
        <v>95</v>
      </c>
      <c r="I109" s="142">
        <v>0</v>
      </c>
      <c r="J109" s="142">
        <f t="shared" si="0"/>
        <v>0</v>
      </c>
      <c r="K109" s="143"/>
      <c r="L109" s="14"/>
      <c r="M109" s="144"/>
      <c r="N109" s="145" t="s">
        <v>44</v>
      </c>
      <c r="O109" s="146">
        <v>0</v>
      </c>
      <c r="P109" s="146">
        <f t="shared" si="1"/>
        <v>0</v>
      </c>
      <c r="Q109" s="146">
        <v>0</v>
      </c>
      <c r="R109" s="146">
        <f t="shared" si="2"/>
        <v>0</v>
      </c>
      <c r="S109" s="146">
        <v>0</v>
      </c>
      <c r="T109" s="147">
        <f t="shared" si="3"/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148" t="s">
        <v>199</v>
      </c>
      <c r="AT109" s="148" t="s">
        <v>195</v>
      </c>
      <c r="AU109" s="148" t="s">
        <v>82</v>
      </c>
      <c r="AY109" s="2" t="s">
        <v>193</v>
      </c>
      <c r="BE109" s="149">
        <f t="shared" si="4"/>
        <v>0</v>
      </c>
      <c r="BF109" s="149">
        <f t="shared" si="5"/>
        <v>0</v>
      </c>
      <c r="BG109" s="149">
        <f t="shared" si="6"/>
        <v>0</v>
      </c>
      <c r="BH109" s="149">
        <f t="shared" si="7"/>
        <v>0</v>
      </c>
      <c r="BI109" s="149">
        <f t="shared" si="8"/>
        <v>0</v>
      </c>
      <c r="BJ109" s="2" t="s">
        <v>80</v>
      </c>
      <c r="BK109" s="149">
        <f t="shared" si="9"/>
        <v>0</v>
      </c>
      <c r="BL109" s="2" t="s">
        <v>199</v>
      </c>
      <c r="BM109" s="148" t="s">
        <v>313</v>
      </c>
    </row>
    <row r="110" spans="1:65" s="17" customFormat="1" ht="21.75" customHeight="1">
      <c r="A110" s="13"/>
      <c r="B110" s="136"/>
      <c r="C110" s="137" t="s">
        <v>279</v>
      </c>
      <c r="D110" s="137" t="s">
        <v>195</v>
      </c>
      <c r="E110" s="138" t="s">
        <v>3589</v>
      </c>
      <c r="F110" s="139" t="s">
        <v>3590</v>
      </c>
      <c r="G110" s="140" t="s">
        <v>353</v>
      </c>
      <c r="H110" s="141">
        <v>95</v>
      </c>
      <c r="I110" s="142">
        <v>0</v>
      </c>
      <c r="J110" s="142">
        <f t="shared" si="0"/>
        <v>0</v>
      </c>
      <c r="K110" s="143"/>
      <c r="L110" s="14"/>
      <c r="M110" s="144"/>
      <c r="N110" s="145" t="s">
        <v>44</v>
      </c>
      <c r="O110" s="146">
        <v>0</v>
      </c>
      <c r="P110" s="146">
        <f t="shared" si="1"/>
        <v>0</v>
      </c>
      <c r="Q110" s="146">
        <v>0</v>
      </c>
      <c r="R110" s="146">
        <f t="shared" si="2"/>
        <v>0</v>
      </c>
      <c r="S110" s="146">
        <v>0</v>
      </c>
      <c r="T110" s="147">
        <f t="shared" si="3"/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48" t="s">
        <v>199</v>
      </c>
      <c r="AT110" s="148" t="s">
        <v>195</v>
      </c>
      <c r="AU110" s="148" t="s">
        <v>82</v>
      </c>
      <c r="AY110" s="2" t="s">
        <v>193</v>
      </c>
      <c r="BE110" s="149">
        <f t="shared" si="4"/>
        <v>0</v>
      </c>
      <c r="BF110" s="149">
        <f t="shared" si="5"/>
        <v>0</v>
      </c>
      <c r="BG110" s="149">
        <f t="shared" si="6"/>
        <v>0</v>
      </c>
      <c r="BH110" s="149">
        <f t="shared" si="7"/>
        <v>0</v>
      </c>
      <c r="BI110" s="149">
        <f t="shared" si="8"/>
        <v>0</v>
      </c>
      <c r="BJ110" s="2" t="s">
        <v>80</v>
      </c>
      <c r="BK110" s="149">
        <f t="shared" si="9"/>
        <v>0</v>
      </c>
      <c r="BL110" s="2" t="s">
        <v>199</v>
      </c>
      <c r="BM110" s="148" t="s">
        <v>327</v>
      </c>
    </row>
    <row r="111" spans="1:65" s="17" customFormat="1" ht="21.75" customHeight="1">
      <c r="A111" s="13"/>
      <c r="B111" s="136"/>
      <c r="C111" s="137" t="s">
        <v>8</v>
      </c>
      <c r="D111" s="137" t="s">
        <v>195</v>
      </c>
      <c r="E111" s="138" t="s">
        <v>3591</v>
      </c>
      <c r="F111" s="139" t="s">
        <v>3592</v>
      </c>
      <c r="G111" s="140" t="s">
        <v>353</v>
      </c>
      <c r="H111" s="141">
        <v>175</v>
      </c>
      <c r="I111" s="142">
        <v>0</v>
      </c>
      <c r="J111" s="142">
        <f t="shared" si="0"/>
        <v>0</v>
      </c>
      <c r="K111" s="143"/>
      <c r="L111" s="14"/>
      <c r="M111" s="144"/>
      <c r="N111" s="145" t="s">
        <v>44</v>
      </c>
      <c r="O111" s="146">
        <v>0</v>
      </c>
      <c r="P111" s="146">
        <f t="shared" si="1"/>
        <v>0</v>
      </c>
      <c r="Q111" s="146">
        <v>0</v>
      </c>
      <c r="R111" s="146">
        <f t="shared" si="2"/>
        <v>0</v>
      </c>
      <c r="S111" s="146">
        <v>0</v>
      </c>
      <c r="T111" s="147">
        <f t="shared" si="3"/>
        <v>0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R111" s="148" t="s">
        <v>199</v>
      </c>
      <c r="AT111" s="148" t="s">
        <v>195</v>
      </c>
      <c r="AU111" s="148" t="s">
        <v>82</v>
      </c>
      <c r="AY111" s="2" t="s">
        <v>193</v>
      </c>
      <c r="BE111" s="149">
        <f t="shared" si="4"/>
        <v>0</v>
      </c>
      <c r="BF111" s="149">
        <f t="shared" si="5"/>
        <v>0</v>
      </c>
      <c r="BG111" s="149">
        <f t="shared" si="6"/>
        <v>0</v>
      </c>
      <c r="BH111" s="149">
        <f t="shared" si="7"/>
        <v>0</v>
      </c>
      <c r="BI111" s="149">
        <f t="shared" si="8"/>
        <v>0</v>
      </c>
      <c r="BJ111" s="2" t="s">
        <v>80</v>
      </c>
      <c r="BK111" s="149">
        <f t="shared" si="9"/>
        <v>0</v>
      </c>
      <c r="BL111" s="2" t="s">
        <v>199</v>
      </c>
      <c r="BM111" s="148" t="s">
        <v>332</v>
      </c>
    </row>
    <row r="112" spans="1:65" s="17" customFormat="1" ht="21.75" customHeight="1">
      <c r="A112" s="13"/>
      <c r="B112" s="136"/>
      <c r="C112" s="137" t="s">
        <v>283</v>
      </c>
      <c r="D112" s="137" t="s">
        <v>195</v>
      </c>
      <c r="E112" s="138" t="s">
        <v>3593</v>
      </c>
      <c r="F112" s="139" t="s">
        <v>3594</v>
      </c>
      <c r="G112" s="140" t="s">
        <v>353</v>
      </c>
      <c r="H112" s="141">
        <v>15</v>
      </c>
      <c r="I112" s="142">
        <v>0</v>
      </c>
      <c r="J112" s="142">
        <f t="shared" si="0"/>
        <v>0</v>
      </c>
      <c r="K112" s="143"/>
      <c r="L112" s="14"/>
      <c r="M112" s="144"/>
      <c r="N112" s="145" t="s">
        <v>44</v>
      </c>
      <c r="O112" s="146">
        <v>0</v>
      </c>
      <c r="P112" s="146">
        <f t="shared" si="1"/>
        <v>0</v>
      </c>
      <c r="Q112" s="146">
        <v>0</v>
      </c>
      <c r="R112" s="146">
        <f t="shared" si="2"/>
        <v>0</v>
      </c>
      <c r="S112" s="146">
        <v>0</v>
      </c>
      <c r="T112" s="147">
        <f t="shared" si="3"/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48" t="s">
        <v>199</v>
      </c>
      <c r="AT112" s="148" t="s">
        <v>195</v>
      </c>
      <c r="AU112" s="148" t="s">
        <v>82</v>
      </c>
      <c r="AY112" s="2" t="s">
        <v>193</v>
      </c>
      <c r="BE112" s="149">
        <f t="shared" si="4"/>
        <v>0</v>
      </c>
      <c r="BF112" s="149">
        <f t="shared" si="5"/>
        <v>0</v>
      </c>
      <c r="BG112" s="149">
        <f t="shared" si="6"/>
        <v>0</v>
      </c>
      <c r="BH112" s="149">
        <f t="shared" si="7"/>
        <v>0</v>
      </c>
      <c r="BI112" s="149">
        <f t="shared" si="8"/>
        <v>0</v>
      </c>
      <c r="BJ112" s="2" t="s">
        <v>80</v>
      </c>
      <c r="BK112" s="149">
        <f t="shared" si="9"/>
        <v>0</v>
      </c>
      <c r="BL112" s="2" t="s">
        <v>199</v>
      </c>
      <c r="BM112" s="148" t="s">
        <v>336</v>
      </c>
    </row>
    <row r="113" spans="1:65" s="17" customFormat="1" ht="21.75" customHeight="1">
      <c r="A113" s="13"/>
      <c r="B113" s="136"/>
      <c r="C113" s="137" t="s">
        <v>350</v>
      </c>
      <c r="D113" s="137" t="s">
        <v>195</v>
      </c>
      <c r="E113" s="138" t="s">
        <v>3595</v>
      </c>
      <c r="F113" s="139" t="s">
        <v>3596</v>
      </c>
      <c r="G113" s="140" t="s">
        <v>353</v>
      </c>
      <c r="H113" s="141">
        <v>25</v>
      </c>
      <c r="I113" s="142">
        <v>0</v>
      </c>
      <c r="J113" s="142">
        <f t="shared" si="0"/>
        <v>0</v>
      </c>
      <c r="K113" s="143"/>
      <c r="L113" s="14"/>
      <c r="M113" s="144"/>
      <c r="N113" s="145" t="s">
        <v>44</v>
      </c>
      <c r="O113" s="146">
        <v>0</v>
      </c>
      <c r="P113" s="146">
        <f t="shared" si="1"/>
        <v>0</v>
      </c>
      <c r="Q113" s="146">
        <v>0</v>
      </c>
      <c r="R113" s="146">
        <f t="shared" si="2"/>
        <v>0</v>
      </c>
      <c r="S113" s="146">
        <v>0</v>
      </c>
      <c r="T113" s="147">
        <f t="shared" si="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48" t="s">
        <v>199</v>
      </c>
      <c r="AT113" s="148" t="s">
        <v>195</v>
      </c>
      <c r="AU113" s="148" t="s">
        <v>82</v>
      </c>
      <c r="AY113" s="2" t="s">
        <v>193</v>
      </c>
      <c r="BE113" s="149">
        <f t="shared" si="4"/>
        <v>0</v>
      </c>
      <c r="BF113" s="149">
        <f t="shared" si="5"/>
        <v>0</v>
      </c>
      <c r="BG113" s="149">
        <f t="shared" si="6"/>
        <v>0</v>
      </c>
      <c r="BH113" s="149">
        <f t="shared" si="7"/>
        <v>0</v>
      </c>
      <c r="BI113" s="149">
        <f t="shared" si="8"/>
        <v>0</v>
      </c>
      <c r="BJ113" s="2" t="s">
        <v>80</v>
      </c>
      <c r="BK113" s="149">
        <f t="shared" si="9"/>
        <v>0</v>
      </c>
      <c r="BL113" s="2" t="s">
        <v>199</v>
      </c>
      <c r="BM113" s="148" t="s">
        <v>354</v>
      </c>
    </row>
    <row r="114" spans="1:65" s="17" customFormat="1" ht="21.75" customHeight="1">
      <c r="A114" s="13"/>
      <c r="B114" s="136"/>
      <c r="C114" s="137" t="s">
        <v>289</v>
      </c>
      <c r="D114" s="137" t="s">
        <v>195</v>
      </c>
      <c r="E114" s="138" t="s">
        <v>3597</v>
      </c>
      <c r="F114" s="139" t="s">
        <v>3598</v>
      </c>
      <c r="G114" s="140" t="s">
        <v>353</v>
      </c>
      <c r="H114" s="141">
        <v>135</v>
      </c>
      <c r="I114" s="142">
        <v>0</v>
      </c>
      <c r="J114" s="142">
        <f t="shared" si="0"/>
        <v>0</v>
      </c>
      <c r="K114" s="143"/>
      <c r="L114" s="14"/>
      <c r="M114" s="144"/>
      <c r="N114" s="145" t="s">
        <v>44</v>
      </c>
      <c r="O114" s="146">
        <v>0</v>
      </c>
      <c r="P114" s="146">
        <f t="shared" si="1"/>
        <v>0</v>
      </c>
      <c r="Q114" s="146">
        <v>0</v>
      </c>
      <c r="R114" s="146">
        <f t="shared" si="2"/>
        <v>0</v>
      </c>
      <c r="S114" s="146">
        <v>0</v>
      </c>
      <c r="T114" s="147">
        <f t="shared" si="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48" t="s">
        <v>199</v>
      </c>
      <c r="AT114" s="148" t="s">
        <v>195</v>
      </c>
      <c r="AU114" s="148" t="s">
        <v>82</v>
      </c>
      <c r="AY114" s="2" t="s">
        <v>193</v>
      </c>
      <c r="BE114" s="149">
        <f t="shared" si="4"/>
        <v>0</v>
      </c>
      <c r="BF114" s="149">
        <f t="shared" si="5"/>
        <v>0</v>
      </c>
      <c r="BG114" s="149">
        <f t="shared" si="6"/>
        <v>0</v>
      </c>
      <c r="BH114" s="149">
        <f t="shared" si="7"/>
        <v>0</v>
      </c>
      <c r="BI114" s="149">
        <f t="shared" si="8"/>
        <v>0</v>
      </c>
      <c r="BJ114" s="2" t="s">
        <v>80</v>
      </c>
      <c r="BK114" s="149">
        <f t="shared" si="9"/>
        <v>0</v>
      </c>
      <c r="BL114" s="2" t="s">
        <v>199</v>
      </c>
      <c r="BM114" s="148" t="s">
        <v>360</v>
      </c>
    </row>
    <row r="115" spans="1:65" s="17" customFormat="1" ht="21.75" customHeight="1">
      <c r="A115" s="13"/>
      <c r="B115" s="136"/>
      <c r="C115" s="137" t="s">
        <v>366</v>
      </c>
      <c r="D115" s="137" t="s">
        <v>195</v>
      </c>
      <c r="E115" s="138" t="s">
        <v>3599</v>
      </c>
      <c r="F115" s="139" t="s">
        <v>3600</v>
      </c>
      <c r="G115" s="140" t="s">
        <v>353</v>
      </c>
      <c r="H115" s="141">
        <v>608</v>
      </c>
      <c r="I115" s="142">
        <v>0</v>
      </c>
      <c r="J115" s="142">
        <f t="shared" si="0"/>
        <v>0</v>
      </c>
      <c r="K115" s="143"/>
      <c r="L115" s="14"/>
      <c r="M115" s="144"/>
      <c r="N115" s="145" t="s">
        <v>44</v>
      </c>
      <c r="O115" s="146">
        <v>0</v>
      </c>
      <c r="P115" s="146">
        <f t="shared" si="1"/>
        <v>0</v>
      </c>
      <c r="Q115" s="146">
        <v>0</v>
      </c>
      <c r="R115" s="146">
        <f t="shared" si="2"/>
        <v>0</v>
      </c>
      <c r="S115" s="146">
        <v>0</v>
      </c>
      <c r="T115" s="147">
        <f t="shared" si="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48" t="s">
        <v>199</v>
      </c>
      <c r="AT115" s="148" t="s">
        <v>195</v>
      </c>
      <c r="AU115" s="148" t="s">
        <v>82</v>
      </c>
      <c r="AY115" s="2" t="s">
        <v>193</v>
      </c>
      <c r="BE115" s="149">
        <f t="shared" si="4"/>
        <v>0</v>
      </c>
      <c r="BF115" s="149">
        <f t="shared" si="5"/>
        <v>0</v>
      </c>
      <c r="BG115" s="149">
        <f t="shared" si="6"/>
        <v>0</v>
      </c>
      <c r="BH115" s="149">
        <f t="shared" si="7"/>
        <v>0</v>
      </c>
      <c r="BI115" s="149">
        <f t="shared" si="8"/>
        <v>0</v>
      </c>
      <c r="BJ115" s="2" t="s">
        <v>80</v>
      </c>
      <c r="BK115" s="149">
        <f t="shared" si="9"/>
        <v>0</v>
      </c>
      <c r="BL115" s="2" t="s">
        <v>199</v>
      </c>
      <c r="BM115" s="148" t="s">
        <v>369</v>
      </c>
    </row>
    <row r="116" spans="1:65" s="17" customFormat="1" ht="21.75" customHeight="1">
      <c r="A116" s="13"/>
      <c r="B116" s="136"/>
      <c r="C116" s="137" t="s">
        <v>293</v>
      </c>
      <c r="D116" s="137" t="s">
        <v>195</v>
      </c>
      <c r="E116" s="138" t="s">
        <v>3601</v>
      </c>
      <c r="F116" s="139" t="s">
        <v>3602</v>
      </c>
      <c r="G116" s="140" t="s">
        <v>353</v>
      </c>
      <c r="H116" s="141">
        <v>608</v>
      </c>
      <c r="I116" s="142">
        <v>0</v>
      </c>
      <c r="J116" s="142">
        <f t="shared" si="0"/>
        <v>0</v>
      </c>
      <c r="K116" s="143"/>
      <c r="L116" s="14"/>
      <c r="M116" s="144"/>
      <c r="N116" s="145" t="s">
        <v>44</v>
      </c>
      <c r="O116" s="146">
        <v>0</v>
      </c>
      <c r="P116" s="146">
        <f t="shared" si="1"/>
        <v>0</v>
      </c>
      <c r="Q116" s="146">
        <v>0</v>
      </c>
      <c r="R116" s="146">
        <f t="shared" si="2"/>
        <v>0</v>
      </c>
      <c r="S116" s="146">
        <v>0</v>
      </c>
      <c r="T116" s="147">
        <f t="shared" si="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48" t="s">
        <v>199</v>
      </c>
      <c r="AT116" s="148" t="s">
        <v>195</v>
      </c>
      <c r="AU116" s="148" t="s">
        <v>82</v>
      </c>
      <c r="AY116" s="2" t="s">
        <v>193</v>
      </c>
      <c r="BE116" s="149">
        <f t="shared" si="4"/>
        <v>0</v>
      </c>
      <c r="BF116" s="149">
        <f t="shared" si="5"/>
        <v>0</v>
      </c>
      <c r="BG116" s="149">
        <f t="shared" si="6"/>
        <v>0</v>
      </c>
      <c r="BH116" s="149">
        <f t="shared" si="7"/>
        <v>0</v>
      </c>
      <c r="BI116" s="149">
        <f t="shared" si="8"/>
        <v>0</v>
      </c>
      <c r="BJ116" s="2" t="s">
        <v>80</v>
      </c>
      <c r="BK116" s="149">
        <f t="shared" si="9"/>
        <v>0</v>
      </c>
      <c r="BL116" s="2" t="s">
        <v>199</v>
      </c>
      <c r="BM116" s="148" t="s">
        <v>375</v>
      </c>
    </row>
    <row r="117" spans="1:65" s="17" customFormat="1" ht="21.75" customHeight="1">
      <c r="A117" s="13"/>
      <c r="B117" s="136"/>
      <c r="C117" s="137" t="s">
        <v>7</v>
      </c>
      <c r="D117" s="137" t="s">
        <v>195</v>
      </c>
      <c r="E117" s="138" t="s">
        <v>3603</v>
      </c>
      <c r="F117" s="139" t="s">
        <v>3604</v>
      </c>
      <c r="G117" s="140" t="s">
        <v>353</v>
      </c>
      <c r="H117" s="141">
        <v>60</v>
      </c>
      <c r="I117" s="142">
        <v>0</v>
      </c>
      <c r="J117" s="142">
        <f t="shared" si="0"/>
        <v>0</v>
      </c>
      <c r="K117" s="143"/>
      <c r="L117" s="14"/>
      <c r="M117" s="144"/>
      <c r="N117" s="145" t="s">
        <v>44</v>
      </c>
      <c r="O117" s="146">
        <v>0</v>
      </c>
      <c r="P117" s="146">
        <f t="shared" si="1"/>
        <v>0</v>
      </c>
      <c r="Q117" s="146">
        <v>0</v>
      </c>
      <c r="R117" s="146">
        <f t="shared" si="2"/>
        <v>0</v>
      </c>
      <c r="S117" s="146">
        <v>0</v>
      </c>
      <c r="T117" s="147">
        <f t="shared" si="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48" t="s">
        <v>199</v>
      </c>
      <c r="AT117" s="148" t="s">
        <v>195</v>
      </c>
      <c r="AU117" s="148" t="s">
        <v>82</v>
      </c>
      <c r="AY117" s="2" t="s">
        <v>193</v>
      </c>
      <c r="BE117" s="149">
        <f t="shared" si="4"/>
        <v>0</v>
      </c>
      <c r="BF117" s="149">
        <f t="shared" si="5"/>
        <v>0</v>
      </c>
      <c r="BG117" s="149">
        <f t="shared" si="6"/>
        <v>0</v>
      </c>
      <c r="BH117" s="149">
        <f t="shared" si="7"/>
        <v>0</v>
      </c>
      <c r="BI117" s="149">
        <f t="shared" si="8"/>
        <v>0</v>
      </c>
      <c r="BJ117" s="2" t="s">
        <v>80</v>
      </c>
      <c r="BK117" s="149">
        <f t="shared" si="9"/>
        <v>0</v>
      </c>
      <c r="BL117" s="2" t="s">
        <v>199</v>
      </c>
      <c r="BM117" s="148" t="s">
        <v>378</v>
      </c>
    </row>
    <row r="118" spans="1:65" s="17" customFormat="1" ht="21.75" customHeight="1">
      <c r="A118" s="13"/>
      <c r="B118" s="136"/>
      <c r="C118" s="137" t="s">
        <v>299</v>
      </c>
      <c r="D118" s="137" t="s">
        <v>195</v>
      </c>
      <c r="E118" s="138" t="s">
        <v>3605</v>
      </c>
      <c r="F118" s="139" t="s">
        <v>3606</v>
      </c>
      <c r="G118" s="140" t="s">
        <v>353</v>
      </c>
      <c r="H118" s="141">
        <v>60</v>
      </c>
      <c r="I118" s="142">
        <v>0</v>
      </c>
      <c r="J118" s="142">
        <f t="shared" si="0"/>
        <v>0</v>
      </c>
      <c r="K118" s="143"/>
      <c r="L118" s="14"/>
      <c r="M118" s="144"/>
      <c r="N118" s="145" t="s">
        <v>44</v>
      </c>
      <c r="O118" s="146">
        <v>0</v>
      </c>
      <c r="P118" s="146">
        <f t="shared" si="1"/>
        <v>0</v>
      </c>
      <c r="Q118" s="146">
        <v>0</v>
      </c>
      <c r="R118" s="146">
        <f t="shared" si="2"/>
        <v>0</v>
      </c>
      <c r="S118" s="146">
        <v>0</v>
      </c>
      <c r="T118" s="147">
        <f t="shared" si="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48" t="s">
        <v>199</v>
      </c>
      <c r="AT118" s="148" t="s">
        <v>195</v>
      </c>
      <c r="AU118" s="148" t="s">
        <v>82</v>
      </c>
      <c r="AY118" s="2" t="s">
        <v>193</v>
      </c>
      <c r="BE118" s="149">
        <f t="shared" si="4"/>
        <v>0</v>
      </c>
      <c r="BF118" s="149">
        <f t="shared" si="5"/>
        <v>0</v>
      </c>
      <c r="BG118" s="149">
        <f t="shared" si="6"/>
        <v>0</v>
      </c>
      <c r="BH118" s="149">
        <f t="shared" si="7"/>
        <v>0</v>
      </c>
      <c r="BI118" s="149">
        <f t="shared" si="8"/>
        <v>0</v>
      </c>
      <c r="BJ118" s="2" t="s">
        <v>80</v>
      </c>
      <c r="BK118" s="149">
        <f t="shared" si="9"/>
        <v>0</v>
      </c>
      <c r="BL118" s="2" t="s">
        <v>199</v>
      </c>
      <c r="BM118" s="148" t="s">
        <v>382</v>
      </c>
    </row>
    <row r="119" spans="1:65" s="17" customFormat="1" ht="21.75" customHeight="1">
      <c r="A119" s="13"/>
      <c r="B119" s="136"/>
      <c r="C119" s="137" t="s">
        <v>383</v>
      </c>
      <c r="D119" s="137" t="s">
        <v>195</v>
      </c>
      <c r="E119" s="138" t="s">
        <v>3607</v>
      </c>
      <c r="F119" s="139" t="s">
        <v>3608</v>
      </c>
      <c r="G119" s="140" t="s">
        <v>353</v>
      </c>
      <c r="H119" s="141">
        <v>72</v>
      </c>
      <c r="I119" s="142">
        <v>0</v>
      </c>
      <c r="J119" s="142">
        <f t="shared" si="0"/>
        <v>0</v>
      </c>
      <c r="K119" s="143"/>
      <c r="L119" s="14"/>
      <c r="M119" s="144"/>
      <c r="N119" s="145" t="s">
        <v>44</v>
      </c>
      <c r="O119" s="146">
        <v>0</v>
      </c>
      <c r="P119" s="146">
        <f t="shared" si="1"/>
        <v>0</v>
      </c>
      <c r="Q119" s="146">
        <v>0</v>
      </c>
      <c r="R119" s="146">
        <f t="shared" si="2"/>
        <v>0</v>
      </c>
      <c r="S119" s="146">
        <v>0</v>
      </c>
      <c r="T119" s="147">
        <f t="shared" si="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48" t="s">
        <v>199</v>
      </c>
      <c r="AT119" s="148" t="s">
        <v>195</v>
      </c>
      <c r="AU119" s="148" t="s">
        <v>82</v>
      </c>
      <c r="AY119" s="2" t="s">
        <v>193</v>
      </c>
      <c r="BE119" s="149">
        <f t="shared" si="4"/>
        <v>0</v>
      </c>
      <c r="BF119" s="149">
        <f t="shared" si="5"/>
        <v>0</v>
      </c>
      <c r="BG119" s="149">
        <f t="shared" si="6"/>
        <v>0</v>
      </c>
      <c r="BH119" s="149">
        <f t="shared" si="7"/>
        <v>0</v>
      </c>
      <c r="BI119" s="149">
        <f t="shared" si="8"/>
        <v>0</v>
      </c>
      <c r="BJ119" s="2" t="s">
        <v>80</v>
      </c>
      <c r="BK119" s="149">
        <f t="shared" si="9"/>
        <v>0</v>
      </c>
      <c r="BL119" s="2" t="s">
        <v>199</v>
      </c>
      <c r="BM119" s="148" t="s">
        <v>386</v>
      </c>
    </row>
    <row r="120" spans="1:65" s="17" customFormat="1" ht="21.75" customHeight="1">
      <c r="A120" s="13"/>
      <c r="B120" s="136"/>
      <c r="C120" s="137" t="s">
        <v>307</v>
      </c>
      <c r="D120" s="137" t="s">
        <v>195</v>
      </c>
      <c r="E120" s="138" t="s">
        <v>3609</v>
      </c>
      <c r="F120" s="139" t="s">
        <v>3610</v>
      </c>
      <c r="G120" s="140" t="s">
        <v>353</v>
      </c>
      <c r="H120" s="141">
        <v>37</v>
      </c>
      <c r="I120" s="142">
        <v>0</v>
      </c>
      <c r="J120" s="142">
        <f t="shared" si="0"/>
        <v>0</v>
      </c>
      <c r="K120" s="143"/>
      <c r="L120" s="14"/>
      <c r="M120" s="144"/>
      <c r="N120" s="145" t="s">
        <v>44</v>
      </c>
      <c r="O120" s="146">
        <v>0</v>
      </c>
      <c r="P120" s="146">
        <f t="shared" si="1"/>
        <v>0</v>
      </c>
      <c r="Q120" s="146">
        <v>0</v>
      </c>
      <c r="R120" s="146">
        <f t="shared" si="2"/>
        <v>0</v>
      </c>
      <c r="S120" s="146">
        <v>0</v>
      </c>
      <c r="T120" s="147">
        <f t="shared" si="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48" t="s">
        <v>199</v>
      </c>
      <c r="AT120" s="148" t="s">
        <v>195</v>
      </c>
      <c r="AU120" s="148" t="s">
        <v>82</v>
      </c>
      <c r="AY120" s="2" t="s">
        <v>193</v>
      </c>
      <c r="BE120" s="149">
        <f t="shared" si="4"/>
        <v>0</v>
      </c>
      <c r="BF120" s="149">
        <f t="shared" si="5"/>
        <v>0</v>
      </c>
      <c r="BG120" s="149">
        <f t="shared" si="6"/>
        <v>0</v>
      </c>
      <c r="BH120" s="149">
        <f t="shared" si="7"/>
        <v>0</v>
      </c>
      <c r="BI120" s="149">
        <f t="shared" si="8"/>
        <v>0</v>
      </c>
      <c r="BJ120" s="2" t="s">
        <v>80</v>
      </c>
      <c r="BK120" s="149">
        <f t="shared" si="9"/>
        <v>0</v>
      </c>
      <c r="BL120" s="2" t="s">
        <v>199</v>
      </c>
      <c r="BM120" s="148" t="s">
        <v>392</v>
      </c>
    </row>
    <row r="121" spans="1:65" s="17" customFormat="1" ht="21.75" customHeight="1">
      <c r="A121" s="13"/>
      <c r="B121" s="136"/>
      <c r="C121" s="137" t="s">
        <v>396</v>
      </c>
      <c r="D121" s="137" t="s">
        <v>195</v>
      </c>
      <c r="E121" s="138" t="s">
        <v>3611</v>
      </c>
      <c r="F121" s="139" t="s">
        <v>3612</v>
      </c>
      <c r="G121" s="140" t="s">
        <v>353</v>
      </c>
      <c r="H121" s="141">
        <v>35</v>
      </c>
      <c r="I121" s="142">
        <v>0</v>
      </c>
      <c r="J121" s="142">
        <f t="shared" si="0"/>
        <v>0</v>
      </c>
      <c r="K121" s="143"/>
      <c r="L121" s="14"/>
      <c r="M121" s="144"/>
      <c r="N121" s="145" t="s">
        <v>44</v>
      </c>
      <c r="O121" s="146">
        <v>0</v>
      </c>
      <c r="P121" s="146">
        <f t="shared" si="1"/>
        <v>0</v>
      </c>
      <c r="Q121" s="146">
        <v>0</v>
      </c>
      <c r="R121" s="146">
        <f t="shared" si="2"/>
        <v>0</v>
      </c>
      <c r="S121" s="146">
        <v>0</v>
      </c>
      <c r="T121" s="147">
        <f t="shared" si="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48" t="s">
        <v>199</v>
      </c>
      <c r="AT121" s="148" t="s">
        <v>195</v>
      </c>
      <c r="AU121" s="148" t="s">
        <v>82</v>
      </c>
      <c r="AY121" s="2" t="s">
        <v>193</v>
      </c>
      <c r="BE121" s="149">
        <f t="shared" si="4"/>
        <v>0</v>
      </c>
      <c r="BF121" s="149">
        <f t="shared" si="5"/>
        <v>0</v>
      </c>
      <c r="BG121" s="149">
        <f t="shared" si="6"/>
        <v>0</v>
      </c>
      <c r="BH121" s="149">
        <f t="shared" si="7"/>
        <v>0</v>
      </c>
      <c r="BI121" s="149">
        <f t="shared" si="8"/>
        <v>0</v>
      </c>
      <c r="BJ121" s="2" t="s">
        <v>80</v>
      </c>
      <c r="BK121" s="149">
        <f t="shared" si="9"/>
        <v>0</v>
      </c>
      <c r="BL121" s="2" t="s">
        <v>199</v>
      </c>
      <c r="BM121" s="148" t="s">
        <v>399</v>
      </c>
    </row>
    <row r="122" spans="1:65" s="17" customFormat="1" ht="21.75" customHeight="1">
      <c r="A122" s="13"/>
      <c r="B122" s="136"/>
      <c r="C122" s="137" t="s">
        <v>313</v>
      </c>
      <c r="D122" s="137" t="s">
        <v>195</v>
      </c>
      <c r="E122" s="138" t="s">
        <v>3613</v>
      </c>
      <c r="F122" s="139" t="s">
        <v>3614</v>
      </c>
      <c r="G122" s="140" t="s">
        <v>353</v>
      </c>
      <c r="H122" s="141">
        <v>75</v>
      </c>
      <c r="I122" s="142">
        <v>0</v>
      </c>
      <c r="J122" s="142">
        <f t="shared" si="0"/>
        <v>0</v>
      </c>
      <c r="K122" s="143"/>
      <c r="L122" s="14"/>
      <c r="M122" s="144"/>
      <c r="N122" s="145" t="s">
        <v>44</v>
      </c>
      <c r="O122" s="146">
        <v>0</v>
      </c>
      <c r="P122" s="146">
        <f t="shared" si="1"/>
        <v>0</v>
      </c>
      <c r="Q122" s="146">
        <v>0</v>
      </c>
      <c r="R122" s="146">
        <f t="shared" si="2"/>
        <v>0</v>
      </c>
      <c r="S122" s="146">
        <v>0</v>
      </c>
      <c r="T122" s="147">
        <f t="shared" si="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48" t="s">
        <v>199</v>
      </c>
      <c r="AT122" s="148" t="s">
        <v>195</v>
      </c>
      <c r="AU122" s="148" t="s">
        <v>82</v>
      </c>
      <c r="AY122" s="2" t="s">
        <v>193</v>
      </c>
      <c r="BE122" s="149">
        <f t="shared" si="4"/>
        <v>0</v>
      </c>
      <c r="BF122" s="149">
        <f t="shared" si="5"/>
        <v>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2" t="s">
        <v>80</v>
      </c>
      <c r="BK122" s="149">
        <f t="shared" si="9"/>
        <v>0</v>
      </c>
      <c r="BL122" s="2" t="s">
        <v>199</v>
      </c>
      <c r="BM122" s="148" t="s">
        <v>406</v>
      </c>
    </row>
    <row r="123" spans="1:65" s="17" customFormat="1" ht="21.75" customHeight="1">
      <c r="A123" s="13"/>
      <c r="B123" s="136"/>
      <c r="C123" s="137" t="s">
        <v>416</v>
      </c>
      <c r="D123" s="137" t="s">
        <v>195</v>
      </c>
      <c r="E123" s="138" t="s">
        <v>3615</v>
      </c>
      <c r="F123" s="139" t="s">
        <v>3616</v>
      </c>
      <c r="G123" s="140" t="s">
        <v>353</v>
      </c>
      <c r="H123" s="141">
        <v>75</v>
      </c>
      <c r="I123" s="142">
        <v>0</v>
      </c>
      <c r="J123" s="142">
        <f t="shared" si="0"/>
        <v>0</v>
      </c>
      <c r="K123" s="143"/>
      <c r="L123" s="14"/>
      <c r="M123" s="144"/>
      <c r="N123" s="145" t="s">
        <v>44</v>
      </c>
      <c r="O123" s="146">
        <v>0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48" t="s">
        <v>199</v>
      </c>
      <c r="AT123" s="148" t="s">
        <v>195</v>
      </c>
      <c r="AU123" s="148" t="s">
        <v>82</v>
      </c>
      <c r="AY123" s="2" t="s">
        <v>193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2" t="s">
        <v>80</v>
      </c>
      <c r="BK123" s="149">
        <f t="shared" si="9"/>
        <v>0</v>
      </c>
      <c r="BL123" s="2" t="s">
        <v>199</v>
      </c>
      <c r="BM123" s="148" t="s">
        <v>419</v>
      </c>
    </row>
    <row r="124" spans="1:65" s="17" customFormat="1" ht="21.75" customHeight="1">
      <c r="A124" s="13"/>
      <c r="B124" s="136"/>
      <c r="C124" s="137" t="s">
        <v>327</v>
      </c>
      <c r="D124" s="137" t="s">
        <v>195</v>
      </c>
      <c r="E124" s="138" t="s">
        <v>3617</v>
      </c>
      <c r="F124" s="139" t="s">
        <v>3618</v>
      </c>
      <c r="G124" s="140" t="s">
        <v>353</v>
      </c>
      <c r="H124" s="141">
        <v>58</v>
      </c>
      <c r="I124" s="142">
        <v>0</v>
      </c>
      <c r="J124" s="142">
        <f t="shared" si="0"/>
        <v>0</v>
      </c>
      <c r="K124" s="143"/>
      <c r="L124" s="14"/>
      <c r="M124" s="144"/>
      <c r="N124" s="145" t="s">
        <v>44</v>
      </c>
      <c r="O124" s="146">
        <v>0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R124" s="148" t="s">
        <v>199</v>
      </c>
      <c r="AT124" s="148" t="s">
        <v>195</v>
      </c>
      <c r="AU124" s="148" t="s">
        <v>82</v>
      </c>
      <c r="AY124" s="2" t="s">
        <v>193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2" t="s">
        <v>80</v>
      </c>
      <c r="BK124" s="149">
        <f t="shared" si="9"/>
        <v>0</v>
      </c>
      <c r="BL124" s="2" t="s">
        <v>199</v>
      </c>
      <c r="BM124" s="148" t="s">
        <v>427</v>
      </c>
    </row>
    <row r="125" spans="1:65" s="17" customFormat="1" ht="21.75" customHeight="1">
      <c r="A125" s="13"/>
      <c r="B125" s="136"/>
      <c r="C125" s="137" t="s">
        <v>429</v>
      </c>
      <c r="D125" s="137" t="s">
        <v>195</v>
      </c>
      <c r="E125" s="138" t="s">
        <v>3619</v>
      </c>
      <c r="F125" s="139" t="s">
        <v>3620</v>
      </c>
      <c r="G125" s="140" t="s">
        <v>353</v>
      </c>
      <c r="H125" s="141">
        <v>58</v>
      </c>
      <c r="I125" s="142">
        <v>0</v>
      </c>
      <c r="J125" s="142">
        <f t="shared" si="0"/>
        <v>0</v>
      </c>
      <c r="K125" s="143"/>
      <c r="L125" s="14"/>
      <c r="M125" s="144"/>
      <c r="N125" s="145" t="s">
        <v>44</v>
      </c>
      <c r="O125" s="146">
        <v>0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48" t="s">
        <v>199</v>
      </c>
      <c r="AT125" s="148" t="s">
        <v>195</v>
      </c>
      <c r="AU125" s="148" t="s">
        <v>82</v>
      </c>
      <c r="AY125" s="2" t="s">
        <v>193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2" t="s">
        <v>80</v>
      </c>
      <c r="BK125" s="149">
        <f t="shared" si="9"/>
        <v>0</v>
      </c>
      <c r="BL125" s="2" t="s">
        <v>199</v>
      </c>
      <c r="BM125" s="148" t="s">
        <v>432</v>
      </c>
    </row>
    <row r="126" spans="1:65" s="17" customFormat="1" ht="21.75" customHeight="1">
      <c r="A126" s="13"/>
      <c r="B126" s="136"/>
      <c r="C126" s="137" t="s">
        <v>332</v>
      </c>
      <c r="D126" s="137" t="s">
        <v>195</v>
      </c>
      <c r="E126" s="138" t="s">
        <v>3621</v>
      </c>
      <c r="F126" s="139" t="s">
        <v>3622</v>
      </c>
      <c r="G126" s="140" t="s">
        <v>353</v>
      </c>
      <c r="H126" s="141">
        <v>22</v>
      </c>
      <c r="I126" s="142">
        <v>0</v>
      </c>
      <c r="J126" s="142">
        <f t="shared" si="0"/>
        <v>0</v>
      </c>
      <c r="K126" s="143"/>
      <c r="L126" s="14"/>
      <c r="M126" s="144"/>
      <c r="N126" s="145" t="s">
        <v>44</v>
      </c>
      <c r="O126" s="146">
        <v>0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48" t="s">
        <v>199</v>
      </c>
      <c r="AT126" s="148" t="s">
        <v>195</v>
      </c>
      <c r="AU126" s="148" t="s">
        <v>82</v>
      </c>
      <c r="AY126" s="2" t="s">
        <v>193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2" t="s">
        <v>80</v>
      </c>
      <c r="BK126" s="149">
        <f t="shared" si="9"/>
        <v>0</v>
      </c>
      <c r="BL126" s="2" t="s">
        <v>199</v>
      </c>
      <c r="BM126" s="148" t="s">
        <v>439</v>
      </c>
    </row>
    <row r="127" spans="1:65" s="17" customFormat="1" ht="21.75" customHeight="1">
      <c r="A127" s="13"/>
      <c r="B127" s="136"/>
      <c r="C127" s="137" t="s">
        <v>442</v>
      </c>
      <c r="D127" s="137" t="s">
        <v>195</v>
      </c>
      <c r="E127" s="138" t="s">
        <v>3623</v>
      </c>
      <c r="F127" s="139" t="s">
        <v>3624</v>
      </c>
      <c r="G127" s="140" t="s">
        <v>353</v>
      </c>
      <c r="H127" s="141">
        <v>22</v>
      </c>
      <c r="I127" s="142">
        <v>0</v>
      </c>
      <c r="J127" s="142">
        <f t="shared" si="0"/>
        <v>0</v>
      </c>
      <c r="K127" s="143"/>
      <c r="L127" s="14"/>
      <c r="M127" s="144"/>
      <c r="N127" s="145" t="s">
        <v>44</v>
      </c>
      <c r="O127" s="146">
        <v>0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48" t="s">
        <v>199</v>
      </c>
      <c r="AT127" s="148" t="s">
        <v>195</v>
      </c>
      <c r="AU127" s="148" t="s">
        <v>82</v>
      </c>
      <c r="AY127" s="2" t="s">
        <v>193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2" t="s">
        <v>80</v>
      </c>
      <c r="BK127" s="149">
        <f t="shared" si="9"/>
        <v>0</v>
      </c>
      <c r="BL127" s="2" t="s">
        <v>199</v>
      </c>
      <c r="BM127" s="148" t="s">
        <v>445</v>
      </c>
    </row>
    <row r="128" spans="1:65" s="17" customFormat="1" ht="24.15" customHeight="1">
      <c r="A128" s="13"/>
      <c r="B128" s="136"/>
      <c r="C128" s="137" t="s">
        <v>336</v>
      </c>
      <c r="D128" s="137" t="s">
        <v>195</v>
      </c>
      <c r="E128" s="138" t="s">
        <v>3625</v>
      </c>
      <c r="F128" s="139" t="s">
        <v>3626</v>
      </c>
      <c r="G128" s="140" t="s">
        <v>353</v>
      </c>
      <c r="H128" s="141">
        <v>15</v>
      </c>
      <c r="I128" s="142">
        <v>0</v>
      </c>
      <c r="J128" s="142">
        <f t="shared" si="0"/>
        <v>0</v>
      </c>
      <c r="K128" s="143"/>
      <c r="L128" s="14"/>
      <c r="M128" s="144"/>
      <c r="N128" s="145" t="s">
        <v>44</v>
      </c>
      <c r="O128" s="146">
        <v>0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48" t="s">
        <v>199</v>
      </c>
      <c r="AT128" s="148" t="s">
        <v>195</v>
      </c>
      <c r="AU128" s="148" t="s">
        <v>82</v>
      </c>
      <c r="AY128" s="2" t="s">
        <v>193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2" t="s">
        <v>80</v>
      </c>
      <c r="BK128" s="149">
        <f t="shared" si="9"/>
        <v>0</v>
      </c>
      <c r="BL128" s="2" t="s">
        <v>199</v>
      </c>
      <c r="BM128" s="148" t="s">
        <v>449</v>
      </c>
    </row>
    <row r="129" spans="1:65" s="17" customFormat="1" ht="24.15" customHeight="1">
      <c r="A129" s="13"/>
      <c r="B129" s="136"/>
      <c r="C129" s="137" t="s">
        <v>453</v>
      </c>
      <c r="D129" s="137" t="s">
        <v>195</v>
      </c>
      <c r="E129" s="138" t="s">
        <v>3627</v>
      </c>
      <c r="F129" s="139" t="s">
        <v>3628</v>
      </c>
      <c r="G129" s="140" t="s">
        <v>353</v>
      </c>
      <c r="H129" s="141">
        <v>15</v>
      </c>
      <c r="I129" s="142">
        <v>0</v>
      </c>
      <c r="J129" s="142">
        <f t="shared" si="0"/>
        <v>0</v>
      </c>
      <c r="K129" s="143"/>
      <c r="L129" s="14"/>
      <c r="M129" s="144"/>
      <c r="N129" s="145" t="s">
        <v>44</v>
      </c>
      <c r="O129" s="146">
        <v>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48" t="s">
        <v>199</v>
      </c>
      <c r="AT129" s="148" t="s">
        <v>195</v>
      </c>
      <c r="AU129" s="148" t="s">
        <v>82</v>
      </c>
      <c r="AY129" s="2" t="s">
        <v>193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2" t="s">
        <v>80</v>
      </c>
      <c r="BK129" s="149">
        <f t="shared" si="9"/>
        <v>0</v>
      </c>
      <c r="BL129" s="2" t="s">
        <v>199</v>
      </c>
      <c r="BM129" s="148" t="s">
        <v>456</v>
      </c>
    </row>
    <row r="130" spans="1:65" s="17" customFormat="1" ht="24.15" customHeight="1">
      <c r="A130" s="13"/>
      <c r="B130" s="136"/>
      <c r="C130" s="137" t="s">
        <v>354</v>
      </c>
      <c r="D130" s="137" t="s">
        <v>195</v>
      </c>
      <c r="E130" s="138" t="s">
        <v>3629</v>
      </c>
      <c r="F130" s="139" t="s">
        <v>3630</v>
      </c>
      <c r="G130" s="140" t="s">
        <v>605</v>
      </c>
      <c r="H130" s="141">
        <v>20</v>
      </c>
      <c r="I130" s="142">
        <v>0</v>
      </c>
      <c r="J130" s="142">
        <f t="shared" si="0"/>
        <v>0</v>
      </c>
      <c r="K130" s="143"/>
      <c r="L130" s="14"/>
      <c r="M130" s="144"/>
      <c r="N130" s="145" t="s">
        <v>44</v>
      </c>
      <c r="O130" s="146">
        <v>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48" t="s">
        <v>199</v>
      </c>
      <c r="AT130" s="148" t="s">
        <v>195</v>
      </c>
      <c r="AU130" s="148" t="s">
        <v>82</v>
      </c>
      <c r="AY130" s="2" t="s">
        <v>193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2" t="s">
        <v>80</v>
      </c>
      <c r="BK130" s="149">
        <f t="shared" si="9"/>
        <v>0</v>
      </c>
      <c r="BL130" s="2" t="s">
        <v>199</v>
      </c>
      <c r="BM130" s="148" t="s">
        <v>470</v>
      </c>
    </row>
    <row r="131" spans="1:65" s="17" customFormat="1" ht="16.5" customHeight="1">
      <c r="A131" s="13"/>
      <c r="B131" s="136"/>
      <c r="C131" s="137" t="s">
        <v>478</v>
      </c>
      <c r="D131" s="137" t="s">
        <v>195</v>
      </c>
      <c r="E131" s="138" t="s">
        <v>3631</v>
      </c>
      <c r="F131" s="139" t="s">
        <v>3632</v>
      </c>
      <c r="G131" s="140" t="s">
        <v>605</v>
      </c>
      <c r="H131" s="141">
        <v>20</v>
      </c>
      <c r="I131" s="142">
        <v>0</v>
      </c>
      <c r="J131" s="142">
        <f t="shared" si="0"/>
        <v>0</v>
      </c>
      <c r="K131" s="143"/>
      <c r="L131" s="14"/>
      <c r="M131" s="144"/>
      <c r="N131" s="145" t="s">
        <v>44</v>
      </c>
      <c r="O131" s="146">
        <v>0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48" t="s">
        <v>199</v>
      </c>
      <c r="AT131" s="148" t="s">
        <v>195</v>
      </c>
      <c r="AU131" s="148" t="s">
        <v>82</v>
      </c>
      <c r="AY131" s="2" t="s">
        <v>193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2" t="s">
        <v>80</v>
      </c>
      <c r="BK131" s="149">
        <f t="shared" si="9"/>
        <v>0</v>
      </c>
      <c r="BL131" s="2" t="s">
        <v>199</v>
      </c>
      <c r="BM131" s="148" t="s">
        <v>481</v>
      </c>
    </row>
    <row r="132" spans="1:65" s="17" customFormat="1" ht="24.15" customHeight="1">
      <c r="A132" s="13"/>
      <c r="B132" s="136"/>
      <c r="C132" s="137" t="s">
        <v>360</v>
      </c>
      <c r="D132" s="137" t="s">
        <v>195</v>
      </c>
      <c r="E132" s="138" t="s">
        <v>3633</v>
      </c>
      <c r="F132" s="139" t="s">
        <v>3634</v>
      </c>
      <c r="G132" s="140" t="s">
        <v>605</v>
      </c>
      <c r="H132" s="141">
        <v>100</v>
      </c>
      <c r="I132" s="142">
        <v>0</v>
      </c>
      <c r="J132" s="142">
        <f t="shared" si="0"/>
        <v>0</v>
      </c>
      <c r="K132" s="143"/>
      <c r="L132" s="14"/>
      <c r="M132" s="144"/>
      <c r="N132" s="145" t="s">
        <v>44</v>
      </c>
      <c r="O132" s="146">
        <v>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48" t="s">
        <v>199</v>
      </c>
      <c r="AT132" s="148" t="s">
        <v>195</v>
      </c>
      <c r="AU132" s="148" t="s">
        <v>82</v>
      </c>
      <c r="AY132" s="2" t="s">
        <v>193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2" t="s">
        <v>80</v>
      </c>
      <c r="BK132" s="149">
        <f t="shared" si="9"/>
        <v>0</v>
      </c>
      <c r="BL132" s="2" t="s">
        <v>199</v>
      </c>
      <c r="BM132" s="148" t="s">
        <v>485</v>
      </c>
    </row>
    <row r="133" spans="1:65" s="17" customFormat="1" ht="16.5" customHeight="1">
      <c r="A133" s="13"/>
      <c r="B133" s="136"/>
      <c r="C133" s="137" t="s">
        <v>488</v>
      </c>
      <c r="D133" s="137" t="s">
        <v>195</v>
      </c>
      <c r="E133" s="138" t="s">
        <v>3635</v>
      </c>
      <c r="F133" s="139" t="s">
        <v>3636</v>
      </c>
      <c r="G133" s="140" t="s">
        <v>605</v>
      </c>
      <c r="H133" s="141">
        <v>100</v>
      </c>
      <c r="I133" s="142">
        <v>0</v>
      </c>
      <c r="J133" s="142">
        <f t="shared" si="0"/>
        <v>0</v>
      </c>
      <c r="K133" s="143"/>
      <c r="L133" s="14"/>
      <c r="M133" s="144"/>
      <c r="N133" s="145" t="s">
        <v>44</v>
      </c>
      <c r="O133" s="146">
        <v>0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48" t="s">
        <v>199</v>
      </c>
      <c r="AT133" s="148" t="s">
        <v>195</v>
      </c>
      <c r="AU133" s="148" t="s">
        <v>82</v>
      </c>
      <c r="AY133" s="2" t="s">
        <v>193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2" t="s">
        <v>80</v>
      </c>
      <c r="BK133" s="149">
        <f t="shared" si="9"/>
        <v>0</v>
      </c>
      <c r="BL133" s="2" t="s">
        <v>199</v>
      </c>
      <c r="BM133" s="148" t="s">
        <v>491</v>
      </c>
    </row>
    <row r="134" spans="1:65" s="17" customFormat="1" ht="16.5" customHeight="1">
      <c r="A134" s="13"/>
      <c r="B134" s="136"/>
      <c r="C134" s="137" t="s">
        <v>369</v>
      </c>
      <c r="D134" s="137" t="s">
        <v>195</v>
      </c>
      <c r="E134" s="138" t="s">
        <v>3637</v>
      </c>
      <c r="F134" s="139" t="s">
        <v>3638</v>
      </c>
      <c r="G134" s="140" t="s">
        <v>605</v>
      </c>
      <c r="H134" s="141">
        <v>2</v>
      </c>
      <c r="I134" s="142">
        <v>0</v>
      </c>
      <c r="J134" s="142">
        <f t="shared" si="0"/>
        <v>0</v>
      </c>
      <c r="K134" s="143"/>
      <c r="L134" s="14"/>
      <c r="M134" s="144"/>
      <c r="N134" s="145" t="s">
        <v>44</v>
      </c>
      <c r="O134" s="146">
        <v>0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48" t="s">
        <v>199</v>
      </c>
      <c r="AT134" s="148" t="s">
        <v>195</v>
      </c>
      <c r="AU134" s="148" t="s">
        <v>82</v>
      </c>
      <c r="AY134" s="2" t="s">
        <v>193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2" t="s">
        <v>80</v>
      </c>
      <c r="BK134" s="149">
        <f t="shared" si="9"/>
        <v>0</v>
      </c>
      <c r="BL134" s="2" t="s">
        <v>199</v>
      </c>
      <c r="BM134" s="148" t="s">
        <v>497</v>
      </c>
    </row>
    <row r="135" spans="1:65" s="17" customFormat="1" ht="24.15" customHeight="1">
      <c r="A135" s="13"/>
      <c r="B135" s="136"/>
      <c r="C135" s="137" t="s">
        <v>501</v>
      </c>
      <c r="D135" s="137" t="s">
        <v>195</v>
      </c>
      <c r="E135" s="138" t="s">
        <v>3639</v>
      </c>
      <c r="F135" s="139" t="s">
        <v>3640</v>
      </c>
      <c r="G135" s="140" t="s">
        <v>605</v>
      </c>
      <c r="H135" s="141">
        <v>2</v>
      </c>
      <c r="I135" s="142">
        <v>0</v>
      </c>
      <c r="J135" s="142">
        <f t="shared" si="0"/>
        <v>0</v>
      </c>
      <c r="K135" s="143"/>
      <c r="L135" s="14"/>
      <c r="M135" s="144"/>
      <c r="N135" s="145" t="s">
        <v>44</v>
      </c>
      <c r="O135" s="146">
        <v>0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48" t="s">
        <v>199</v>
      </c>
      <c r="AT135" s="148" t="s">
        <v>195</v>
      </c>
      <c r="AU135" s="148" t="s">
        <v>82</v>
      </c>
      <c r="AY135" s="2" t="s">
        <v>193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2" t="s">
        <v>80</v>
      </c>
      <c r="BK135" s="149">
        <f t="shared" si="9"/>
        <v>0</v>
      </c>
      <c r="BL135" s="2" t="s">
        <v>199</v>
      </c>
      <c r="BM135" s="148" t="s">
        <v>504</v>
      </c>
    </row>
    <row r="136" spans="1:65" s="17" customFormat="1" ht="16.5" customHeight="1">
      <c r="A136" s="13"/>
      <c r="B136" s="136"/>
      <c r="C136" s="137" t="s">
        <v>375</v>
      </c>
      <c r="D136" s="137" t="s">
        <v>195</v>
      </c>
      <c r="E136" s="138" t="s">
        <v>3641</v>
      </c>
      <c r="F136" s="139" t="s">
        <v>3642</v>
      </c>
      <c r="G136" s="140" t="s">
        <v>605</v>
      </c>
      <c r="H136" s="141">
        <v>12</v>
      </c>
      <c r="I136" s="142">
        <v>0</v>
      </c>
      <c r="J136" s="142">
        <f t="shared" si="0"/>
        <v>0</v>
      </c>
      <c r="K136" s="143"/>
      <c r="L136" s="14"/>
      <c r="M136" s="144"/>
      <c r="N136" s="145" t="s">
        <v>44</v>
      </c>
      <c r="O136" s="146">
        <v>0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48" t="s">
        <v>199</v>
      </c>
      <c r="AT136" s="148" t="s">
        <v>195</v>
      </c>
      <c r="AU136" s="148" t="s">
        <v>82</v>
      </c>
      <c r="AY136" s="2" t="s">
        <v>193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2" t="s">
        <v>80</v>
      </c>
      <c r="BK136" s="149">
        <f t="shared" si="9"/>
        <v>0</v>
      </c>
      <c r="BL136" s="2" t="s">
        <v>199</v>
      </c>
      <c r="BM136" s="148" t="s">
        <v>510</v>
      </c>
    </row>
    <row r="137" spans="1:65" s="17" customFormat="1" ht="16.5" customHeight="1">
      <c r="A137" s="13"/>
      <c r="B137" s="136"/>
      <c r="C137" s="137" t="s">
        <v>512</v>
      </c>
      <c r="D137" s="137" t="s">
        <v>195</v>
      </c>
      <c r="E137" s="138" t="s">
        <v>3643</v>
      </c>
      <c r="F137" s="139" t="s">
        <v>3644</v>
      </c>
      <c r="G137" s="140" t="s">
        <v>605</v>
      </c>
      <c r="H137" s="141">
        <v>12</v>
      </c>
      <c r="I137" s="142">
        <v>0</v>
      </c>
      <c r="J137" s="142">
        <f t="shared" si="0"/>
        <v>0</v>
      </c>
      <c r="K137" s="143"/>
      <c r="L137" s="14"/>
      <c r="M137" s="144"/>
      <c r="N137" s="145" t="s">
        <v>44</v>
      </c>
      <c r="O137" s="146">
        <v>0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48" t="s">
        <v>199</v>
      </c>
      <c r="AT137" s="148" t="s">
        <v>195</v>
      </c>
      <c r="AU137" s="148" t="s">
        <v>82</v>
      </c>
      <c r="AY137" s="2" t="s">
        <v>193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2" t="s">
        <v>80</v>
      </c>
      <c r="BK137" s="149">
        <f t="shared" si="9"/>
        <v>0</v>
      </c>
      <c r="BL137" s="2" t="s">
        <v>199</v>
      </c>
      <c r="BM137" s="148" t="s">
        <v>515</v>
      </c>
    </row>
    <row r="138" spans="1:65" s="17" customFormat="1" ht="16.5" customHeight="1">
      <c r="A138" s="13"/>
      <c r="B138" s="136"/>
      <c r="C138" s="137" t="s">
        <v>378</v>
      </c>
      <c r="D138" s="137" t="s">
        <v>195</v>
      </c>
      <c r="E138" s="138" t="s">
        <v>3645</v>
      </c>
      <c r="F138" s="139" t="s">
        <v>3646</v>
      </c>
      <c r="G138" s="140" t="s">
        <v>605</v>
      </c>
      <c r="H138" s="141">
        <v>1</v>
      </c>
      <c r="I138" s="142">
        <v>0</v>
      </c>
      <c r="J138" s="142">
        <f t="shared" si="0"/>
        <v>0</v>
      </c>
      <c r="K138" s="143"/>
      <c r="L138" s="14"/>
      <c r="M138" s="144"/>
      <c r="N138" s="145" t="s">
        <v>44</v>
      </c>
      <c r="O138" s="146">
        <v>0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48" t="s">
        <v>199</v>
      </c>
      <c r="AT138" s="148" t="s">
        <v>195</v>
      </c>
      <c r="AU138" s="148" t="s">
        <v>82</v>
      </c>
      <c r="AY138" s="2" t="s">
        <v>193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2" t="s">
        <v>80</v>
      </c>
      <c r="BK138" s="149">
        <f t="shared" si="9"/>
        <v>0</v>
      </c>
      <c r="BL138" s="2" t="s">
        <v>199</v>
      </c>
      <c r="BM138" s="148" t="s">
        <v>521</v>
      </c>
    </row>
    <row r="139" spans="1:65" s="17" customFormat="1" ht="24.15" customHeight="1">
      <c r="A139" s="13"/>
      <c r="B139" s="136"/>
      <c r="C139" s="137" t="s">
        <v>525</v>
      </c>
      <c r="D139" s="137" t="s">
        <v>195</v>
      </c>
      <c r="E139" s="138" t="s">
        <v>3647</v>
      </c>
      <c r="F139" s="139" t="s">
        <v>3648</v>
      </c>
      <c r="G139" s="140" t="s">
        <v>353</v>
      </c>
      <c r="H139" s="141">
        <v>25</v>
      </c>
      <c r="I139" s="142">
        <v>0</v>
      </c>
      <c r="J139" s="142">
        <f t="shared" si="0"/>
        <v>0</v>
      </c>
      <c r="K139" s="143"/>
      <c r="L139" s="14"/>
      <c r="M139" s="144"/>
      <c r="N139" s="145" t="s">
        <v>44</v>
      </c>
      <c r="O139" s="146">
        <v>0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48" t="s">
        <v>199</v>
      </c>
      <c r="AT139" s="148" t="s">
        <v>195</v>
      </c>
      <c r="AU139" s="148" t="s">
        <v>82</v>
      </c>
      <c r="AY139" s="2" t="s">
        <v>193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2" t="s">
        <v>80</v>
      </c>
      <c r="BK139" s="149">
        <f t="shared" si="9"/>
        <v>0</v>
      </c>
      <c r="BL139" s="2" t="s">
        <v>199</v>
      </c>
      <c r="BM139" s="148" t="s">
        <v>528</v>
      </c>
    </row>
    <row r="140" spans="1:65" s="17" customFormat="1" ht="24.15" customHeight="1">
      <c r="A140" s="13"/>
      <c r="B140" s="136"/>
      <c r="C140" s="137" t="s">
        <v>382</v>
      </c>
      <c r="D140" s="137" t="s">
        <v>195</v>
      </c>
      <c r="E140" s="138" t="s">
        <v>3649</v>
      </c>
      <c r="F140" s="139" t="s">
        <v>3650</v>
      </c>
      <c r="G140" s="140" t="s">
        <v>353</v>
      </c>
      <c r="H140" s="141">
        <v>20</v>
      </c>
      <c r="I140" s="142">
        <v>0</v>
      </c>
      <c r="J140" s="142">
        <f t="shared" si="0"/>
        <v>0</v>
      </c>
      <c r="K140" s="143"/>
      <c r="L140" s="14"/>
      <c r="M140" s="144"/>
      <c r="N140" s="145" t="s">
        <v>44</v>
      </c>
      <c r="O140" s="146">
        <v>0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48" t="s">
        <v>199</v>
      </c>
      <c r="AT140" s="148" t="s">
        <v>195</v>
      </c>
      <c r="AU140" s="148" t="s">
        <v>82</v>
      </c>
      <c r="AY140" s="2" t="s">
        <v>193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2" t="s">
        <v>80</v>
      </c>
      <c r="BK140" s="149">
        <f t="shared" si="9"/>
        <v>0</v>
      </c>
      <c r="BL140" s="2" t="s">
        <v>199</v>
      </c>
      <c r="BM140" s="148" t="s">
        <v>539</v>
      </c>
    </row>
    <row r="141" spans="1:65" s="17" customFormat="1" ht="24.15" customHeight="1">
      <c r="A141" s="13"/>
      <c r="B141" s="136"/>
      <c r="C141" s="137" t="s">
        <v>545</v>
      </c>
      <c r="D141" s="137" t="s">
        <v>195</v>
      </c>
      <c r="E141" s="138" t="s">
        <v>3651</v>
      </c>
      <c r="F141" s="139" t="s">
        <v>3652</v>
      </c>
      <c r="G141" s="140" t="s">
        <v>605</v>
      </c>
      <c r="H141" s="141">
        <v>1</v>
      </c>
      <c r="I141" s="142">
        <v>0</v>
      </c>
      <c r="J141" s="142">
        <f t="shared" si="0"/>
        <v>0</v>
      </c>
      <c r="K141" s="143"/>
      <c r="L141" s="14"/>
      <c r="M141" s="144"/>
      <c r="N141" s="145" t="s">
        <v>44</v>
      </c>
      <c r="O141" s="146">
        <v>0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48" t="s">
        <v>199</v>
      </c>
      <c r="AT141" s="148" t="s">
        <v>195</v>
      </c>
      <c r="AU141" s="148" t="s">
        <v>82</v>
      </c>
      <c r="AY141" s="2" t="s">
        <v>193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2" t="s">
        <v>80</v>
      </c>
      <c r="BK141" s="149">
        <f t="shared" si="9"/>
        <v>0</v>
      </c>
      <c r="BL141" s="2" t="s">
        <v>199</v>
      </c>
      <c r="BM141" s="148" t="s">
        <v>548</v>
      </c>
    </row>
    <row r="142" spans="1:65" s="17" customFormat="1" ht="16.5" customHeight="1">
      <c r="A142" s="13"/>
      <c r="B142" s="136"/>
      <c r="C142" s="137" t="s">
        <v>386</v>
      </c>
      <c r="D142" s="137" t="s">
        <v>195</v>
      </c>
      <c r="E142" s="138" t="s">
        <v>3653</v>
      </c>
      <c r="F142" s="139" t="s">
        <v>3654</v>
      </c>
      <c r="G142" s="140" t="s">
        <v>605</v>
      </c>
      <c r="H142" s="141">
        <v>1</v>
      </c>
      <c r="I142" s="142">
        <v>0</v>
      </c>
      <c r="J142" s="142">
        <f t="shared" si="0"/>
        <v>0</v>
      </c>
      <c r="K142" s="143"/>
      <c r="L142" s="14"/>
      <c r="M142" s="144"/>
      <c r="N142" s="145" t="s">
        <v>44</v>
      </c>
      <c r="O142" s="146">
        <v>0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R142" s="148" t="s">
        <v>199</v>
      </c>
      <c r="AT142" s="148" t="s">
        <v>195</v>
      </c>
      <c r="AU142" s="148" t="s">
        <v>82</v>
      </c>
      <c r="AY142" s="2" t="s">
        <v>193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2" t="s">
        <v>80</v>
      </c>
      <c r="BK142" s="149">
        <f t="shared" si="9"/>
        <v>0</v>
      </c>
      <c r="BL142" s="2" t="s">
        <v>199</v>
      </c>
      <c r="BM142" s="148" t="s">
        <v>555</v>
      </c>
    </row>
    <row r="143" spans="1:65" s="17" customFormat="1" ht="16.5" customHeight="1">
      <c r="A143" s="13"/>
      <c r="B143" s="136"/>
      <c r="C143" s="137" t="s">
        <v>560</v>
      </c>
      <c r="D143" s="137" t="s">
        <v>195</v>
      </c>
      <c r="E143" s="138" t="s">
        <v>3655</v>
      </c>
      <c r="F143" s="139" t="s">
        <v>3656</v>
      </c>
      <c r="G143" s="140" t="s">
        <v>605</v>
      </c>
      <c r="H143" s="141">
        <v>3</v>
      </c>
      <c r="I143" s="142">
        <v>0</v>
      </c>
      <c r="J143" s="142">
        <f t="shared" si="0"/>
        <v>0</v>
      </c>
      <c r="K143" s="143"/>
      <c r="L143" s="14"/>
      <c r="M143" s="144"/>
      <c r="N143" s="145" t="s">
        <v>44</v>
      </c>
      <c r="O143" s="146">
        <v>0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48" t="s">
        <v>199</v>
      </c>
      <c r="AT143" s="148" t="s">
        <v>195</v>
      </c>
      <c r="AU143" s="148" t="s">
        <v>82</v>
      </c>
      <c r="AY143" s="2" t="s">
        <v>193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2" t="s">
        <v>80</v>
      </c>
      <c r="BK143" s="149">
        <f t="shared" si="9"/>
        <v>0</v>
      </c>
      <c r="BL143" s="2" t="s">
        <v>199</v>
      </c>
      <c r="BM143" s="148" t="s">
        <v>564</v>
      </c>
    </row>
    <row r="144" spans="1:65" s="17" customFormat="1" ht="16.5" customHeight="1">
      <c r="A144" s="13"/>
      <c r="B144" s="136"/>
      <c r="C144" s="137" t="s">
        <v>392</v>
      </c>
      <c r="D144" s="137" t="s">
        <v>195</v>
      </c>
      <c r="E144" s="138" t="s">
        <v>3657</v>
      </c>
      <c r="F144" s="139" t="s">
        <v>3658</v>
      </c>
      <c r="G144" s="140" t="s">
        <v>605</v>
      </c>
      <c r="H144" s="141">
        <v>3</v>
      </c>
      <c r="I144" s="142">
        <v>0</v>
      </c>
      <c r="J144" s="142">
        <f t="shared" si="0"/>
        <v>0</v>
      </c>
      <c r="K144" s="143"/>
      <c r="L144" s="14"/>
      <c r="M144" s="144"/>
      <c r="N144" s="145" t="s">
        <v>44</v>
      </c>
      <c r="O144" s="146">
        <v>0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R144" s="148" t="s">
        <v>199</v>
      </c>
      <c r="AT144" s="148" t="s">
        <v>195</v>
      </c>
      <c r="AU144" s="148" t="s">
        <v>82</v>
      </c>
      <c r="AY144" s="2" t="s">
        <v>193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2" t="s">
        <v>80</v>
      </c>
      <c r="BK144" s="149">
        <f t="shared" si="9"/>
        <v>0</v>
      </c>
      <c r="BL144" s="2" t="s">
        <v>199</v>
      </c>
      <c r="BM144" s="148" t="s">
        <v>576</v>
      </c>
    </row>
    <row r="145" spans="1:65" s="17" customFormat="1" ht="24.15" customHeight="1">
      <c r="A145" s="13"/>
      <c r="B145" s="136"/>
      <c r="C145" s="137" t="s">
        <v>581</v>
      </c>
      <c r="D145" s="137" t="s">
        <v>195</v>
      </c>
      <c r="E145" s="138" t="s">
        <v>3659</v>
      </c>
      <c r="F145" s="139" t="s">
        <v>3660</v>
      </c>
      <c r="G145" s="140" t="s">
        <v>605</v>
      </c>
      <c r="H145" s="141">
        <v>18</v>
      </c>
      <c r="I145" s="142">
        <v>0</v>
      </c>
      <c r="J145" s="142">
        <f t="shared" si="0"/>
        <v>0</v>
      </c>
      <c r="K145" s="143"/>
      <c r="L145" s="14"/>
      <c r="M145" s="144"/>
      <c r="N145" s="145" t="s">
        <v>44</v>
      </c>
      <c r="O145" s="146">
        <v>0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48" t="s">
        <v>199</v>
      </c>
      <c r="AT145" s="148" t="s">
        <v>195</v>
      </c>
      <c r="AU145" s="148" t="s">
        <v>82</v>
      </c>
      <c r="AY145" s="2" t="s">
        <v>193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2" t="s">
        <v>80</v>
      </c>
      <c r="BK145" s="149">
        <f t="shared" si="9"/>
        <v>0</v>
      </c>
      <c r="BL145" s="2" t="s">
        <v>199</v>
      </c>
      <c r="BM145" s="148" t="s">
        <v>584</v>
      </c>
    </row>
    <row r="146" spans="1:65" s="17" customFormat="1" ht="24.15" customHeight="1">
      <c r="A146" s="13"/>
      <c r="B146" s="136"/>
      <c r="C146" s="137" t="s">
        <v>399</v>
      </c>
      <c r="D146" s="137" t="s">
        <v>195</v>
      </c>
      <c r="E146" s="138" t="s">
        <v>3661</v>
      </c>
      <c r="F146" s="139" t="s">
        <v>3662</v>
      </c>
      <c r="G146" s="140" t="s">
        <v>605</v>
      </c>
      <c r="H146" s="141">
        <v>9</v>
      </c>
      <c r="I146" s="142">
        <v>0</v>
      </c>
      <c r="J146" s="142">
        <f t="shared" si="0"/>
        <v>0</v>
      </c>
      <c r="K146" s="143"/>
      <c r="L146" s="14"/>
      <c r="M146" s="144"/>
      <c r="N146" s="145" t="s">
        <v>44</v>
      </c>
      <c r="O146" s="146">
        <v>0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R146" s="148" t="s">
        <v>199</v>
      </c>
      <c r="AT146" s="148" t="s">
        <v>195</v>
      </c>
      <c r="AU146" s="148" t="s">
        <v>82</v>
      </c>
      <c r="AY146" s="2" t="s">
        <v>193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2" t="s">
        <v>80</v>
      </c>
      <c r="BK146" s="149">
        <f t="shared" si="9"/>
        <v>0</v>
      </c>
      <c r="BL146" s="2" t="s">
        <v>199</v>
      </c>
      <c r="BM146" s="148" t="s">
        <v>594</v>
      </c>
    </row>
    <row r="147" spans="1:65" s="17" customFormat="1" ht="16.5" customHeight="1">
      <c r="A147" s="13"/>
      <c r="B147" s="136"/>
      <c r="C147" s="137" t="s">
        <v>598</v>
      </c>
      <c r="D147" s="137" t="s">
        <v>195</v>
      </c>
      <c r="E147" s="138" t="s">
        <v>3663</v>
      </c>
      <c r="F147" s="139" t="s">
        <v>3664</v>
      </c>
      <c r="G147" s="140" t="s">
        <v>605</v>
      </c>
      <c r="H147" s="141">
        <v>8</v>
      </c>
      <c r="I147" s="142">
        <v>0</v>
      </c>
      <c r="J147" s="142">
        <f t="shared" si="0"/>
        <v>0</v>
      </c>
      <c r="K147" s="143"/>
      <c r="L147" s="14"/>
      <c r="M147" s="144"/>
      <c r="N147" s="145" t="s">
        <v>44</v>
      </c>
      <c r="O147" s="146">
        <v>0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48" t="s">
        <v>199</v>
      </c>
      <c r="AT147" s="148" t="s">
        <v>195</v>
      </c>
      <c r="AU147" s="148" t="s">
        <v>82</v>
      </c>
      <c r="AY147" s="2" t="s">
        <v>193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2" t="s">
        <v>80</v>
      </c>
      <c r="BK147" s="149">
        <f t="shared" si="9"/>
        <v>0</v>
      </c>
      <c r="BL147" s="2" t="s">
        <v>199</v>
      </c>
      <c r="BM147" s="148" t="s">
        <v>601</v>
      </c>
    </row>
    <row r="148" spans="1:65" s="17" customFormat="1" ht="24.15" customHeight="1">
      <c r="A148" s="13"/>
      <c r="B148" s="136"/>
      <c r="C148" s="137" t="s">
        <v>406</v>
      </c>
      <c r="D148" s="137" t="s">
        <v>195</v>
      </c>
      <c r="E148" s="138" t="s">
        <v>3665</v>
      </c>
      <c r="F148" s="139" t="s">
        <v>3666</v>
      </c>
      <c r="G148" s="140" t="s">
        <v>605</v>
      </c>
      <c r="H148" s="141">
        <v>8</v>
      </c>
      <c r="I148" s="142">
        <v>0</v>
      </c>
      <c r="J148" s="142">
        <f t="shared" si="0"/>
        <v>0</v>
      </c>
      <c r="K148" s="143"/>
      <c r="L148" s="14"/>
      <c r="M148" s="144"/>
      <c r="N148" s="145" t="s">
        <v>44</v>
      </c>
      <c r="O148" s="146">
        <v>0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48" t="s">
        <v>199</v>
      </c>
      <c r="AT148" s="148" t="s">
        <v>195</v>
      </c>
      <c r="AU148" s="148" t="s">
        <v>82</v>
      </c>
      <c r="AY148" s="2" t="s">
        <v>193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2" t="s">
        <v>80</v>
      </c>
      <c r="BK148" s="149">
        <f t="shared" si="9"/>
        <v>0</v>
      </c>
      <c r="BL148" s="2" t="s">
        <v>199</v>
      </c>
      <c r="BM148" s="148" t="s">
        <v>606</v>
      </c>
    </row>
    <row r="149" spans="1:65" s="123" customFormat="1" ht="22.8" customHeight="1">
      <c r="B149" s="124"/>
      <c r="D149" s="125" t="s">
        <v>72</v>
      </c>
      <c r="E149" s="134" t="s">
        <v>3667</v>
      </c>
      <c r="F149" s="134" t="s">
        <v>3668</v>
      </c>
      <c r="J149" s="135">
        <f>BK149</f>
        <v>0</v>
      </c>
      <c r="L149" s="124"/>
      <c r="M149" s="128"/>
      <c r="N149" s="129"/>
      <c r="O149" s="129"/>
      <c r="P149" s="130">
        <f>SUM(P150:P167)</f>
        <v>0</v>
      </c>
      <c r="Q149" s="129"/>
      <c r="R149" s="130">
        <f>SUM(R150:R167)</f>
        <v>0</v>
      </c>
      <c r="S149" s="129"/>
      <c r="T149" s="131">
        <f>SUM(T150:T167)</f>
        <v>0</v>
      </c>
      <c r="AR149" s="125" t="s">
        <v>80</v>
      </c>
      <c r="AT149" s="132" t="s">
        <v>72</v>
      </c>
      <c r="AU149" s="132" t="s">
        <v>80</v>
      </c>
      <c r="AY149" s="125" t="s">
        <v>193</v>
      </c>
      <c r="BK149" s="133">
        <f>SUM(BK150:BK167)</f>
        <v>0</v>
      </c>
    </row>
    <row r="150" spans="1:65" s="17" customFormat="1" ht="16.5" customHeight="1">
      <c r="A150" s="13"/>
      <c r="B150" s="136"/>
      <c r="C150" s="137" t="s">
        <v>610</v>
      </c>
      <c r="D150" s="137" t="s">
        <v>195</v>
      </c>
      <c r="E150" s="138" t="s">
        <v>3669</v>
      </c>
      <c r="F150" s="139" t="s">
        <v>3670</v>
      </c>
      <c r="G150" s="140" t="s">
        <v>605</v>
      </c>
      <c r="H150" s="141">
        <v>12</v>
      </c>
      <c r="I150" s="142">
        <v>0</v>
      </c>
      <c r="J150" s="142">
        <f t="shared" ref="J150:J167" si="10">ROUND(I150*H150,2)</f>
        <v>0</v>
      </c>
      <c r="K150" s="143"/>
      <c r="L150" s="14"/>
      <c r="M150" s="144"/>
      <c r="N150" s="145" t="s">
        <v>44</v>
      </c>
      <c r="O150" s="146">
        <v>0</v>
      </c>
      <c r="P150" s="146">
        <f t="shared" ref="P150:P167" si="11">O150*H150</f>
        <v>0</v>
      </c>
      <c r="Q150" s="146">
        <v>0</v>
      </c>
      <c r="R150" s="146">
        <f t="shared" ref="R150:R167" si="12">Q150*H150</f>
        <v>0</v>
      </c>
      <c r="S150" s="146">
        <v>0</v>
      </c>
      <c r="T150" s="147">
        <f t="shared" ref="T150:T167" si="13">S150*H150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48" t="s">
        <v>199</v>
      </c>
      <c r="AT150" s="148" t="s">
        <v>195</v>
      </c>
      <c r="AU150" s="148" t="s">
        <v>82</v>
      </c>
      <c r="AY150" s="2" t="s">
        <v>193</v>
      </c>
      <c r="BE150" s="149">
        <f t="shared" ref="BE150:BE167" si="14">IF(N150="základní",J150,0)</f>
        <v>0</v>
      </c>
      <c r="BF150" s="149">
        <f t="shared" ref="BF150:BF167" si="15">IF(N150="snížená",J150,0)</f>
        <v>0</v>
      </c>
      <c r="BG150" s="149">
        <f t="shared" ref="BG150:BG167" si="16">IF(N150="zákl. přenesená",J150,0)</f>
        <v>0</v>
      </c>
      <c r="BH150" s="149">
        <f t="shared" ref="BH150:BH167" si="17">IF(N150="sníž. přenesená",J150,0)</f>
        <v>0</v>
      </c>
      <c r="BI150" s="149">
        <f t="shared" ref="BI150:BI167" si="18">IF(N150="nulová",J150,0)</f>
        <v>0</v>
      </c>
      <c r="BJ150" s="2" t="s">
        <v>80</v>
      </c>
      <c r="BK150" s="149">
        <f t="shared" ref="BK150:BK167" si="19">ROUND(I150*H150,2)</f>
        <v>0</v>
      </c>
      <c r="BL150" s="2" t="s">
        <v>199</v>
      </c>
      <c r="BM150" s="148" t="s">
        <v>613</v>
      </c>
    </row>
    <row r="151" spans="1:65" s="17" customFormat="1" ht="16.5" customHeight="1">
      <c r="A151" s="13"/>
      <c r="B151" s="136"/>
      <c r="C151" s="137" t="s">
        <v>419</v>
      </c>
      <c r="D151" s="137" t="s">
        <v>195</v>
      </c>
      <c r="E151" s="138" t="s">
        <v>3671</v>
      </c>
      <c r="F151" s="139" t="s">
        <v>3672</v>
      </c>
      <c r="G151" s="140" t="s">
        <v>605</v>
      </c>
      <c r="H151" s="141">
        <v>2</v>
      </c>
      <c r="I151" s="142">
        <v>0</v>
      </c>
      <c r="J151" s="142">
        <f t="shared" si="10"/>
        <v>0</v>
      </c>
      <c r="K151" s="143"/>
      <c r="L151" s="14"/>
      <c r="M151" s="144"/>
      <c r="N151" s="145" t="s">
        <v>44</v>
      </c>
      <c r="O151" s="146">
        <v>0</v>
      </c>
      <c r="P151" s="146">
        <f t="shared" si="11"/>
        <v>0</v>
      </c>
      <c r="Q151" s="146">
        <v>0</v>
      </c>
      <c r="R151" s="146">
        <f t="shared" si="12"/>
        <v>0</v>
      </c>
      <c r="S151" s="146">
        <v>0</v>
      </c>
      <c r="T151" s="147">
        <f t="shared" si="13"/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48" t="s">
        <v>199</v>
      </c>
      <c r="AT151" s="148" t="s">
        <v>195</v>
      </c>
      <c r="AU151" s="148" t="s">
        <v>82</v>
      </c>
      <c r="AY151" s="2" t="s">
        <v>193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2" t="s">
        <v>80</v>
      </c>
      <c r="BK151" s="149">
        <f t="shared" si="19"/>
        <v>0</v>
      </c>
      <c r="BL151" s="2" t="s">
        <v>199</v>
      </c>
      <c r="BM151" s="148" t="s">
        <v>618</v>
      </c>
    </row>
    <row r="152" spans="1:65" s="17" customFormat="1" ht="16.5" customHeight="1">
      <c r="A152" s="13"/>
      <c r="B152" s="136"/>
      <c r="C152" s="137" t="s">
        <v>621</v>
      </c>
      <c r="D152" s="137" t="s">
        <v>195</v>
      </c>
      <c r="E152" s="138" t="s">
        <v>3673</v>
      </c>
      <c r="F152" s="139" t="s">
        <v>3674</v>
      </c>
      <c r="G152" s="140" t="s">
        <v>605</v>
      </c>
      <c r="H152" s="141">
        <v>6</v>
      </c>
      <c r="I152" s="142">
        <v>0</v>
      </c>
      <c r="J152" s="142">
        <f t="shared" si="10"/>
        <v>0</v>
      </c>
      <c r="K152" s="143"/>
      <c r="L152" s="14"/>
      <c r="M152" s="144"/>
      <c r="N152" s="145" t="s">
        <v>44</v>
      </c>
      <c r="O152" s="146">
        <v>0</v>
      </c>
      <c r="P152" s="146">
        <f t="shared" si="11"/>
        <v>0</v>
      </c>
      <c r="Q152" s="146">
        <v>0</v>
      </c>
      <c r="R152" s="146">
        <f t="shared" si="12"/>
        <v>0</v>
      </c>
      <c r="S152" s="146">
        <v>0</v>
      </c>
      <c r="T152" s="147">
        <f t="shared" si="13"/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48" t="s">
        <v>199</v>
      </c>
      <c r="AT152" s="148" t="s">
        <v>195</v>
      </c>
      <c r="AU152" s="148" t="s">
        <v>82</v>
      </c>
      <c r="AY152" s="2" t="s">
        <v>193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2" t="s">
        <v>80</v>
      </c>
      <c r="BK152" s="149">
        <f t="shared" si="19"/>
        <v>0</v>
      </c>
      <c r="BL152" s="2" t="s">
        <v>199</v>
      </c>
      <c r="BM152" s="148" t="s">
        <v>624</v>
      </c>
    </row>
    <row r="153" spans="1:65" s="17" customFormat="1" ht="16.5" customHeight="1">
      <c r="A153" s="13"/>
      <c r="B153" s="136"/>
      <c r="C153" s="137" t="s">
        <v>427</v>
      </c>
      <c r="D153" s="137" t="s">
        <v>195</v>
      </c>
      <c r="E153" s="138" t="s">
        <v>3675</v>
      </c>
      <c r="F153" s="139" t="s">
        <v>3676</v>
      </c>
      <c r="G153" s="140" t="s">
        <v>605</v>
      </c>
      <c r="H153" s="141">
        <v>4</v>
      </c>
      <c r="I153" s="142">
        <v>0</v>
      </c>
      <c r="J153" s="142">
        <f t="shared" si="10"/>
        <v>0</v>
      </c>
      <c r="K153" s="143"/>
      <c r="L153" s="14"/>
      <c r="M153" s="144"/>
      <c r="N153" s="145" t="s">
        <v>44</v>
      </c>
      <c r="O153" s="146">
        <v>0</v>
      </c>
      <c r="P153" s="146">
        <f t="shared" si="11"/>
        <v>0</v>
      </c>
      <c r="Q153" s="146">
        <v>0</v>
      </c>
      <c r="R153" s="146">
        <f t="shared" si="12"/>
        <v>0</v>
      </c>
      <c r="S153" s="146">
        <v>0</v>
      </c>
      <c r="T153" s="147">
        <f t="shared" si="13"/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48" t="s">
        <v>199</v>
      </c>
      <c r="AT153" s="148" t="s">
        <v>195</v>
      </c>
      <c r="AU153" s="148" t="s">
        <v>82</v>
      </c>
      <c r="AY153" s="2" t="s">
        <v>193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2" t="s">
        <v>80</v>
      </c>
      <c r="BK153" s="149">
        <f t="shared" si="19"/>
        <v>0</v>
      </c>
      <c r="BL153" s="2" t="s">
        <v>199</v>
      </c>
      <c r="BM153" s="148" t="s">
        <v>629</v>
      </c>
    </row>
    <row r="154" spans="1:65" s="17" customFormat="1" ht="21.75" customHeight="1">
      <c r="A154" s="13"/>
      <c r="B154" s="136"/>
      <c r="C154" s="137" t="s">
        <v>631</v>
      </c>
      <c r="D154" s="137" t="s">
        <v>195</v>
      </c>
      <c r="E154" s="138" t="s">
        <v>3677</v>
      </c>
      <c r="F154" s="139" t="s">
        <v>3678</v>
      </c>
      <c r="G154" s="140" t="s">
        <v>605</v>
      </c>
      <c r="H154" s="141">
        <v>1</v>
      </c>
      <c r="I154" s="142">
        <v>0</v>
      </c>
      <c r="J154" s="142">
        <f t="shared" si="10"/>
        <v>0</v>
      </c>
      <c r="K154" s="143"/>
      <c r="L154" s="14"/>
      <c r="M154" s="144"/>
      <c r="N154" s="145" t="s">
        <v>44</v>
      </c>
      <c r="O154" s="146">
        <v>0</v>
      </c>
      <c r="P154" s="146">
        <f t="shared" si="11"/>
        <v>0</v>
      </c>
      <c r="Q154" s="146">
        <v>0</v>
      </c>
      <c r="R154" s="146">
        <f t="shared" si="12"/>
        <v>0</v>
      </c>
      <c r="S154" s="146">
        <v>0</v>
      </c>
      <c r="T154" s="147">
        <f t="shared" si="13"/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48" t="s">
        <v>199</v>
      </c>
      <c r="AT154" s="148" t="s">
        <v>195</v>
      </c>
      <c r="AU154" s="148" t="s">
        <v>82</v>
      </c>
      <c r="AY154" s="2" t="s">
        <v>193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2" t="s">
        <v>80</v>
      </c>
      <c r="BK154" s="149">
        <f t="shared" si="19"/>
        <v>0</v>
      </c>
      <c r="BL154" s="2" t="s">
        <v>199</v>
      </c>
      <c r="BM154" s="148" t="s">
        <v>634</v>
      </c>
    </row>
    <row r="155" spans="1:65" s="17" customFormat="1" ht="16.5" customHeight="1">
      <c r="A155" s="13"/>
      <c r="B155" s="136"/>
      <c r="C155" s="137" t="s">
        <v>432</v>
      </c>
      <c r="D155" s="137" t="s">
        <v>195</v>
      </c>
      <c r="E155" s="138" t="s">
        <v>3679</v>
      </c>
      <c r="F155" s="139" t="s">
        <v>3680</v>
      </c>
      <c r="G155" s="140" t="s">
        <v>605</v>
      </c>
      <c r="H155" s="141">
        <v>1</v>
      </c>
      <c r="I155" s="142">
        <v>0</v>
      </c>
      <c r="J155" s="142">
        <f t="shared" si="10"/>
        <v>0</v>
      </c>
      <c r="K155" s="143"/>
      <c r="L155" s="14"/>
      <c r="M155" s="144"/>
      <c r="N155" s="145" t="s">
        <v>44</v>
      </c>
      <c r="O155" s="146">
        <v>0</v>
      </c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48" t="s">
        <v>199</v>
      </c>
      <c r="AT155" s="148" t="s">
        <v>195</v>
      </c>
      <c r="AU155" s="148" t="s">
        <v>82</v>
      </c>
      <c r="AY155" s="2" t="s">
        <v>193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2" t="s">
        <v>80</v>
      </c>
      <c r="BK155" s="149">
        <f t="shared" si="19"/>
        <v>0</v>
      </c>
      <c r="BL155" s="2" t="s">
        <v>199</v>
      </c>
      <c r="BM155" s="148" t="s">
        <v>639</v>
      </c>
    </row>
    <row r="156" spans="1:65" s="17" customFormat="1" ht="16.5" customHeight="1">
      <c r="A156" s="13"/>
      <c r="B156" s="136"/>
      <c r="C156" s="137" t="s">
        <v>641</v>
      </c>
      <c r="D156" s="137" t="s">
        <v>195</v>
      </c>
      <c r="E156" s="138" t="s">
        <v>3681</v>
      </c>
      <c r="F156" s="139" t="s">
        <v>3682</v>
      </c>
      <c r="G156" s="140" t="s">
        <v>605</v>
      </c>
      <c r="H156" s="141">
        <v>1</v>
      </c>
      <c r="I156" s="142">
        <v>0</v>
      </c>
      <c r="J156" s="142">
        <f t="shared" si="10"/>
        <v>0</v>
      </c>
      <c r="K156" s="143"/>
      <c r="L156" s="14"/>
      <c r="M156" s="144"/>
      <c r="N156" s="145" t="s">
        <v>44</v>
      </c>
      <c r="O156" s="146">
        <v>0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48" t="s">
        <v>199</v>
      </c>
      <c r="AT156" s="148" t="s">
        <v>195</v>
      </c>
      <c r="AU156" s="148" t="s">
        <v>82</v>
      </c>
      <c r="AY156" s="2" t="s">
        <v>193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2" t="s">
        <v>80</v>
      </c>
      <c r="BK156" s="149">
        <f t="shared" si="19"/>
        <v>0</v>
      </c>
      <c r="BL156" s="2" t="s">
        <v>199</v>
      </c>
      <c r="BM156" s="148" t="s">
        <v>644</v>
      </c>
    </row>
    <row r="157" spans="1:65" s="17" customFormat="1" ht="16.5" customHeight="1">
      <c r="A157" s="13"/>
      <c r="B157" s="136"/>
      <c r="C157" s="137" t="s">
        <v>439</v>
      </c>
      <c r="D157" s="137" t="s">
        <v>195</v>
      </c>
      <c r="E157" s="138" t="s">
        <v>3683</v>
      </c>
      <c r="F157" s="139" t="s">
        <v>3684</v>
      </c>
      <c r="G157" s="140" t="s">
        <v>605</v>
      </c>
      <c r="H157" s="141">
        <v>2</v>
      </c>
      <c r="I157" s="142">
        <v>0</v>
      </c>
      <c r="J157" s="142">
        <f t="shared" si="10"/>
        <v>0</v>
      </c>
      <c r="K157" s="143"/>
      <c r="L157" s="14"/>
      <c r="M157" s="144"/>
      <c r="N157" s="145" t="s">
        <v>44</v>
      </c>
      <c r="O157" s="146">
        <v>0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48" t="s">
        <v>199</v>
      </c>
      <c r="AT157" s="148" t="s">
        <v>195</v>
      </c>
      <c r="AU157" s="148" t="s">
        <v>82</v>
      </c>
      <c r="AY157" s="2" t="s">
        <v>193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2" t="s">
        <v>80</v>
      </c>
      <c r="BK157" s="149">
        <f t="shared" si="19"/>
        <v>0</v>
      </c>
      <c r="BL157" s="2" t="s">
        <v>199</v>
      </c>
      <c r="BM157" s="148" t="s">
        <v>650</v>
      </c>
    </row>
    <row r="158" spans="1:65" s="17" customFormat="1" ht="16.5" customHeight="1">
      <c r="A158" s="13"/>
      <c r="B158" s="136"/>
      <c r="C158" s="137" t="s">
        <v>656</v>
      </c>
      <c r="D158" s="137" t="s">
        <v>195</v>
      </c>
      <c r="E158" s="138" t="s">
        <v>3685</v>
      </c>
      <c r="F158" s="139" t="s">
        <v>3686</v>
      </c>
      <c r="G158" s="140" t="s">
        <v>605</v>
      </c>
      <c r="H158" s="141">
        <v>2</v>
      </c>
      <c r="I158" s="142">
        <v>0</v>
      </c>
      <c r="J158" s="142">
        <f t="shared" si="10"/>
        <v>0</v>
      </c>
      <c r="K158" s="143"/>
      <c r="L158" s="14"/>
      <c r="M158" s="144"/>
      <c r="N158" s="145" t="s">
        <v>44</v>
      </c>
      <c r="O158" s="146">
        <v>0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48" t="s">
        <v>199</v>
      </c>
      <c r="AT158" s="148" t="s">
        <v>195</v>
      </c>
      <c r="AU158" s="148" t="s">
        <v>82</v>
      </c>
      <c r="AY158" s="2" t="s">
        <v>193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2" t="s">
        <v>80</v>
      </c>
      <c r="BK158" s="149">
        <f t="shared" si="19"/>
        <v>0</v>
      </c>
      <c r="BL158" s="2" t="s">
        <v>199</v>
      </c>
      <c r="BM158" s="148" t="s">
        <v>659</v>
      </c>
    </row>
    <row r="159" spans="1:65" s="17" customFormat="1" ht="16.5" customHeight="1">
      <c r="A159" s="13"/>
      <c r="B159" s="136"/>
      <c r="C159" s="137" t="s">
        <v>445</v>
      </c>
      <c r="D159" s="137" t="s">
        <v>195</v>
      </c>
      <c r="E159" s="138" t="s">
        <v>3687</v>
      </c>
      <c r="F159" s="139" t="s">
        <v>3688</v>
      </c>
      <c r="G159" s="140" t="s">
        <v>605</v>
      </c>
      <c r="H159" s="141">
        <v>4</v>
      </c>
      <c r="I159" s="142">
        <v>0</v>
      </c>
      <c r="J159" s="142">
        <f t="shared" si="10"/>
        <v>0</v>
      </c>
      <c r="K159" s="143"/>
      <c r="L159" s="14"/>
      <c r="M159" s="144"/>
      <c r="N159" s="145" t="s">
        <v>44</v>
      </c>
      <c r="O159" s="146">
        <v>0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48" t="s">
        <v>199</v>
      </c>
      <c r="AT159" s="148" t="s">
        <v>195</v>
      </c>
      <c r="AU159" s="148" t="s">
        <v>82</v>
      </c>
      <c r="AY159" s="2" t="s">
        <v>193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2" t="s">
        <v>80</v>
      </c>
      <c r="BK159" s="149">
        <f t="shared" si="19"/>
        <v>0</v>
      </c>
      <c r="BL159" s="2" t="s">
        <v>199</v>
      </c>
      <c r="BM159" s="148" t="s">
        <v>663</v>
      </c>
    </row>
    <row r="160" spans="1:65" s="17" customFormat="1" ht="16.5" customHeight="1">
      <c r="A160" s="13"/>
      <c r="B160" s="136"/>
      <c r="C160" s="137" t="s">
        <v>667</v>
      </c>
      <c r="D160" s="137" t="s">
        <v>195</v>
      </c>
      <c r="E160" s="138" t="s">
        <v>3689</v>
      </c>
      <c r="F160" s="139" t="s">
        <v>3690</v>
      </c>
      <c r="G160" s="140" t="s">
        <v>605</v>
      </c>
      <c r="H160" s="141">
        <v>2</v>
      </c>
      <c r="I160" s="142">
        <v>0</v>
      </c>
      <c r="J160" s="142">
        <f t="shared" si="10"/>
        <v>0</v>
      </c>
      <c r="K160" s="143"/>
      <c r="L160" s="14"/>
      <c r="M160" s="144"/>
      <c r="N160" s="145" t="s">
        <v>44</v>
      </c>
      <c r="O160" s="146">
        <v>0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48" t="s">
        <v>199</v>
      </c>
      <c r="AT160" s="148" t="s">
        <v>195</v>
      </c>
      <c r="AU160" s="148" t="s">
        <v>82</v>
      </c>
      <c r="AY160" s="2" t="s">
        <v>193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2" t="s">
        <v>80</v>
      </c>
      <c r="BK160" s="149">
        <f t="shared" si="19"/>
        <v>0</v>
      </c>
      <c r="BL160" s="2" t="s">
        <v>199</v>
      </c>
      <c r="BM160" s="148" t="s">
        <v>670</v>
      </c>
    </row>
    <row r="161" spans="1:65" s="17" customFormat="1" ht="16.5" customHeight="1">
      <c r="A161" s="13"/>
      <c r="B161" s="136"/>
      <c r="C161" s="137" t="s">
        <v>449</v>
      </c>
      <c r="D161" s="137" t="s">
        <v>195</v>
      </c>
      <c r="E161" s="138" t="s">
        <v>3691</v>
      </c>
      <c r="F161" s="139" t="s">
        <v>3692</v>
      </c>
      <c r="G161" s="140" t="s">
        <v>605</v>
      </c>
      <c r="H161" s="141">
        <v>1</v>
      </c>
      <c r="I161" s="142">
        <v>0</v>
      </c>
      <c r="J161" s="142">
        <f t="shared" si="10"/>
        <v>0</v>
      </c>
      <c r="K161" s="143"/>
      <c r="L161" s="14"/>
      <c r="M161" s="144"/>
      <c r="N161" s="145" t="s">
        <v>44</v>
      </c>
      <c r="O161" s="146">
        <v>0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48" t="s">
        <v>199</v>
      </c>
      <c r="AT161" s="148" t="s">
        <v>195</v>
      </c>
      <c r="AU161" s="148" t="s">
        <v>82</v>
      </c>
      <c r="AY161" s="2" t="s">
        <v>193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2" t="s">
        <v>80</v>
      </c>
      <c r="BK161" s="149">
        <f t="shared" si="19"/>
        <v>0</v>
      </c>
      <c r="BL161" s="2" t="s">
        <v>199</v>
      </c>
      <c r="BM161" s="148" t="s">
        <v>674</v>
      </c>
    </row>
    <row r="162" spans="1:65" s="17" customFormat="1" ht="16.5" customHeight="1">
      <c r="A162" s="13"/>
      <c r="B162" s="136"/>
      <c r="C162" s="137" t="s">
        <v>680</v>
      </c>
      <c r="D162" s="137" t="s">
        <v>195</v>
      </c>
      <c r="E162" s="138" t="s">
        <v>3693</v>
      </c>
      <c r="F162" s="139" t="s">
        <v>3694</v>
      </c>
      <c r="G162" s="140" t="s">
        <v>605</v>
      </c>
      <c r="H162" s="141">
        <v>1</v>
      </c>
      <c r="I162" s="142">
        <v>0</v>
      </c>
      <c r="J162" s="142">
        <f t="shared" si="10"/>
        <v>0</v>
      </c>
      <c r="K162" s="143"/>
      <c r="L162" s="14"/>
      <c r="M162" s="144"/>
      <c r="N162" s="145" t="s">
        <v>44</v>
      </c>
      <c r="O162" s="146">
        <v>0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48" t="s">
        <v>199</v>
      </c>
      <c r="AT162" s="148" t="s">
        <v>195</v>
      </c>
      <c r="AU162" s="148" t="s">
        <v>82</v>
      </c>
      <c r="AY162" s="2" t="s">
        <v>193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2" t="s">
        <v>80</v>
      </c>
      <c r="BK162" s="149">
        <f t="shared" si="19"/>
        <v>0</v>
      </c>
      <c r="BL162" s="2" t="s">
        <v>199</v>
      </c>
      <c r="BM162" s="148" t="s">
        <v>683</v>
      </c>
    </row>
    <row r="163" spans="1:65" s="17" customFormat="1" ht="24.15" customHeight="1">
      <c r="A163" s="13"/>
      <c r="B163" s="136"/>
      <c r="C163" s="137" t="s">
        <v>456</v>
      </c>
      <c r="D163" s="137" t="s">
        <v>195</v>
      </c>
      <c r="E163" s="138" t="s">
        <v>3695</v>
      </c>
      <c r="F163" s="139" t="s">
        <v>3696</v>
      </c>
      <c r="G163" s="140" t="s">
        <v>605</v>
      </c>
      <c r="H163" s="141">
        <v>1</v>
      </c>
      <c r="I163" s="142">
        <v>0</v>
      </c>
      <c r="J163" s="142">
        <f t="shared" si="10"/>
        <v>0</v>
      </c>
      <c r="K163" s="143"/>
      <c r="L163" s="14"/>
      <c r="M163" s="144"/>
      <c r="N163" s="145" t="s">
        <v>44</v>
      </c>
      <c r="O163" s="146">
        <v>0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48" t="s">
        <v>199</v>
      </c>
      <c r="AT163" s="148" t="s">
        <v>195</v>
      </c>
      <c r="AU163" s="148" t="s">
        <v>82</v>
      </c>
      <c r="AY163" s="2" t="s">
        <v>193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2" t="s">
        <v>80</v>
      </c>
      <c r="BK163" s="149">
        <f t="shared" si="19"/>
        <v>0</v>
      </c>
      <c r="BL163" s="2" t="s">
        <v>199</v>
      </c>
      <c r="BM163" s="148" t="s">
        <v>689</v>
      </c>
    </row>
    <row r="164" spans="1:65" s="17" customFormat="1" ht="24.15" customHeight="1">
      <c r="A164" s="13"/>
      <c r="B164" s="136"/>
      <c r="C164" s="137" t="s">
        <v>701</v>
      </c>
      <c r="D164" s="137" t="s">
        <v>195</v>
      </c>
      <c r="E164" s="138" t="s">
        <v>3697</v>
      </c>
      <c r="F164" s="139" t="s">
        <v>3698</v>
      </c>
      <c r="G164" s="140" t="s">
        <v>605</v>
      </c>
      <c r="H164" s="141">
        <v>1</v>
      </c>
      <c r="I164" s="142">
        <v>0</v>
      </c>
      <c r="J164" s="142">
        <f t="shared" si="10"/>
        <v>0</v>
      </c>
      <c r="K164" s="143"/>
      <c r="L164" s="14"/>
      <c r="M164" s="144"/>
      <c r="N164" s="145" t="s">
        <v>44</v>
      </c>
      <c r="O164" s="146">
        <v>0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48" t="s">
        <v>199</v>
      </c>
      <c r="AT164" s="148" t="s">
        <v>195</v>
      </c>
      <c r="AU164" s="148" t="s">
        <v>82</v>
      </c>
      <c r="AY164" s="2" t="s">
        <v>193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2" t="s">
        <v>80</v>
      </c>
      <c r="BK164" s="149">
        <f t="shared" si="19"/>
        <v>0</v>
      </c>
      <c r="BL164" s="2" t="s">
        <v>199</v>
      </c>
      <c r="BM164" s="148" t="s">
        <v>704</v>
      </c>
    </row>
    <row r="165" spans="1:65" s="17" customFormat="1" ht="24.15" customHeight="1">
      <c r="A165" s="13"/>
      <c r="B165" s="136"/>
      <c r="C165" s="137" t="s">
        <v>470</v>
      </c>
      <c r="D165" s="137" t="s">
        <v>195</v>
      </c>
      <c r="E165" s="138" t="s">
        <v>3699</v>
      </c>
      <c r="F165" s="139" t="s">
        <v>3700</v>
      </c>
      <c r="G165" s="140" t="s">
        <v>605</v>
      </c>
      <c r="H165" s="141">
        <v>1</v>
      </c>
      <c r="I165" s="142">
        <v>0</v>
      </c>
      <c r="J165" s="142">
        <f t="shared" si="10"/>
        <v>0</v>
      </c>
      <c r="K165" s="143"/>
      <c r="L165" s="14"/>
      <c r="M165" s="144"/>
      <c r="N165" s="145" t="s">
        <v>44</v>
      </c>
      <c r="O165" s="146">
        <v>0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48" t="s">
        <v>199</v>
      </c>
      <c r="AT165" s="148" t="s">
        <v>195</v>
      </c>
      <c r="AU165" s="148" t="s">
        <v>82</v>
      </c>
      <c r="AY165" s="2" t="s">
        <v>193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2" t="s">
        <v>80</v>
      </c>
      <c r="BK165" s="149">
        <f t="shared" si="19"/>
        <v>0</v>
      </c>
      <c r="BL165" s="2" t="s">
        <v>199</v>
      </c>
      <c r="BM165" s="148" t="s">
        <v>711</v>
      </c>
    </row>
    <row r="166" spans="1:65" s="17" customFormat="1" ht="24.15" customHeight="1">
      <c r="A166" s="13"/>
      <c r="B166" s="136"/>
      <c r="C166" s="137" t="s">
        <v>718</v>
      </c>
      <c r="D166" s="137" t="s">
        <v>195</v>
      </c>
      <c r="E166" s="138" t="s">
        <v>3701</v>
      </c>
      <c r="F166" s="139" t="s">
        <v>3702</v>
      </c>
      <c r="G166" s="140" t="s">
        <v>605</v>
      </c>
      <c r="H166" s="141">
        <v>1</v>
      </c>
      <c r="I166" s="142">
        <v>0</v>
      </c>
      <c r="J166" s="142">
        <f t="shared" si="10"/>
        <v>0</v>
      </c>
      <c r="K166" s="143"/>
      <c r="L166" s="14"/>
      <c r="M166" s="144"/>
      <c r="N166" s="145" t="s">
        <v>44</v>
      </c>
      <c r="O166" s="146">
        <v>0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R166" s="148" t="s">
        <v>199</v>
      </c>
      <c r="AT166" s="148" t="s">
        <v>195</v>
      </c>
      <c r="AU166" s="148" t="s">
        <v>82</v>
      </c>
      <c r="AY166" s="2" t="s">
        <v>193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2" t="s">
        <v>80</v>
      </c>
      <c r="BK166" s="149">
        <f t="shared" si="19"/>
        <v>0</v>
      </c>
      <c r="BL166" s="2" t="s">
        <v>199</v>
      </c>
      <c r="BM166" s="148" t="s">
        <v>721</v>
      </c>
    </row>
    <row r="167" spans="1:65" s="17" customFormat="1" ht="24.15" customHeight="1">
      <c r="A167" s="13"/>
      <c r="B167" s="136"/>
      <c r="C167" s="137" t="s">
        <v>481</v>
      </c>
      <c r="D167" s="137" t="s">
        <v>195</v>
      </c>
      <c r="E167" s="138" t="s">
        <v>3703</v>
      </c>
      <c r="F167" s="139" t="s">
        <v>3704</v>
      </c>
      <c r="G167" s="140" t="s">
        <v>605</v>
      </c>
      <c r="H167" s="141">
        <v>1</v>
      </c>
      <c r="I167" s="142">
        <v>0</v>
      </c>
      <c r="J167" s="142">
        <f t="shared" si="10"/>
        <v>0</v>
      </c>
      <c r="K167" s="143"/>
      <c r="L167" s="14"/>
      <c r="M167" s="144"/>
      <c r="N167" s="145" t="s">
        <v>44</v>
      </c>
      <c r="O167" s="146">
        <v>0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48" t="s">
        <v>199</v>
      </c>
      <c r="AT167" s="148" t="s">
        <v>195</v>
      </c>
      <c r="AU167" s="148" t="s">
        <v>82</v>
      </c>
      <c r="AY167" s="2" t="s">
        <v>193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2" t="s">
        <v>80</v>
      </c>
      <c r="BK167" s="149">
        <f t="shared" si="19"/>
        <v>0</v>
      </c>
      <c r="BL167" s="2" t="s">
        <v>199</v>
      </c>
      <c r="BM167" s="148" t="s">
        <v>733</v>
      </c>
    </row>
    <row r="168" spans="1:65" s="123" customFormat="1" ht="22.8" customHeight="1">
      <c r="B168" s="124"/>
      <c r="D168" s="125" t="s">
        <v>72</v>
      </c>
      <c r="E168" s="134" t="s">
        <v>3705</v>
      </c>
      <c r="F168" s="134" t="s">
        <v>3580</v>
      </c>
      <c r="J168" s="135">
        <f>BK168</f>
        <v>0</v>
      </c>
      <c r="L168" s="124"/>
      <c r="M168" s="128"/>
      <c r="N168" s="129"/>
      <c r="O168" s="129"/>
      <c r="P168" s="130">
        <f>SUM(P169:P170)</f>
        <v>0</v>
      </c>
      <c r="Q168" s="129"/>
      <c r="R168" s="130">
        <f>SUM(R169:R170)</f>
        <v>0</v>
      </c>
      <c r="S168" s="129"/>
      <c r="T168" s="131">
        <f>SUM(T169:T170)</f>
        <v>0</v>
      </c>
      <c r="AR168" s="125" t="s">
        <v>80</v>
      </c>
      <c r="AT168" s="132" t="s">
        <v>72</v>
      </c>
      <c r="AU168" s="132" t="s">
        <v>80</v>
      </c>
      <c r="AY168" s="125" t="s">
        <v>193</v>
      </c>
      <c r="BK168" s="133">
        <f>SUM(BK169:BK170)</f>
        <v>0</v>
      </c>
    </row>
    <row r="169" spans="1:65" s="17" customFormat="1" ht="24.15" customHeight="1">
      <c r="A169" s="13"/>
      <c r="B169" s="136"/>
      <c r="C169" s="137" t="s">
        <v>735</v>
      </c>
      <c r="D169" s="137" t="s">
        <v>195</v>
      </c>
      <c r="E169" s="138" t="s">
        <v>3706</v>
      </c>
      <c r="F169" s="139" t="s">
        <v>3707</v>
      </c>
      <c r="G169" s="140" t="s">
        <v>2862</v>
      </c>
      <c r="H169" s="141">
        <v>4</v>
      </c>
      <c r="I169" s="142">
        <v>0</v>
      </c>
      <c r="J169" s="142">
        <f>ROUND(I169*H169,2)</f>
        <v>0</v>
      </c>
      <c r="K169" s="143"/>
      <c r="L169" s="14"/>
      <c r="M169" s="144"/>
      <c r="N169" s="145" t="s">
        <v>44</v>
      </c>
      <c r="O169" s="146">
        <v>0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48" t="s">
        <v>199</v>
      </c>
      <c r="AT169" s="148" t="s">
        <v>195</v>
      </c>
      <c r="AU169" s="148" t="s">
        <v>82</v>
      </c>
      <c r="AY169" s="2" t="s">
        <v>193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2" t="s">
        <v>80</v>
      </c>
      <c r="BK169" s="149">
        <f>ROUND(I169*H169,2)</f>
        <v>0</v>
      </c>
      <c r="BL169" s="2" t="s">
        <v>199</v>
      </c>
      <c r="BM169" s="148" t="s">
        <v>738</v>
      </c>
    </row>
    <row r="170" spans="1:65" s="17" customFormat="1" ht="24.15" customHeight="1">
      <c r="A170" s="13"/>
      <c r="B170" s="136"/>
      <c r="C170" s="137" t="s">
        <v>485</v>
      </c>
      <c r="D170" s="137" t="s">
        <v>195</v>
      </c>
      <c r="E170" s="138" t="s">
        <v>3708</v>
      </c>
      <c r="F170" s="139" t="s">
        <v>3709</v>
      </c>
      <c r="G170" s="140" t="s">
        <v>605</v>
      </c>
      <c r="H170" s="141">
        <v>4</v>
      </c>
      <c r="I170" s="142">
        <v>0</v>
      </c>
      <c r="J170" s="142">
        <f>ROUND(I170*H170,2)</f>
        <v>0</v>
      </c>
      <c r="K170" s="143"/>
      <c r="L170" s="14"/>
      <c r="M170" s="144"/>
      <c r="N170" s="145" t="s">
        <v>44</v>
      </c>
      <c r="O170" s="146">
        <v>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48" t="s">
        <v>199</v>
      </c>
      <c r="AT170" s="148" t="s">
        <v>195</v>
      </c>
      <c r="AU170" s="148" t="s">
        <v>82</v>
      </c>
      <c r="AY170" s="2" t="s">
        <v>193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2" t="s">
        <v>80</v>
      </c>
      <c r="BK170" s="149">
        <f>ROUND(I170*H170,2)</f>
        <v>0</v>
      </c>
      <c r="BL170" s="2" t="s">
        <v>199</v>
      </c>
      <c r="BM170" s="148" t="s">
        <v>744</v>
      </c>
    </row>
    <row r="171" spans="1:65" s="123" customFormat="1" ht="22.8" customHeight="1">
      <c r="B171" s="124"/>
      <c r="D171" s="125" t="s">
        <v>72</v>
      </c>
      <c r="E171" s="134" t="s">
        <v>3710</v>
      </c>
      <c r="F171" s="134" t="s">
        <v>3711</v>
      </c>
      <c r="J171" s="135">
        <f>BK171</f>
        <v>0</v>
      </c>
      <c r="L171" s="124"/>
      <c r="M171" s="128"/>
      <c r="N171" s="129"/>
      <c r="O171" s="129"/>
      <c r="P171" s="130">
        <f>SUM(P172:P231)</f>
        <v>0</v>
      </c>
      <c r="Q171" s="129"/>
      <c r="R171" s="130">
        <f>SUM(R172:R231)</f>
        <v>0</v>
      </c>
      <c r="S171" s="129"/>
      <c r="T171" s="131">
        <f>SUM(T172:T231)</f>
        <v>0</v>
      </c>
      <c r="AR171" s="125" t="s">
        <v>80</v>
      </c>
      <c r="AT171" s="132" t="s">
        <v>72</v>
      </c>
      <c r="AU171" s="132" t="s">
        <v>80</v>
      </c>
      <c r="AY171" s="125" t="s">
        <v>193</v>
      </c>
      <c r="BK171" s="133">
        <f>SUM(BK172:BK231)</f>
        <v>0</v>
      </c>
    </row>
    <row r="172" spans="1:65" s="17" customFormat="1" ht="16.5" customHeight="1">
      <c r="A172" s="13"/>
      <c r="B172" s="136"/>
      <c r="C172" s="137" t="s">
        <v>749</v>
      </c>
      <c r="D172" s="137" t="s">
        <v>195</v>
      </c>
      <c r="E172" s="138" t="s">
        <v>3712</v>
      </c>
      <c r="F172" s="139" t="s">
        <v>3713</v>
      </c>
      <c r="G172" s="140" t="s">
        <v>605</v>
      </c>
      <c r="H172" s="141">
        <v>96</v>
      </c>
      <c r="I172" s="142">
        <v>0</v>
      </c>
      <c r="J172" s="142">
        <f t="shared" ref="J172:J203" si="20">ROUND(I172*H172,2)</f>
        <v>0</v>
      </c>
      <c r="K172" s="143"/>
      <c r="L172" s="14"/>
      <c r="M172" s="144"/>
      <c r="N172" s="145" t="s">
        <v>44</v>
      </c>
      <c r="O172" s="146">
        <v>0</v>
      </c>
      <c r="P172" s="146">
        <f t="shared" ref="P172:P203" si="21">O172*H172</f>
        <v>0</v>
      </c>
      <c r="Q172" s="146">
        <v>0</v>
      </c>
      <c r="R172" s="146">
        <f t="shared" ref="R172:R203" si="22">Q172*H172</f>
        <v>0</v>
      </c>
      <c r="S172" s="146">
        <v>0</v>
      </c>
      <c r="T172" s="147">
        <f t="shared" ref="T172:T203" si="23"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48" t="s">
        <v>199</v>
      </c>
      <c r="AT172" s="148" t="s">
        <v>195</v>
      </c>
      <c r="AU172" s="148" t="s">
        <v>82</v>
      </c>
      <c r="AY172" s="2" t="s">
        <v>193</v>
      </c>
      <c r="BE172" s="149">
        <f t="shared" ref="BE172:BE203" si="24">IF(N172="základní",J172,0)</f>
        <v>0</v>
      </c>
      <c r="BF172" s="149">
        <f t="shared" ref="BF172:BF203" si="25">IF(N172="snížená",J172,0)</f>
        <v>0</v>
      </c>
      <c r="BG172" s="149">
        <f t="shared" ref="BG172:BG203" si="26">IF(N172="zákl. přenesená",J172,0)</f>
        <v>0</v>
      </c>
      <c r="BH172" s="149">
        <f t="shared" ref="BH172:BH203" si="27">IF(N172="sníž. přenesená",J172,0)</f>
        <v>0</v>
      </c>
      <c r="BI172" s="149">
        <f t="shared" ref="BI172:BI203" si="28">IF(N172="nulová",J172,0)</f>
        <v>0</v>
      </c>
      <c r="BJ172" s="2" t="s">
        <v>80</v>
      </c>
      <c r="BK172" s="149">
        <f t="shared" ref="BK172:BK203" si="29">ROUND(I172*H172,2)</f>
        <v>0</v>
      </c>
      <c r="BL172" s="2" t="s">
        <v>199</v>
      </c>
      <c r="BM172" s="148" t="s">
        <v>752</v>
      </c>
    </row>
    <row r="173" spans="1:65" s="17" customFormat="1" ht="16.5" customHeight="1">
      <c r="A173" s="13"/>
      <c r="B173" s="136"/>
      <c r="C173" s="137" t="s">
        <v>491</v>
      </c>
      <c r="D173" s="137" t="s">
        <v>195</v>
      </c>
      <c r="E173" s="138" t="s">
        <v>3714</v>
      </c>
      <c r="F173" s="139" t="s">
        <v>3715</v>
      </c>
      <c r="G173" s="140" t="s">
        <v>605</v>
      </c>
      <c r="H173" s="141">
        <v>11</v>
      </c>
      <c r="I173" s="142">
        <v>0</v>
      </c>
      <c r="J173" s="142">
        <f t="shared" si="20"/>
        <v>0</v>
      </c>
      <c r="K173" s="143"/>
      <c r="L173" s="14"/>
      <c r="M173" s="144"/>
      <c r="N173" s="145" t="s">
        <v>44</v>
      </c>
      <c r="O173" s="146">
        <v>0</v>
      </c>
      <c r="P173" s="146">
        <f t="shared" si="21"/>
        <v>0</v>
      </c>
      <c r="Q173" s="146">
        <v>0</v>
      </c>
      <c r="R173" s="146">
        <f t="shared" si="22"/>
        <v>0</v>
      </c>
      <c r="S173" s="146">
        <v>0</v>
      </c>
      <c r="T173" s="147">
        <f t="shared" si="23"/>
        <v>0</v>
      </c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R173" s="148" t="s">
        <v>199</v>
      </c>
      <c r="AT173" s="148" t="s">
        <v>195</v>
      </c>
      <c r="AU173" s="148" t="s">
        <v>82</v>
      </c>
      <c r="AY173" s="2" t="s">
        <v>193</v>
      </c>
      <c r="BE173" s="149">
        <f t="shared" si="24"/>
        <v>0</v>
      </c>
      <c r="BF173" s="149">
        <f t="shared" si="25"/>
        <v>0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2" t="s">
        <v>80</v>
      </c>
      <c r="BK173" s="149">
        <f t="shared" si="29"/>
        <v>0</v>
      </c>
      <c r="BL173" s="2" t="s">
        <v>199</v>
      </c>
      <c r="BM173" s="148" t="s">
        <v>756</v>
      </c>
    </row>
    <row r="174" spans="1:65" s="17" customFormat="1" ht="16.5" customHeight="1">
      <c r="A174" s="13"/>
      <c r="B174" s="136"/>
      <c r="C174" s="137" t="s">
        <v>758</v>
      </c>
      <c r="D174" s="137" t="s">
        <v>195</v>
      </c>
      <c r="E174" s="138" t="s">
        <v>3716</v>
      </c>
      <c r="F174" s="139" t="s">
        <v>3717</v>
      </c>
      <c r="G174" s="140" t="s">
        <v>605</v>
      </c>
      <c r="H174" s="141">
        <v>6</v>
      </c>
      <c r="I174" s="142">
        <v>0</v>
      </c>
      <c r="J174" s="142">
        <f t="shared" si="20"/>
        <v>0</v>
      </c>
      <c r="K174" s="143"/>
      <c r="L174" s="14"/>
      <c r="M174" s="144"/>
      <c r="N174" s="145" t="s">
        <v>44</v>
      </c>
      <c r="O174" s="146">
        <v>0</v>
      </c>
      <c r="P174" s="146">
        <f t="shared" si="21"/>
        <v>0</v>
      </c>
      <c r="Q174" s="146">
        <v>0</v>
      </c>
      <c r="R174" s="146">
        <f t="shared" si="22"/>
        <v>0</v>
      </c>
      <c r="S174" s="146">
        <v>0</v>
      </c>
      <c r="T174" s="147">
        <f t="shared" si="23"/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48" t="s">
        <v>199</v>
      </c>
      <c r="AT174" s="148" t="s">
        <v>195</v>
      </c>
      <c r="AU174" s="148" t="s">
        <v>82</v>
      </c>
      <c r="AY174" s="2" t="s">
        <v>193</v>
      </c>
      <c r="BE174" s="149">
        <f t="shared" si="24"/>
        <v>0</v>
      </c>
      <c r="BF174" s="149">
        <f t="shared" si="25"/>
        <v>0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2" t="s">
        <v>80</v>
      </c>
      <c r="BK174" s="149">
        <f t="shared" si="29"/>
        <v>0</v>
      </c>
      <c r="BL174" s="2" t="s">
        <v>199</v>
      </c>
      <c r="BM174" s="148" t="s">
        <v>761</v>
      </c>
    </row>
    <row r="175" spans="1:65" s="17" customFormat="1" ht="24.15" customHeight="1">
      <c r="A175" s="13"/>
      <c r="B175" s="136"/>
      <c r="C175" s="137" t="s">
        <v>497</v>
      </c>
      <c r="D175" s="137" t="s">
        <v>195</v>
      </c>
      <c r="E175" s="138" t="s">
        <v>3718</v>
      </c>
      <c r="F175" s="139" t="s">
        <v>3719</v>
      </c>
      <c r="G175" s="140" t="s">
        <v>605</v>
      </c>
      <c r="H175" s="141">
        <v>3</v>
      </c>
      <c r="I175" s="142">
        <v>0</v>
      </c>
      <c r="J175" s="142">
        <f t="shared" si="20"/>
        <v>0</v>
      </c>
      <c r="K175" s="143"/>
      <c r="L175" s="14"/>
      <c r="M175" s="144"/>
      <c r="N175" s="145" t="s">
        <v>44</v>
      </c>
      <c r="O175" s="146">
        <v>0</v>
      </c>
      <c r="P175" s="146">
        <f t="shared" si="21"/>
        <v>0</v>
      </c>
      <c r="Q175" s="146">
        <v>0</v>
      </c>
      <c r="R175" s="146">
        <f t="shared" si="22"/>
        <v>0</v>
      </c>
      <c r="S175" s="146">
        <v>0</v>
      </c>
      <c r="T175" s="147">
        <f t="shared" si="23"/>
        <v>0</v>
      </c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R175" s="148" t="s">
        <v>199</v>
      </c>
      <c r="AT175" s="148" t="s">
        <v>195</v>
      </c>
      <c r="AU175" s="148" t="s">
        <v>82</v>
      </c>
      <c r="AY175" s="2" t="s">
        <v>193</v>
      </c>
      <c r="BE175" s="149">
        <f t="shared" si="24"/>
        <v>0</v>
      </c>
      <c r="BF175" s="149">
        <f t="shared" si="25"/>
        <v>0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2" t="s">
        <v>80</v>
      </c>
      <c r="BK175" s="149">
        <f t="shared" si="29"/>
        <v>0</v>
      </c>
      <c r="BL175" s="2" t="s">
        <v>199</v>
      </c>
      <c r="BM175" s="148" t="s">
        <v>765</v>
      </c>
    </row>
    <row r="176" spans="1:65" s="17" customFormat="1" ht="16.5" customHeight="1">
      <c r="A176" s="13"/>
      <c r="B176" s="136"/>
      <c r="C176" s="137" t="s">
        <v>769</v>
      </c>
      <c r="D176" s="137" t="s">
        <v>195</v>
      </c>
      <c r="E176" s="138" t="s">
        <v>3720</v>
      </c>
      <c r="F176" s="139" t="s">
        <v>3721</v>
      </c>
      <c r="G176" s="140" t="s">
        <v>353</v>
      </c>
      <c r="H176" s="141">
        <v>50</v>
      </c>
      <c r="I176" s="142">
        <v>0</v>
      </c>
      <c r="J176" s="142">
        <f t="shared" si="20"/>
        <v>0</v>
      </c>
      <c r="K176" s="143"/>
      <c r="L176" s="14"/>
      <c r="M176" s="144"/>
      <c r="N176" s="145" t="s">
        <v>44</v>
      </c>
      <c r="O176" s="146">
        <v>0</v>
      </c>
      <c r="P176" s="146">
        <f t="shared" si="21"/>
        <v>0</v>
      </c>
      <c r="Q176" s="146">
        <v>0</v>
      </c>
      <c r="R176" s="146">
        <f t="shared" si="22"/>
        <v>0</v>
      </c>
      <c r="S176" s="146">
        <v>0</v>
      </c>
      <c r="T176" s="147">
        <f t="shared" si="23"/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48" t="s">
        <v>199</v>
      </c>
      <c r="AT176" s="148" t="s">
        <v>195</v>
      </c>
      <c r="AU176" s="148" t="s">
        <v>82</v>
      </c>
      <c r="AY176" s="2" t="s">
        <v>193</v>
      </c>
      <c r="BE176" s="149">
        <f t="shared" si="24"/>
        <v>0</v>
      </c>
      <c r="BF176" s="149">
        <f t="shared" si="25"/>
        <v>0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2" t="s">
        <v>80</v>
      </c>
      <c r="BK176" s="149">
        <f t="shared" si="29"/>
        <v>0</v>
      </c>
      <c r="BL176" s="2" t="s">
        <v>199</v>
      </c>
      <c r="BM176" s="148" t="s">
        <v>772</v>
      </c>
    </row>
    <row r="177" spans="1:65" s="17" customFormat="1" ht="21.75" customHeight="1">
      <c r="A177" s="13"/>
      <c r="B177" s="136"/>
      <c r="C177" s="137" t="s">
        <v>504</v>
      </c>
      <c r="D177" s="137" t="s">
        <v>195</v>
      </c>
      <c r="E177" s="138" t="s">
        <v>3722</v>
      </c>
      <c r="F177" s="139" t="s">
        <v>3723</v>
      </c>
      <c r="G177" s="140" t="s">
        <v>353</v>
      </c>
      <c r="H177" s="141">
        <v>50</v>
      </c>
      <c r="I177" s="142">
        <v>0</v>
      </c>
      <c r="J177" s="142">
        <f t="shared" si="20"/>
        <v>0</v>
      </c>
      <c r="K177" s="143"/>
      <c r="L177" s="14"/>
      <c r="M177" s="144"/>
      <c r="N177" s="145" t="s">
        <v>44</v>
      </c>
      <c r="O177" s="146">
        <v>0</v>
      </c>
      <c r="P177" s="146">
        <f t="shared" si="21"/>
        <v>0</v>
      </c>
      <c r="Q177" s="146">
        <v>0</v>
      </c>
      <c r="R177" s="146">
        <f t="shared" si="22"/>
        <v>0</v>
      </c>
      <c r="S177" s="146">
        <v>0</v>
      </c>
      <c r="T177" s="147">
        <f t="shared" si="23"/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148" t="s">
        <v>199</v>
      </c>
      <c r="AT177" s="148" t="s">
        <v>195</v>
      </c>
      <c r="AU177" s="148" t="s">
        <v>82</v>
      </c>
      <c r="AY177" s="2" t="s">
        <v>193</v>
      </c>
      <c r="BE177" s="149">
        <f t="shared" si="24"/>
        <v>0</v>
      </c>
      <c r="BF177" s="149">
        <f t="shared" si="25"/>
        <v>0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2" t="s">
        <v>80</v>
      </c>
      <c r="BK177" s="149">
        <f t="shared" si="29"/>
        <v>0</v>
      </c>
      <c r="BL177" s="2" t="s">
        <v>199</v>
      </c>
      <c r="BM177" s="148" t="s">
        <v>778</v>
      </c>
    </row>
    <row r="178" spans="1:65" s="17" customFormat="1" ht="16.5" customHeight="1">
      <c r="A178" s="13"/>
      <c r="B178" s="136"/>
      <c r="C178" s="137" t="s">
        <v>782</v>
      </c>
      <c r="D178" s="137" t="s">
        <v>195</v>
      </c>
      <c r="E178" s="138" t="s">
        <v>3724</v>
      </c>
      <c r="F178" s="139" t="s">
        <v>3725</v>
      </c>
      <c r="G178" s="140" t="s">
        <v>605</v>
      </c>
      <c r="H178" s="141">
        <v>6</v>
      </c>
      <c r="I178" s="142">
        <v>0</v>
      </c>
      <c r="J178" s="142">
        <f t="shared" si="20"/>
        <v>0</v>
      </c>
      <c r="K178" s="143"/>
      <c r="L178" s="14"/>
      <c r="M178" s="144"/>
      <c r="N178" s="145" t="s">
        <v>44</v>
      </c>
      <c r="O178" s="146">
        <v>0</v>
      </c>
      <c r="P178" s="146">
        <f t="shared" si="21"/>
        <v>0</v>
      </c>
      <c r="Q178" s="146">
        <v>0</v>
      </c>
      <c r="R178" s="146">
        <f t="shared" si="22"/>
        <v>0</v>
      </c>
      <c r="S178" s="146">
        <v>0</v>
      </c>
      <c r="T178" s="147">
        <f t="shared" si="23"/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48" t="s">
        <v>199</v>
      </c>
      <c r="AT178" s="148" t="s">
        <v>195</v>
      </c>
      <c r="AU178" s="148" t="s">
        <v>82</v>
      </c>
      <c r="AY178" s="2" t="s">
        <v>193</v>
      </c>
      <c r="BE178" s="149">
        <f t="shared" si="24"/>
        <v>0</v>
      </c>
      <c r="BF178" s="149">
        <f t="shared" si="25"/>
        <v>0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2" t="s">
        <v>80</v>
      </c>
      <c r="BK178" s="149">
        <f t="shared" si="29"/>
        <v>0</v>
      </c>
      <c r="BL178" s="2" t="s">
        <v>199</v>
      </c>
      <c r="BM178" s="148" t="s">
        <v>785</v>
      </c>
    </row>
    <row r="179" spans="1:65" s="17" customFormat="1" ht="16.5" customHeight="1">
      <c r="A179" s="13"/>
      <c r="B179" s="136"/>
      <c r="C179" s="137" t="s">
        <v>510</v>
      </c>
      <c r="D179" s="137" t="s">
        <v>195</v>
      </c>
      <c r="E179" s="138" t="s">
        <v>3726</v>
      </c>
      <c r="F179" s="139" t="s">
        <v>3727</v>
      </c>
      <c r="G179" s="140" t="s">
        <v>605</v>
      </c>
      <c r="H179" s="141">
        <v>3</v>
      </c>
      <c r="I179" s="142">
        <v>0</v>
      </c>
      <c r="J179" s="142">
        <f t="shared" si="20"/>
        <v>0</v>
      </c>
      <c r="K179" s="143"/>
      <c r="L179" s="14"/>
      <c r="M179" s="144"/>
      <c r="N179" s="145" t="s">
        <v>44</v>
      </c>
      <c r="O179" s="146">
        <v>0</v>
      </c>
      <c r="P179" s="146">
        <f t="shared" si="21"/>
        <v>0</v>
      </c>
      <c r="Q179" s="146">
        <v>0</v>
      </c>
      <c r="R179" s="146">
        <f t="shared" si="22"/>
        <v>0</v>
      </c>
      <c r="S179" s="146">
        <v>0</v>
      </c>
      <c r="T179" s="147">
        <f t="shared" si="23"/>
        <v>0</v>
      </c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R179" s="148" t="s">
        <v>199</v>
      </c>
      <c r="AT179" s="148" t="s">
        <v>195</v>
      </c>
      <c r="AU179" s="148" t="s">
        <v>82</v>
      </c>
      <c r="AY179" s="2" t="s">
        <v>193</v>
      </c>
      <c r="BE179" s="149">
        <f t="shared" si="24"/>
        <v>0</v>
      </c>
      <c r="BF179" s="149">
        <f t="shared" si="25"/>
        <v>0</v>
      </c>
      <c r="BG179" s="149">
        <f t="shared" si="26"/>
        <v>0</v>
      </c>
      <c r="BH179" s="149">
        <f t="shared" si="27"/>
        <v>0</v>
      </c>
      <c r="BI179" s="149">
        <f t="shared" si="28"/>
        <v>0</v>
      </c>
      <c r="BJ179" s="2" t="s">
        <v>80</v>
      </c>
      <c r="BK179" s="149">
        <f t="shared" si="29"/>
        <v>0</v>
      </c>
      <c r="BL179" s="2" t="s">
        <v>199</v>
      </c>
      <c r="BM179" s="148" t="s">
        <v>795</v>
      </c>
    </row>
    <row r="180" spans="1:65" s="17" customFormat="1" ht="16.5" customHeight="1">
      <c r="A180" s="13"/>
      <c r="B180" s="136"/>
      <c r="C180" s="137" t="s">
        <v>813</v>
      </c>
      <c r="D180" s="137" t="s">
        <v>195</v>
      </c>
      <c r="E180" s="138" t="s">
        <v>3728</v>
      </c>
      <c r="F180" s="139" t="s">
        <v>3729</v>
      </c>
      <c r="G180" s="140" t="s">
        <v>605</v>
      </c>
      <c r="H180" s="141">
        <v>6</v>
      </c>
      <c r="I180" s="142">
        <v>0</v>
      </c>
      <c r="J180" s="142">
        <f t="shared" si="20"/>
        <v>0</v>
      </c>
      <c r="K180" s="143"/>
      <c r="L180" s="14"/>
      <c r="M180" s="144"/>
      <c r="N180" s="145" t="s">
        <v>44</v>
      </c>
      <c r="O180" s="146">
        <v>0</v>
      </c>
      <c r="P180" s="146">
        <f t="shared" si="21"/>
        <v>0</v>
      </c>
      <c r="Q180" s="146">
        <v>0</v>
      </c>
      <c r="R180" s="146">
        <f t="shared" si="22"/>
        <v>0</v>
      </c>
      <c r="S180" s="146">
        <v>0</v>
      </c>
      <c r="T180" s="147">
        <f t="shared" si="23"/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48" t="s">
        <v>199</v>
      </c>
      <c r="AT180" s="148" t="s">
        <v>195</v>
      </c>
      <c r="AU180" s="148" t="s">
        <v>82</v>
      </c>
      <c r="AY180" s="2" t="s">
        <v>193</v>
      </c>
      <c r="BE180" s="149">
        <f t="shared" si="24"/>
        <v>0</v>
      </c>
      <c r="BF180" s="149">
        <f t="shared" si="25"/>
        <v>0</v>
      </c>
      <c r="BG180" s="149">
        <f t="shared" si="26"/>
        <v>0</v>
      </c>
      <c r="BH180" s="149">
        <f t="shared" si="27"/>
        <v>0</v>
      </c>
      <c r="BI180" s="149">
        <f t="shared" si="28"/>
        <v>0</v>
      </c>
      <c r="BJ180" s="2" t="s">
        <v>80</v>
      </c>
      <c r="BK180" s="149">
        <f t="shared" si="29"/>
        <v>0</v>
      </c>
      <c r="BL180" s="2" t="s">
        <v>199</v>
      </c>
      <c r="BM180" s="148" t="s">
        <v>816</v>
      </c>
    </row>
    <row r="181" spans="1:65" s="17" customFormat="1" ht="16.5" customHeight="1">
      <c r="A181" s="13"/>
      <c r="B181" s="136"/>
      <c r="C181" s="137" t="s">
        <v>515</v>
      </c>
      <c r="D181" s="137" t="s">
        <v>195</v>
      </c>
      <c r="E181" s="138" t="s">
        <v>3730</v>
      </c>
      <c r="F181" s="139" t="s">
        <v>3731</v>
      </c>
      <c r="G181" s="140" t="s">
        <v>605</v>
      </c>
      <c r="H181" s="141">
        <v>12</v>
      </c>
      <c r="I181" s="142">
        <v>0</v>
      </c>
      <c r="J181" s="142">
        <f t="shared" si="20"/>
        <v>0</v>
      </c>
      <c r="K181" s="143"/>
      <c r="L181" s="14"/>
      <c r="M181" s="144"/>
      <c r="N181" s="145" t="s">
        <v>44</v>
      </c>
      <c r="O181" s="146">
        <v>0</v>
      </c>
      <c r="P181" s="146">
        <f t="shared" si="21"/>
        <v>0</v>
      </c>
      <c r="Q181" s="146">
        <v>0</v>
      </c>
      <c r="R181" s="146">
        <f t="shared" si="22"/>
        <v>0</v>
      </c>
      <c r="S181" s="146">
        <v>0</v>
      </c>
      <c r="T181" s="147">
        <f t="shared" si="23"/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148" t="s">
        <v>199</v>
      </c>
      <c r="AT181" s="148" t="s">
        <v>195</v>
      </c>
      <c r="AU181" s="148" t="s">
        <v>82</v>
      </c>
      <c r="AY181" s="2" t="s">
        <v>193</v>
      </c>
      <c r="BE181" s="149">
        <f t="shared" si="24"/>
        <v>0</v>
      </c>
      <c r="BF181" s="149">
        <f t="shared" si="25"/>
        <v>0</v>
      </c>
      <c r="BG181" s="149">
        <f t="shared" si="26"/>
        <v>0</v>
      </c>
      <c r="BH181" s="149">
        <f t="shared" si="27"/>
        <v>0</v>
      </c>
      <c r="BI181" s="149">
        <f t="shared" si="28"/>
        <v>0</v>
      </c>
      <c r="BJ181" s="2" t="s">
        <v>80</v>
      </c>
      <c r="BK181" s="149">
        <f t="shared" si="29"/>
        <v>0</v>
      </c>
      <c r="BL181" s="2" t="s">
        <v>199</v>
      </c>
      <c r="BM181" s="148" t="s">
        <v>823</v>
      </c>
    </row>
    <row r="182" spans="1:65" s="17" customFormat="1" ht="16.5" customHeight="1">
      <c r="A182" s="13"/>
      <c r="B182" s="136"/>
      <c r="C182" s="137" t="s">
        <v>833</v>
      </c>
      <c r="D182" s="137" t="s">
        <v>195</v>
      </c>
      <c r="E182" s="138" t="s">
        <v>3732</v>
      </c>
      <c r="F182" s="139" t="s">
        <v>3733</v>
      </c>
      <c r="G182" s="140" t="s">
        <v>605</v>
      </c>
      <c r="H182" s="141">
        <v>16</v>
      </c>
      <c r="I182" s="142">
        <v>0</v>
      </c>
      <c r="J182" s="142">
        <f t="shared" si="20"/>
        <v>0</v>
      </c>
      <c r="K182" s="143"/>
      <c r="L182" s="14"/>
      <c r="M182" s="144"/>
      <c r="N182" s="145" t="s">
        <v>44</v>
      </c>
      <c r="O182" s="146">
        <v>0</v>
      </c>
      <c r="P182" s="146">
        <f t="shared" si="21"/>
        <v>0</v>
      </c>
      <c r="Q182" s="146">
        <v>0</v>
      </c>
      <c r="R182" s="146">
        <f t="shared" si="22"/>
        <v>0</v>
      </c>
      <c r="S182" s="146">
        <v>0</v>
      </c>
      <c r="T182" s="147">
        <f t="shared" si="23"/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48" t="s">
        <v>199</v>
      </c>
      <c r="AT182" s="148" t="s">
        <v>195</v>
      </c>
      <c r="AU182" s="148" t="s">
        <v>82</v>
      </c>
      <c r="AY182" s="2" t="s">
        <v>193</v>
      </c>
      <c r="BE182" s="149">
        <f t="shared" si="24"/>
        <v>0</v>
      </c>
      <c r="BF182" s="149">
        <f t="shared" si="25"/>
        <v>0</v>
      </c>
      <c r="BG182" s="149">
        <f t="shared" si="26"/>
        <v>0</v>
      </c>
      <c r="BH182" s="149">
        <f t="shared" si="27"/>
        <v>0</v>
      </c>
      <c r="BI182" s="149">
        <f t="shared" si="28"/>
        <v>0</v>
      </c>
      <c r="BJ182" s="2" t="s">
        <v>80</v>
      </c>
      <c r="BK182" s="149">
        <f t="shared" si="29"/>
        <v>0</v>
      </c>
      <c r="BL182" s="2" t="s">
        <v>199</v>
      </c>
      <c r="BM182" s="148" t="s">
        <v>836</v>
      </c>
    </row>
    <row r="183" spans="1:65" s="17" customFormat="1" ht="16.5" customHeight="1">
      <c r="A183" s="13"/>
      <c r="B183" s="136"/>
      <c r="C183" s="137" t="s">
        <v>521</v>
      </c>
      <c r="D183" s="137" t="s">
        <v>195</v>
      </c>
      <c r="E183" s="138" t="s">
        <v>3734</v>
      </c>
      <c r="F183" s="139" t="s">
        <v>3735</v>
      </c>
      <c r="G183" s="140" t="s">
        <v>605</v>
      </c>
      <c r="H183" s="141">
        <v>4</v>
      </c>
      <c r="I183" s="142">
        <v>0</v>
      </c>
      <c r="J183" s="142">
        <f t="shared" si="20"/>
        <v>0</v>
      </c>
      <c r="K183" s="143"/>
      <c r="L183" s="14"/>
      <c r="M183" s="144"/>
      <c r="N183" s="145" t="s">
        <v>44</v>
      </c>
      <c r="O183" s="146">
        <v>0</v>
      </c>
      <c r="P183" s="146">
        <f t="shared" si="21"/>
        <v>0</v>
      </c>
      <c r="Q183" s="146">
        <v>0</v>
      </c>
      <c r="R183" s="146">
        <f t="shared" si="22"/>
        <v>0</v>
      </c>
      <c r="S183" s="146">
        <v>0</v>
      </c>
      <c r="T183" s="147">
        <f t="shared" si="23"/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48" t="s">
        <v>199</v>
      </c>
      <c r="AT183" s="148" t="s">
        <v>195</v>
      </c>
      <c r="AU183" s="148" t="s">
        <v>82</v>
      </c>
      <c r="AY183" s="2" t="s">
        <v>193</v>
      </c>
      <c r="BE183" s="149">
        <f t="shared" si="24"/>
        <v>0</v>
      </c>
      <c r="BF183" s="149">
        <f t="shared" si="25"/>
        <v>0</v>
      </c>
      <c r="BG183" s="149">
        <f t="shared" si="26"/>
        <v>0</v>
      </c>
      <c r="BH183" s="149">
        <f t="shared" si="27"/>
        <v>0</v>
      </c>
      <c r="BI183" s="149">
        <f t="shared" si="28"/>
        <v>0</v>
      </c>
      <c r="BJ183" s="2" t="s">
        <v>80</v>
      </c>
      <c r="BK183" s="149">
        <f t="shared" si="29"/>
        <v>0</v>
      </c>
      <c r="BL183" s="2" t="s">
        <v>199</v>
      </c>
      <c r="BM183" s="148" t="s">
        <v>841</v>
      </c>
    </row>
    <row r="184" spans="1:65" s="17" customFormat="1" ht="16.5" customHeight="1">
      <c r="A184" s="13"/>
      <c r="B184" s="136"/>
      <c r="C184" s="137" t="s">
        <v>846</v>
      </c>
      <c r="D184" s="137" t="s">
        <v>195</v>
      </c>
      <c r="E184" s="138" t="s">
        <v>3736</v>
      </c>
      <c r="F184" s="139" t="s">
        <v>3737</v>
      </c>
      <c r="G184" s="140" t="s">
        <v>605</v>
      </c>
      <c r="H184" s="141">
        <v>8</v>
      </c>
      <c r="I184" s="142">
        <v>0</v>
      </c>
      <c r="J184" s="142">
        <f t="shared" si="20"/>
        <v>0</v>
      </c>
      <c r="K184" s="143"/>
      <c r="L184" s="14"/>
      <c r="M184" s="144"/>
      <c r="N184" s="145" t="s">
        <v>44</v>
      </c>
      <c r="O184" s="146">
        <v>0</v>
      </c>
      <c r="P184" s="146">
        <f t="shared" si="21"/>
        <v>0</v>
      </c>
      <c r="Q184" s="146">
        <v>0</v>
      </c>
      <c r="R184" s="146">
        <f t="shared" si="22"/>
        <v>0</v>
      </c>
      <c r="S184" s="146">
        <v>0</v>
      </c>
      <c r="T184" s="147">
        <f t="shared" si="23"/>
        <v>0</v>
      </c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R184" s="148" t="s">
        <v>199</v>
      </c>
      <c r="AT184" s="148" t="s">
        <v>195</v>
      </c>
      <c r="AU184" s="148" t="s">
        <v>82</v>
      </c>
      <c r="AY184" s="2" t="s">
        <v>193</v>
      </c>
      <c r="BE184" s="149">
        <f t="shared" si="24"/>
        <v>0</v>
      </c>
      <c r="BF184" s="149">
        <f t="shared" si="25"/>
        <v>0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2" t="s">
        <v>80</v>
      </c>
      <c r="BK184" s="149">
        <f t="shared" si="29"/>
        <v>0</v>
      </c>
      <c r="BL184" s="2" t="s">
        <v>199</v>
      </c>
      <c r="BM184" s="148" t="s">
        <v>849</v>
      </c>
    </row>
    <row r="185" spans="1:65" s="17" customFormat="1" ht="16.5" customHeight="1">
      <c r="A185" s="13"/>
      <c r="B185" s="136"/>
      <c r="C185" s="137" t="s">
        <v>528</v>
      </c>
      <c r="D185" s="137" t="s">
        <v>195</v>
      </c>
      <c r="E185" s="138" t="s">
        <v>3738</v>
      </c>
      <c r="F185" s="139" t="s">
        <v>3739</v>
      </c>
      <c r="G185" s="140" t="s">
        <v>605</v>
      </c>
      <c r="H185" s="141">
        <v>16</v>
      </c>
      <c r="I185" s="142">
        <v>0</v>
      </c>
      <c r="J185" s="142">
        <f t="shared" si="20"/>
        <v>0</v>
      </c>
      <c r="K185" s="143"/>
      <c r="L185" s="14"/>
      <c r="M185" s="144"/>
      <c r="N185" s="145" t="s">
        <v>44</v>
      </c>
      <c r="O185" s="146">
        <v>0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R185" s="148" t="s">
        <v>199</v>
      </c>
      <c r="AT185" s="148" t="s">
        <v>195</v>
      </c>
      <c r="AU185" s="148" t="s">
        <v>82</v>
      </c>
      <c r="AY185" s="2" t="s">
        <v>193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2" t="s">
        <v>80</v>
      </c>
      <c r="BK185" s="149">
        <f t="shared" si="29"/>
        <v>0</v>
      </c>
      <c r="BL185" s="2" t="s">
        <v>199</v>
      </c>
      <c r="BM185" s="148" t="s">
        <v>863</v>
      </c>
    </row>
    <row r="186" spans="1:65" s="17" customFormat="1" ht="16.5" customHeight="1">
      <c r="A186" s="13"/>
      <c r="B186" s="136"/>
      <c r="C186" s="137" t="s">
        <v>869</v>
      </c>
      <c r="D186" s="137" t="s">
        <v>195</v>
      </c>
      <c r="E186" s="138" t="s">
        <v>3740</v>
      </c>
      <c r="F186" s="139" t="s">
        <v>3741</v>
      </c>
      <c r="G186" s="140" t="s">
        <v>605</v>
      </c>
      <c r="H186" s="141">
        <v>15</v>
      </c>
      <c r="I186" s="142">
        <v>0</v>
      </c>
      <c r="J186" s="142">
        <f t="shared" si="20"/>
        <v>0</v>
      </c>
      <c r="K186" s="143"/>
      <c r="L186" s="14"/>
      <c r="M186" s="144"/>
      <c r="N186" s="145" t="s">
        <v>44</v>
      </c>
      <c r="O186" s="146">
        <v>0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R186" s="148" t="s">
        <v>199</v>
      </c>
      <c r="AT186" s="148" t="s">
        <v>195</v>
      </c>
      <c r="AU186" s="148" t="s">
        <v>82</v>
      </c>
      <c r="AY186" s="2" t="s">
        <v>193</v>
      </c>
      <c r="BE186" s="149">
        <f t="shared" si="24"/>
        <v>0</v>
      </c>
      <c r="BF186" s="149">
        <f t="shared" si="25"/>
        <v>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2" t="s">
        <v>80</v>
      </c>
      <c r="BK186" s="149">
        <f t="shared" si="29"/>
        <v>0</v>
      </c>
      <c r="BL186" s="2" t="s">
        <v>199</v>
      </c>
      <c r="BM186" s="148" t="s">
        <v>872</v>
      </c>
    </row>
    <row r="187" spans="1:65" s="17" customFormat="1" ht="21.75" customHeight="1">
      <c r="A187" s="13"/>
      <c r="B187" s="136"/>
      <c r="C187" s="137" t="s">
        <v>539</v>
      </c>
      <c r="D187" s="137" t="s">
        <v>195</v>
      </c>
      <c r="E187" s="138" t="s">
        <v>3742</v>
      </c>
      <c r="F187" s="139" t="s">
        <v>3743</v>
      </c>
      <c r="G187" s="140" t="s">
        <v>605</v>
      </c>
      <c r="H187" s="141">
        <v>15</v>
      </c>
      <c r="I187" s="142">
        <v>0</v>
      </c>
      <c r="J187" s="142">
        <f t="shared" si="20"/>
        <v>0</v>
      </c>
      <c r="K187" s="143"/>
      <c r="L187" s="14"/>
      <c r="M187" s="144"/>
      <c r="N187" s="145" t="s">
        <v>44</v>
      </c>
      <c r="O187" s="146">
        <v>0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48" t="s">
        <v>199</v>
      </c>
      <c r="AT187" s="148" t="s">
        <v>195</v>
      </c>
      <c r="AU187" s="148" t="s">
        <v>82</v>
      </c>
      <c r="AY187" s="2" t="s">
        <v>193</v>
      </c>
      <c r="BE187" s="149">
        <f t="shared" si="24"/>
        <v>0</v>
      </c>
      <c r="BF187" s="149">
        <f t="shared" si="25"/>
        <v>0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2" t="s">
        <v>80</v>
      </c>
      <c r="BK187" s="149">
        <f t="shared" si="29"/>
        <v>0</v>
      </c>
      <c r="BL187" s="2" t="s">
        <v>199</v>
      </c>
      <c r="BM187" s="148" t="s">
        <v>877</v>
      </c>
    </row>
    <row r="188" spans="1:65" s="17" customFormat="1" ht="21.75" customHeight="1">
      <c r="A188" s="13"/>
      <c r="B188" s="136"/>
      <c r="C188" s="137" t="s">
        <v>882</v>
      </c>
      <c r="D188" s="137" t="s">
        <v>195</v>
      </c>
      <c r="E188" s="138" t="s">
        <v>3744</v>
      </c>
      <c r="F188" s="139" t="s">
        <v>3745</v>
      </c>
      <c r="G188" s="140" t="s">
        <v>605</v>
      </c>
      <c r="H188" s="141">
        <v>1</v>
      </c>
      <c r="I188" s="142">
        <v>0</v>
      </c>
      <c r="J188" s="142">
        <f t="shared" si="20"/>
        <v>0</v>
      </c>
      <c r="K188" s="143"/>
      <c r="L188" s="14"/>
      <c r="M188" s="144"/>
      <c r="N188" s="145" t="s">
        <v>44</v>
      </c>
      <c r="O188" s="146">
        <v>0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R188" s="148" t="s">
        <v>199</v>
      </c>
      <c r="AT188" s="148" t="s">
        <v>195</v>
      </c>
      <c r="AU188" s="148" t="s">
        <v>82</v>
      </c>
      <c r="AY188" s="2" t="s">
        <v>193</v>
      </c>
      <c r="BE188" s="149">
        <f t="shared" si="24"/>
        <v>0</v>
      </c>
      <c r="BF188" s="149">
        <f t="shared" si="25"/>
        <v>0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2" t="s">
        <v>80</v>
      </c>
      <c r="BK188" s="149">
        <f t="shared" si="29"/>
        <v>0</v>
      </c>
      <c r="BL188" s="2" t="s">
        <v>199</v>
      </c>
      <c r="BM188" s="148" t="s">
        <v>885</v>
      </c>
    </row>
    <row r="189" spans="1:65" s="17" customFormat="1" ht="16.5" customHeight="1">
      <c r="A189" s="13"/>
      <c r="B189" s="136"/>
      <c r="C189" s="137" t="s">
        <v>548</v>
      </c>
      <c r="D189" s="137" t="s">
        <v>195</v>
      </c>
      <c r="E189" s="138" t="s">
        <v>3746</v>
      </c>
      <c r="F189" s="139" t="s">
        <v>3747</v>
      </c>
      <c r="G189" s="140" t="s">
        <v>605</v>
      </c>
      <c r="H189" s="141">
        <v>1</v>
      </c>
      <c r="I189" s="142">
        <v>0</v>
      </c>
      <c r="J189" s="142">
        <f t="shared" si="20"/>
        <v>0</v>
      </c>
      <c r="K189" s="143"/>
      <c r="L189" s="14"/>
      <c r="M189" s="144"/>
      <c r="N189" s="145" t="s">
        <v>44</v>
      </c>
      <c r="O189" s="146">
        <v>0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48" t="s">
        <v>199</v>
      </c>
      <c r="AT189" s="148" t="s">
        <v>195</v>
      </c>
      <c r="AU189" s="148" t="s">
        <v>82</v>
      </c>
      <c r="AY189" s="2" t="s">
        <v>193</v>
      </c>
      <c r="BE189" s="149">
        <f t="shared" si="24"/>
        <v>0</v>
      </c>
      <c r="BF189" s="149">
        <f t="shared" si="25"/>
        <v>0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2" t="s">
        <v>80</v>
      </c>
      <c r="BK189" s="149">
        <f t="shared" si="29"/>
        <v>0</v>
      </c>
      <c r="BL189" s="2" t="s">
        <v>199</v>
      </c>
      <c r="BM189" s="148" t="s">
        <v>890</v>
      </c>
    </row>
    <row r="190" spans="1:65" s="17" customFormat="1" ht="16.5" customHeight="1">
      <c r="A190" s="13"/>
      <c r="B190" s="136"/>
      <c r="C190" s="137" t="s">
        <v>892</v>
      </c>
      <c r="D190" s="137" t="s">
        <v>195</v>
      </c>
      <c r="E190" s="138" t="s">
        <v>3748</v>
      </c>
      <c r="F190" s="139" t="s">
        <v>3749</v>
      </c>
      <c r="G190" s="140" t="s">
        <v>605</v>
      </c>
      <c r="H190" s="141">
        <v>1</v>
      </c>
      <c r="I190" s="142">
        <v>0</v>
      </c>
      <c r="J190" s="142">
        <f t="shared" si="20"/>
        <v>0</v>
      </c>
      <c r="K190" s="143"/>
      <c r="L190" s="14"/>
      <c r="M190" s="144"/>
      <c r="N190" s="145" t="s">
        <v>44</v>
      </c>
      <c r="O190" s="146">
        <v>0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R190" s="148" t="s">
        <v>199</v>
      </c>
      <c r="AT190" s="148" t="s">
        <v>195</v>
      </c>
      <c r="AU190" s="148" t="s">
        <v>82</v>
      </c>
      <c r="AY190" s="2" t="s">
        <v>193</v>
      </c>
      <c r="BE190" s="149">
        <f t="shared" si="24"/>
        <v>0</v>
      </c>
      <c r="BF190" s="149">
        <f t="shared" si="25"/>
        <v>0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2" t="s">
        <v>80</v>
      </c>
      <c r="BK190" s="149">
        <f t="shared" si="29"/>
        <v>0</v>
      </c>
      <c r="BL190" s="2" t="s">
        <v>199</v>
      </c>
      <c r="BM190" s="148" t="s">
        <v>895</v>
      </c>
    </row>
    <row r="191" spans="1:65" s="17" customFormat="1" ht="16.5" customHeight="1">
      <c r="A191" s="13"/>
      <c r="B191" s="136"/>
      <c r="C191" s="137" t="s">
        <v>555</v>
      </c>
      <c r="D191" s="137" t="s">
        <v>195</v>
      </c>
      <c r="E191" s="138" t="s">
        <v>3750</v>
      </c>
      <c r="F191" s="139" t="s">
        <v>3751</v>
      </c>
      <c r="G191" s="140" t="s">
        <v>605</v>
      </c>
      <c r="H191" s="141">
        <v>6</v>
      </c>
      <c r="I191" s="142">
        <v>0</v>
      </c>
      <c r="J191" s="142">
        <f t="shared" si="20"/>
        <v>0</v>
      </c>
      <c r="K191" s="143"/>
      <c r="L191" s="14"/>
      <c r="M191" s="144"/>
      <c r="N191" s="145" t="s">
        <v>44</v>
      </c>
      <c r="O191" s="146">
        <v>0</v>
      </c>
      <c r="P191" s="146">
        <f t="shared" si="21"/>
        <v>0</v>
      </c>
      <c r="Q191" s="146">
        <v>0</v>
      </c>
      <c r="R191" s="146">
        <f t="shared" si="22"/>
        <v>0</v>
      </c>
      <c r="S191" s="146">
        <v>0</v>
      </c>
      <c r="T191" s="147">
        <f t="shared" si="23"/>
        <v>0</v>
      </c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R191" s="148" t="s">
        <v>199</v>
      </c>
      <c r="AT191" s="148" t="s">
        <v>195</v>
      </c>
      <c r="AU191" s="148" t="s">
        <v>82</v>
      </c>
      <c r="AY191" s="2" t="s">
        <v>193</v>
      </c>
      <c r="BE191" s="149">
        <f t="shared" si="24"/>
        <v>0</v>
      </c>
      <c r="BF191" s="149">
        <f t="shared" si="25"/>
        <v>0</v>
      </c>
      <c r="BG191" s="149">
        <f t="shared" si="26"/>
        <v>0</v>
      </c>
      <c r="BH191" s="149">
        <f t="shared" si="27"/>
        <v>0</v>
      </c>
      <c r="BI191" s="149">
        <f t="shared" si="28"/>
        <v>0</v>
      </c>
      <c r="BJ191" s="2" t="s">
        <v>80</v>
      </c>
      <c r="BK191" s="149">
        <f t="shared" si="29"/>
        <v>0</v>
      </c>
      <c r="BL191" s="2" t="s">
        <v>199</v>
      </c>
      <c r="BM191" s="148" t="s">
        <v>904</v>
      </c>
    </row>
    <row r="192" spans="1:65" s="17" customFormat="1" ht="16.5" customHeight="1">
      <c r="A192" s="13"/>
      <c r="B192" s="136"/>
      <c r="C192" s="137" t="s">
        <v>906</v>
      </c>
      <c r="D192" s="137" t="s">
        <v>195</v>
      </c>
      <c r="E192" s="138" t="s">
        <v>3752</v>
      </c>
      <c r="F192" s="139" t="s">
        <v>3753</v>
      </c>
      <c r="G192" s="140" t="s">
        <v>605</v>
      </c>
      <c r="H192" s="141">
        <v>6</v>
      </c>
      <c r="I192" s="142">
        <v>0</v>
      </c>
      <c r="J192" s="142">
        <f t="shared" si="20"/>
        <v>0</v>
      </c>
      <c r="K192" s="143"/>
      <c r="L192" s="14"/>
      <c r="M192" s="144"/>
      <c r="N192" s="145" t="s">
        <v>44</v>
      </c>
      <c r="O192" s="146">
        <v>0</v>
      </c>
      <c r="P192" s="146">
        <f t="shared" si="21"/>
        <v>0</v>
      </c>
      <c r="Q192" s="146">
        <v>0</v>
      </c>
      <c r="R192" s="146">
        <f t="shared" si="22"/>
        <v>0</v>
      </c>
      <c r="S192" s="146">
        <v>0</v>
      </c>
      <c r="T192" s="147">
        <f t="shared" si="23"/>
        <v>0</v>
      </c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R192" s="148" t="s">
        <v>199</v>
      </c>
      <c r="AT192" s="148" t="s">
        <v>195</v>
      </c>
      <c r="AU192" s="148" t="s">
        <v>82</v>
      </c>
      <c r="AY192" s="2" t="s">
        <v>193</v>
      </c>
      <c r="BE192" s="149">
        <f t="shared" si="24"/>
        <v>0</v>
      </c>
      <c r="BF192" s="149">
        <f t="shared" si="25"/>
        <v>0</v>
      </c>
      <c r="BG192" s="149">
        <f t="shared" si="26"/>
        <v>0</v>
      </c>
      <c r="BH192" s="149">
        <f t="shared" si="27"/>
        <v>0</v>
      </c>
      <c r="BI192" s="149">
        <f t="shared" si="28"/>
        <v>0</v>
      </c>
      <c r="BJ192" s="2" t="s">
        <v>80</v>
      </c>
      <c r="BK192" s="149">
        <f t="shared" si="29"/>
        <v>0</v>
      </c>
      <c r="BL192" s="2" t="s">
        <v>199</v>
      </c>
      <c r="BM192" s="148" t="s">
        <v>909</v>
      </c>
    </row>
    <row r="193" spans="1:65" s="17" customFormat="1" ht="21.75" customHeight="1">
      <c r="A193" s="13"/>
      <c r="B193" s="136"/>
      <c r="C193" s="137" t="s">
        <v>564</v>
      </c>
      <c r="D193" s="137" t="s">
        <v>195</v>
      </c>
      <c r="E193" s="138" t="s">
        <v>3754</v>
      </c>
      <c r="F193" s="139" t="s">
        <v>3755</v>
      </c>
      <c r="G193" s="140" t="s">
        <v>605</v>
      </c>
      <c r="H193" s="141">
        <v>16</v>
      </c>
      <c r="I193" s="142">
        <v>0</v>
      </c>
      <c r="J193" s="142">
        <f t="shared" si="20"/>
        <v>0</v>
      </c>
      <c r="K193" s="143"/>
      <c r="L193" s="14"/>
      <c r="M193" s="144"/>
      <c r="N193" s="145" t="s">
        <v>44</v>
      </c>
      <c r="O193" s="146">
        <v>0</v>
      </c>
      <c r="P193" s="146">
        <f t="shared" si="21"/>
        <v>0</v>
      </c>
      <c r="Q193" s="146">
        <v>0</v>
      </c>
      <c r="R193" s="146">
        <f t="shared" si="22"/>
        <v>0</v>
      </c>
      <c r="S193" s="146">
        <v>0</v>
      </c>
      <c r="T193" s="147">
        <f t="shared" si="23"/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148" t="s">
        <v>199</v>
      </c>
      <c r="AT193" s="148" t="s">
        <v>195</v>
      </c>
      <c r="AU193" s="148" t="s">
        <v>82</v>
      </c>
      <c r="AY193" s="2" t="s">
        <v>193</v>
      </c>
      <c r="BE193" s="149">
        <f t="shared" si="24"/>
        <v>0</v>
      </c>
      <c r="BF193" s="149">
        <f t="shared" si="25"/>
        <v>0</v>
      </c>
      <c r="BG193" s="149">
        <f t="shared" si="26"/>
        <v>0</v>
      </c>
      <c r="BH193" s="149">
        <f t="shared" si="27"/>
        <v>0</v>
      </c>
      <c r="BI193" s="149">
        <f t="shared" si="28"/>
        <v>0</v>
      </c>
      <c r="BJ193" s="2" t="s">
        <v>80</v>
      </c>
      <c r="BK193" s="149">
        <f t="shared" si="29"/>
        <v>0</v>
      </c>
      <c r="BL193" s="2" t="s">
        <v>199</v>
      </c>
      <c r="BM193" s="148" t="s">
        <v>915</v>
      </c>
    </row>
    <row r="194" spans="1:65" s="17" customFormat="1" ht="21.75" customHeight="1">
      <c r="A194" s="13"/>
      <c r="B194" s="136"/>
      <c r="C194" s="137" t="s">
        <v>925</v>
      </c>
      <c r="D194" s="137" t="s">
        <v>195</v>
      </c>
      <c r="E194" s="138" t="s">
        <v>3756</v>
      </c>
      <c r="F194" s="139" t="s">
        <v>3757</v>
      </c>
      <c r="G194" s="140" t="s">
        <v>605</v>
      </c>
      <c r="H194" s="141">
        <v>1</v>
      </c>
      <c r="I194" s="142">
        <v>0</v>
      </c>
      <c r="J194" s="142">
        <f t="shared" si="20"/>
        <v>0</v>
      </c>
      <c r="K194" s="143"/>
      <c r="L194" s="14"/>
      <c r="M194" s="144"/>
      <c r="N194" s="145" t="s">
        <v>44</v>
      </c>
      <c r="O194" s="146">
        <v>0</v>
      </c>
      <c r="P194" s="146">
        <f t="shared" si="21"/>
        <v>0</v>
      </c>
      <c r="Q194" s="146">
        <v>0</v>
      </c>
      <c r="R194" s="146">
        <f t="shared" si="22"/>
        <v>0</v>
      </c>
      <c r="S194" s="146">
        <v>0</v>
      </c>
      <c r="T194" s="147">
        <f t="shared" si="23"/>
        <v>0</v>
      </c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R194" s="148" t="s">
        <v>199</v>
      </c>
      <c r="AT194" s="148" t="s">
        <v>195</v>
      </c>
      <c r="AU194" s="148" t="s">
        <v>82</v>
      </c>
      <c r="AY194" s="2" t="s">
        <v>193</v>
      </c>
      <c r="BE194" s="149">
        <f t="shared" si="24"/>
        <v>0</v>
      </c>
      <c r="BF194" s="149">
        <f t="shared" si="25"/>
        <v>0</v>
      </c>
      <c r="BG194" s="149">
        <f t="shared" si="26"/>
        <v>0</v>
      </c>
      <c r="BH194" s="149">
        <f t="shared" si="27"/>
        <v>0</v>
      </c>
      <c r="BI194" s="149">
        <f t="shared" si="28"/>
        <v>0</v>
      </c>
      <c r="BJ194" s="2" t="s">
        <v>80</v>
      </c>
      <c r="BK194" s="149">
        <f t="shared" si="29"/>
        <v>0</v>
      </c>
      <c r="BL194" s="2" t="s">
        <v>199</v>
      </c>
      <c r="BM194" s="148" t="s">
        <v>928</v>
      </c>
    </row>
    <row r="195" spans="1:65" s="17" customFormat="1" ht="21.75" customHeight="1">
      <c r="A195" s="13"/>
      <c r="B195" s="136"/>
      <c r="C195" s="137" t="s">
        <v>576</v>
      </c>
      <c r="D195" s="137" t="s">
        <v>195</v>
      </c>
      <c r="E195" s="138" t="s">
        <v>3758</v>
      </c>
      <c r="F195" s="139" t="s">
        <v>3759</v>
      </c>
      <c r="G195" s="140" t="s">
        <v>605</v>
      </c>
      <c r="H195" s="141">
        <v>12</v>
      </c>
      <c r="I195" s="142">
        <v>0</v>
      </c>
      <c r="J195" s="142">
        <f t="shared" si="20"/>
        <v>0</v>
      </c>
      <c r="K195" s="143"/>
      <c r="L195" s="14"/>
      <c r="M195" s="144"/>
      <c r="N195" s="145" t="s">
        <v>44</v>
      </c>
      <c r="O195" s="146">
        <v>0</v>
      </c>
      <c r="P195" s="146">
        <f t="shared" si="21"/>
        <v>0</v>
      </c>
      <c r="Q195" s="146">
        <v>0</v>
      </c>
      <c r="R195" s="146">
        <f t="shared" si="22"/>
        <v>0</v>
      </c>
      <c r="S195" s="146">
        <v>0</v>
      </c>
      <c r="T195" s="147">
        <f t="shared" si="23"/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48" t="s">
        <v>199</v>
      </c>
      <c r="AT195" s="148" t="s">
        <v>195</v>
      </c>
      <c r="AU195" s="148" t="s">
        <v>82</v>
      </c>
      <c r="AY195" s="2" t="s">
        <v>193</v>
      </c>
      <c r="BE195" s="149">
        <f t="shared" si="24"/>
        <v>0</v>
      </c>
      <c r="BF195" s="149">
        <f t="shared" si="25"/>
        <v>0</v>
      </c>
      <c r="BG195" s="149">
        <f t="shared" si="26"/>
        <v>0</v>
      </c>
      <c r="BH195" s="149">
        <f t="shared" si="27"/>
        <v>0</v>
      </c>
      <c r="BI195" s="149">
        <f t="shared" si="28"/>
        <v>0</v>
      </c>
      <c r="BJ195" s="2" t="s">
        <v>80</v>
      </c>
      <c r="BK195" s="149">
        <f t="shared" si="29"/>
        <v>0</v>
      </c>
      <c r="BL195" s="2" t="s">
        <v>199</v>
      </c>
      <c r="BM195" s="148" t="s">
        <v>937</v>
      </c>
    </row>
    <row r="196" spans="1:65" s="17" customFormat="1" ht="16.5" customHeight="1">
      <c r="A196" s="13"/>
      <c r="B196" s="136"/>
      <c r="C196" s="137" t="s">
        <v>940</v>
      </c>
      <c r="D196" s="137" t="s">
        <v>195</v>
      </c>
      <c r="E196" s="138" t="s">
        <v>3760</v>
      </c>
      <c r="F196" s="139" t="s">
        <v>3761</v>
      </c>
      <c r="G196" s="140" t="s">
        <v>605</v>
      </c>
      <c r="H196" s="141">
        <v>1</v>
      </c>
      <c r="I196" s="142">
        <v>0</v>
      </c>
      <c r="J196" s="142">
        <f t="shared" si="20"/>
        <v>0</v>
      </c>
      <c r="K196" s="143"/>
      <c r="L196" s="14"/>
      <c r="M196" s="144"/>
      <c r="N196" s="145" t="s">
        <v>44</v>
      </c>
      <c r="O196" s="146">
        <v>0</v>
      </c>
      <c r="P196" s="146">
        <f t="shared" si="21"/>
        <v>0</v>
      </c>
      <c r="Q196" s="146">
        <v>0</v>
      </c>
      <c r="R196" s="146">
        <f t="shared" si="22"/>
        <v>0</v>
      </c>
      <c r="S196" s="146">
        <v>0</v>
      </c>
      <c r="T196" s="147">
        <f t="shared" si="23"/>
        <v>0</v>
      </c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R196" s="148" t="s">
        <v>199</v>
      </c>
      <c r="AT196" s="148" t="s">
        <v>195</v>
      </c>
      <c r="AU196" s="148" t="s">
        <v>82</v>
      </c>
      <c r="AY196" s="2" t="s">
        <v>193</v>
      </c>
      <c r="BE196" s="149">
        <f t="shared" si="24"/>
        <v>0</v>
      </c>
      <c r="BF196" s="149">
        <f t="shared" si="25"/>
        <v>0</v>
      </c>
      <c r="BG196" s="149">
        <f t="shared" si="26"/>
        <v>0</v>
      </c>
      <c r="BH196" s="149">
        <f t="shared" si="27"/>
        <v>0</v>
      </c>
      <c r="BI196" s="149">
        <f t="shared" si="28"/>
        <v>0</v>
      </c>
      <c r="BJ196" s="2" t="s">
        <v>80</v>
      </c>
      <c r="BK196" s="149">
        <f t="shared" si="29"/>
        <v>0</v>
      </c>
      <c r="BL196" s="2" t="s">
        <v>199</v>
      </c>
      <c r="BM196" s="148" t="s">
        <v>943</v>
      </c>
    </row>
    <row r="197" spans="1:65" s="17" customFormat="1" ht="21.75" customHeight="1">
      <c r="A197" s="13"/>
      <c r="B197" s="136"/>
      <c r="C197" s="137" t="s">
        <v>584</v>
      </c>
      <c r="D197" s="137" t="s">
        <v>195</v>
      </c>
      <c r="E197" s="138" t="s">
        <v>3762</v>
      </c>
      <c r="F197" s="139" t="s">
        <v>3763</v>
      </c>
      <c r="G197" s="140" t="s">
        <v>605</v>
      </c>
      <c r="H197" s="141">
        <v>2</v>
      </c>
      <c r="I197" s="142">
        <v>0</v>
      </c>
      <c r="J197" s="142">
        <f t="shared" si="20"/>
        <v>0</v>
      </c>
      <c r="K197" s="143"/>
      <c r="L197" s="14"/>
      <c r="M197" s="144"/>
      <c r="N197" s="145" t="s">
        <v>44</v>
      </c>
      <c r="O197" s="146">
        <v>0</v>
      </c>
      <c r="P197" s="146">
        <f t="shared" si="21"/>
        <v>0</v>
      </c>
      <c r="Q197" s="146">
        <v>0</v>
      </c>
      <c r="R197" s="146">
        <f t="shared" si="22"/>
        <v>0</v>
      </c>
      <c r="S197" s="146">
        <v>0</v>
      </c>
      <c r="T197" s="147">
        <f t="shared" si="23"/>
        <v>0</v>
      </c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R197" s="148" t="s">
        <v>199</v>
      </c>
      <c r="AT197" s="148" t="s">
        <v>195</v>
      </c>
      <c r="AU197" s="148" t="s">
        <v>82</v>
      </c>
      <c r="AY197" s="2" t="s">
        <v>193</v>
      </c>
      <c r="BE197" s="149">
        <f t="shared" si="24"/>
        <v>0</v>
      </c>
      <c r="BF197" s="149">
        <f t="shared" si="25"/>
        <v>0</v>
      </c>
      <c r="BG197" s="149">
        <f t="shared" si="26"/>
        <v>0</v>
      </c>
      <c r="BH197" s="149">
        <f t="shared" si="27"/>
        <v>0</v>
      </c>
      <c r="BI197" s="149">
        <f t="shared" si="28"/>
        <v>0</v>
      </c>
      <c r="BJ197" s="2" t="s">
        <v>80</v>
      </c>
      <c r="BK197" s="149">
        <f t="shared" si="29"/>
        <v>0</v>
      </c>
      <c r="BL197" s="2" t="s">
        <v>199</v>
      </c>
      <c r="BM197" s="148" t="s">
        <v>949</v>
      </c>
    </row>
    <row r="198" spans="1:65" s="17" customFormat="1" ht="16.5" customHeight="1">
      <c r="A198" s="13"/>
      <c r="B198" s="136"/>
      <c r="C198" s="137" t="s">
        <v>955</v>
      </c>
      <c r="D198" s="137" t="s">
        <v>195</v>
      </c>
      <c r="E198" s="138" t="s">
        <v>3764</v>
      </c>
      <c r="F198" s="139" t="s">
        <v>3765</v>
      </c>
      <c r="G198" s="140" t="s">
        <v>605</v>
      </c>
      <c r="H198" s="141">
        <v>65</v>
      </c>
      <c r="I198" s="142">
        <v>0</v>
      </c>
      <c r="J198" s="142">
        <f t="shared" si="20"/>
        <v>0</v>
      </c>
      <c r="K198" s="143"/>
      <c r="L198" s="14"/>
      <c r="M198" s="144"/>
      <c r="N198" s="145" t="s">
        <v>44</v>
      </c>
      <c r="O198" s="146">
        <v>0</v>
      </c>
      <c r="P198" s="146">
        <f t="shared" si="21"/>
        <v>0</v>
      </c>
      <c r="Q198" s="146">
        <v>0</v>
      </c>
      <c r="R198" s="146">
        <f t="shared" si="22"/>
        <v>0</v>
      </c>
      <c r="S198" s="146">
        <v>0</v>
      </c>
      <c r="T198" s="147">
        <f t="shared" si="23"/>
        <v>0</v>
      </c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R198" s="148" t="s">
        <v>199</v>
      </c>
      <c r="AT198" s="148" t="s">
        <v>195</v>
      </c>
      <c r="AU198" s="148" t="s">
        <v>82</v>
      </c>
      <c r="AY198" s="2" t="s">
        <v>193</v>
      </c>
      <c r="BE198" s="149">
        <f t="shared" si="24"/>
        <v>0</v>
      </c>
      <c r="BF198" s="149">
        <f t="shared" si="25"/>
        <v>0</v>
      </c>
      <c r="BG198" s="149">
        <f t="shared" si="26"/>
        <v>0</v>
      </c>
      <c r="BH198" s="149">
        <f t="shared" si="27"/>
        <v>0</v>
      </c>
      <c r="BI198" s="149">
        <f t="shared" si="28"/>
        <v>0</v>
      </c>
      <c r="BJ198" s="2" t="s">
        <v>80</v>
      </c>
      <c r="BK198" s="149">
        <f t="shared" si="29"/>
        <v>0</v>
      </c>
      <c r="BL198" s="2" t="s">
        <v>199</v>
      </c>
      <c r="BM198" s="148" t="s">
        <v>958</v>
      </c>
    </row>
    <row r="199" spans="1:65" s="17" customFormat="1" ht="21.75" customHeight="1">
      <c r="A199" s="13"/>
      <c r="B199" s="136"/>
      <c r="C199" s="137" t="s">
        <v>594</v>
      </c>
      <c r="D199" s="137" t="s">
        <v>195</v>
      </c>
      <c r="E199" s="138" t="s">
        <v>3766</v>
      </c>
      <c r="F199" s="139" t="s">
        <v>3767</v>
      </c>
      <c r="G199" s="140" t="s">
        <v>605</v>
      </c>
      <c r="H199" s="141">
        <v>3</v>
      </c>
      <c r="I199" s="142">
        <v>0</v>
      </c>
      <c r="J199" s="142">
        <f t="shared" si="20"/>
        <v>0</v>
      </c>
      <c r="K199" s="143"/>
      <c r="L199" s="14"/>
      <c r="M199" s="144"/>
      <c r="N199" s="145" t="s">
        <v>44</v>
      </c>
      <c r="O199" s="146">
        <v>0</v>
      </c>
      <c r="P199" s="146">
        <f t="shared" si="21"/>
        <v>0</v>
      </c>
      <c r="Q199" s="146">
        <v>0</v>
      </c>
      <c r="R199" s="146">
        <f t="shared" si="22"/>
        <v>0</v>
      </c>
      <c r="S199" s="146">
        <v>0</v>
      </c>
      <c r="T199" s="147">
        <f t="shared" si="23"/>
        <v>0</v>
      </c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R199" s="148" t="s">
        <v>199</v>
      </c>
      <c r="AT199" s="148" t="s">
        <v>195</v>
      </c>
      <c r="AU199" s="148" t="s">
        <v>82</v>
      </c>
      <c r="AY199" s="2" t="s">
        <v>193</v>
      </c>
      <c r="BE199" s="149">
        <f t="shared" si="24"/>
        <v>0</v>
      </c>
      <c r="BF199" s="149">
        <f t="shared" si="25"/>
        <v>0</v>
      </c>
      <c r="BG199" s="149">
        <f t="shared" si="26"/>
        <v>0</v>
      </c>
      <c r="BH199" s="149">
        <f t="shared" si="27"/>
        <v>0</v>
      </c>
      <c r="BI199" s="149">
        <f t="shared" si="28"/>
        <v>0</v>
      </c>
      <c r="BJ199" s="2" t="s">
        <v>80</v>
      </c>
      <c r="BK199" s="149">
        <f t="shared" si="29"/>
        <v>0</v>
      </c>
      <c r="BL199" s="2" t="s">
        <v>199</v>
      </c>
      <c r="BM199" s="148" t="s">
        <v>962</v>
      </c>
    </row>
    <row r="200" spans="1:65" s="17" customFormat="1" ht="16.5" customHeight="1">
      <c r="A200" s="13"/>
      <c r="B200" s="136"/>
      <c r="C200" s="137" t="s">
        <v>968</v>
      </c>
      <c r="D200" s="137" t="s">
        <v>195</v>
      </c>
      <c r="E200" s="138" t="s">
        <v>3768</v>
      </c>
      <c r="F200" s="139" t="s">
        <v>3769</v>
      </c>
      <c r="G200" s="140" t="s">
        <v>605</v>
      </c>
      <c r="H200" s="141">
        <v>1</v>
      </c>
      <c r="I200" s="142">
        <v>0</v>
      </c>
      <c r="J200" s="142">
        <f t="shared" si="20"/>
        <v>0</v>
      </c>
      <c r="K200" s="143"/>
      <c r="L200" s="14"/>
      <c r="M200" s="144"/>
      <c r="N200" s="145" t="s">
        <v>44</v>
      </c>
      <c r="O200" s="146">
        <v>0</v>
      </c>
      <c r="P200" s="146">
        <f t="shared" si="21"/>
        <v>0</v>
      </c>
      <c r="Q200" s="146">
        <v>0</v>
      </c>
      <c r="R200" s="146">
        <f t="shared" si="22"/>
        <v>0</v>
      </c>
      <c r="S200" s="146">
        <v>0</v>
      </c>
      <c r="T200" s="147">
        <f t="shared" si="23"/>
        <v>0</v>
      </c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R200" s="148" t="s">
        <v>199</v>
      </c>
      <c r="AT200" s="148" t="s">
        <v>195</v>
      </c>
      <c r="AU200" s="148" t="s">
        <v>82</v>
      </c>
      <c r="AY200" s="2" t="s">
        <v>193</v>
      </c>
      <c r="BE200" s="149">
        <f t="shared" si="24"/>
        <v>0</v>
      </c>
      <c r="BF200" s="149">
        <f t="shared" si="25"/>
        <v>0</v>
      </c>
      <c r="BG200" s="149">
        <f t="shared" si="26"/>
        <v>0</v>
      </c>
      <c r="BH200" s="149">
        <f t="shared" si="27"/>
        <v>0</v>
      </c>
      <c r="BI200" s="149">
        <f t="shared" si="28"/>
        <v>0</v>
      </c>
      <c r="BJ200" s="2" t="s">
        <v>80</v>
      </c>
      <c r="BK200" s="149">
        <f t="shared" si="29"/>
        <v>0</v>
      </c>
      <c r="BL200" s="2" t="s">
        <v>199</v>
      </c>
      <c r="BM200" s="148" t="s">
        <v>971</v>
      </c>
    </row>
    <row r="201" spans="1:65" s="17" customFormat="1" ht="16.5" customHeight="1">
      <c r="A201" s="13"/>
      <c r="B201" s="136"/>
      <c r="C201" s="137" t="s">
        <v>601</v>
      </c>
      <c r="D201" s="137" t="s">
        <v>195</v>
      </c>
      <c r="E201" s="138" t="s">
        <v>3770</v>
      </c>
      <c r="F201" s="139" t="s">
        <v>3771</v>
      </c>
      <c r="G201" s="140" t="s">
        <v>605</v>
      </c>
      <c r="H201" s="141">
        <v>1</v>
      </c>
      <c r="I201" s="142">
        <v>0</v>
      </c>
      <c r="J201" s="142">
        <f t="shared" si="20"/>
        <v>0</v>
      </c>
      <c r="K201" s="143"/>
      <c r="L201" s="14"/>
      <c r="M201" s="144"/>
      <c r="N201" s="145" t="s">
        <v>44</v>
      </c>
      <c r="O201" s="146">
        <v>0</v>
      </c>
      <c r="P201" s="146">
        <f t="shared" si="21"/>
        <v>0</v>
      </c>
      <c r="Q201" s="146">
        <v>0</v>
      </c>
      <c r="R201" s="146">
        <f t="shared" si="22"/>
        <v>0</v>
      </c>
      <c r="S201" s="146">
        <v>0</v>
      </c>
      <c r="T201" s="147">
        <f t="shared" si="23"/>
        <v>0</v>
      </c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R201" s="148" t="s">
        <v>199</v>
      </c>
      <c r="AT201" s="148" t="s">
        <v>195</v>
      </c>
      <c r="AU201" s="148" t="s">
        <v>82</v>
      </c>
      <c r="AY201" s="2" t="s">
        <v>193</v>
      </c>
      <c r="BE201" s="149">
        <f t="shared" si="24"/>
        <v>0</v>
      </c>
      <c r="BF201" s="149">
        <f t="shared" si="25"/>
        <v>0</v>
      </c>
      <c r="BG201" s="149">
        <f t="shared" si="26"/>
        <v>0</v>
      </c>
      <c r="BH201" s="149">
        <f t="shared" si="27"/>
        <v>0</v>
      </c>
      <c r="BI201" s="149">
        <f t="shared" si="28"/>
        <v>0</v>
      </c>
      <c r="BJ201" s="2" t="s">
        <v>80</v>
      </c>
      <c r="BK201" s="149">
        <f t="shared" si="29"/>
        <v>0</v>
      </c>
      <c r="BL201" s="2" t="s">
        <v>199</v>
      </c>
      <c r="BM201" s="148" t="s">
        <v>977</v>
      </c>
    </row>
    <row r="202" spans="1:65" s="17" customFormat="1" ht="16.5" customHeight="1">
      <c r="A202" s="13"/>
      <c r="B202" s="136"/>
      <c r="C202" s="137" t="s">
        <v>981</v>
      </c>
      <c r="D202" s="137" t="s">
        <v>195</v>
      </c>
      <c r="E202" s="138" t="s">
        <v>3772</v>
      </c>
      <c r="F202" s="139" t="s">
        <v>3773</v>
      </c>
      <c r="G202" s="140" t="s">
        <v>605</v>
      </c>
      <c r="H202" s="141">
        <v>1</v>
      </c>
      <c r="I202" s="142">
        <v>0</v>
      </c>
      <c r="J202" s="142">
        <f t="shared" si="20"/>
        <v>0</v>
      </c>
      <c r="K202" s="143"/>
      <c r="L202" s="14"/>
      <c r="M202" s="144"/>
      <c r="N202" s="145" t="s">
        <v>44</v>
      </c>
      <c r="O202" s="146">
        <v>0</v>
      </c>
      <c r="P202" s="146">
        <f t="shared" si="21"/>
        <v>0</v>
      </c>
      <c r="Q202" s="146">
        <v>0</v>
      </c>
      <c r="R202" s="146">
        <f t="shared" si="22"/>
        <v>0</v>
      </c>
      <c r="S202" s="146">
        <v>0</v>
      </c>
      <c r="T202" s="147">
        <f t="shared" si="23"/>
        <v>0</v>
      </c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R202" s="148" t="s">
        <v>199</v>
      </c>
      <c r="AT202" s="148" t="s">
        <v>195</v>
      </c>
      <c r="AU202" s="148" t="s">
        <v>82</v>
      </c>
      <c r="AY202" s="2" t="s">
        <v>193</v>
      </c>
      <c r="BE202" s="149">
        <f t="shared" si="24"/>
        <v>0</v>
      </c>
      <c r="BF202" s="149">
        <f t="shared" si="25"/>
        <v>0</v>
      </c>
      <c r="BG202" s="149">
        <f t="shared" si="26"/>
        <v>0</v>
      </c>
      <c r="BH202" s="149">
        <f t="shared" si="27"/>
        <v>0</v>
      </c>
      <c r="BI202" s="149">
        <f t="shared" si="28"/>
        <v>0</v>
      </c>
      <c r="BJ202" s="2" t="s">
        <v>80</v>
      </c>
      <c r="BK202" s="149">
        <f t="shared" si="29"/>
        <v>0</v>
      </c>
      <c r="BL202" s="2" t="s">
        <v>199</v>
      </c>
      <c r="BM202" s="148" t="s">
        <v>984</v>
      </c>
    </row>
    <row r="203" spans="1:65" s="17" customFormat="1" ht="16.5" customHeight="1">
      <c r="A203" s="13"/>
      <c r="B203" s="136"/>
      <c r="C203" s="137" t="s">
        <v>606</v>
      </c>
      <c r="D203" s="137" t="s">
        <v>195</v>
      </c>
      <c r="E203" s="138" t="s">
        <v>3774</v>
      </c>
      <c r="F203" s="139" t="s">
        <v>3775</v>
      </c>
      <c r="G203" s="140" t="s">
        <v>605</v>
      </c>
      <c r="H203" s="141">
        <v>2</v>
      </c>
      <c r="I203" s="142">
        <v>0</v>
      </c>
      <c r="J203" s="142">
        <f t="shared" si="20"/>
        <v>0</v>
      </c>
      <c r="K203" s="143"/>
      <c r="L203" s="14"/>
      <c r="M203" s="144"/>
      <c r="N203" s="145" t="s">
        <v>44</v>
      </c>
      <c r="O203" s="146">
        <v>0</v>
      </c>
      <c r="P203" s="146">
        <f t="shared" si="21"/>
        <v>0</v>
      </c>
      <c r="Q203" s="146">
        <v>0</v>
      </c>
      <c r="R203" s="146">
        <f t="shared" si="22"/>
        <v>0</v>
      </c>
      <c r="S203" s="146">
        <v>0</v>
      </c>
      <c r="T203" s="147">
        <f t="shared" si="23"/>
        <v>0</v>
      </c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R203" s="148" t="s">
        <v>199</v>
      </c>
      <c r="AT203" s="148" t="s">
        <v>195</v>
      </c>
      <c r="AU203" s="148" t="s">
        <v>82</v>
      </c>
      <c r="AY203" s="2" t="s">
        <v>193</v>
      </c>
      <c r="BE203" s="149">
        <f t="shared" si="24"/>
        <v>0</v>
      </c>
      <c r="BF203" s="149">
        <f t="shared" si="25"/>
        <v>0</v>
      </c>
      <c r="BG203" s="149">
        <f t="shared" si="26"/>
        <v>0</v>
      </c>
      <c r="BH203" s="149">
        <f t="shared" si="27"/>
        <v>0</v>
      </c>
      <c r="BI203" s="149">
        <f t="shared" si="28"/>
        <v>0</v>
      </c>
      <c r="BJ203" s="2" t="s">
        <v>80</v>
      </c>
      <c r="BK203" s="149">
        <f t="shared" si="29"/>
        <v>0</v>
      </c>
      <c r="BL203" s="2" t="s">
        <v>199</v>
      </c>
      <c r="BM203" s="148" t="s">
        <v>988</v>
      </c>
    </row>
    <row r="204" spans="1:65" s="17" customFormat="1" ht="16.5" customHeight="1">
      <c r="A204" s="13"/>
      <c r="B204" s="136"/>
      <c r="C204" s="137" t="s">
        <v>990</v>
      </c>
      <c r="D204" s="137" t="s">
        <v>195</v>
      </c>
      <c r="E204" s="138" t="s">
        <v>3776</v>
      </c>
      <c r="F204" s="139" t="s">
        <v>3777</v>
      </c>
      <c r="G204" s="140" t="s">
        <v>605</v>
      </c>
      <c r="H204" s="141">
        <v>1</v>
      </c>
      <c r="I204" s="142">
        <v>0</v>
      </c>
      <c r="J204" s="142">
        <f t="shared" ref="J204:J231" si="30">ROUND(I204*H204,2)</f>
        <v>0</v>
      </c>
      <c r="K204" s="143"/>
      <c r="L204" s="14"/>
      <c r="M204" s="144"/>
      <c r="N204" s="145" t="s">
        <v>44</v>
      </c>
      <c r="O204" s="146">
        <v>0</v>
      </c>
      <c r="P204" s="146">
        <f t="shared" ref="P204:P231" si="31">O204*H204</f>
        <v>0</v>
      </c>
      <c r="Q204" s="146">
        <v>0</v>
      </c>
      <c r="R204" s="146">
        <f t="shared" ref="R204:R231" si="32">Q204*H204</f>
        <v>0</v>
      </c>
      <c r="S204" s="146">
        <v>0</v>
      </c>
      <c r="T204" s="147">
        <f t="shared" ref="T204:T231" si="33">S204*H204</f>
        <v>0</v>
      </c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R204" s="148" t="s">
        <v>199</v>
      </c>
      <c r="AT204" s="148" t="s">
        <v>195</v>
      </c>
      <c r="AU204" s="148" t="s">
        <v>82</v>
      </c>
      <c r="AY204" s="2" t="s">
        <v>193</v>
      </c>
      <c r="BE204" s="149">
        <f t="shared" ref="BE204:BE231" si="34">IF(N204="základní",J204,0)</f>
        <v>0</v>
      </c>
      <c r="BF204" s="149">
        <f t="shared" ref="BF204:BF231" si="35">IF(N204="snížená",J204,0)</f>
        <v>0</v>
      </c>
      <c r="BG204" s="149">
        <f t="shared" ref="BG204:BG231" si="36">IF(N204="zákl. přenesená",J204,0)</f>
        <v>0</v>
      </c>
      <c r="BH204" s="149">
        <f t="shared" ref="BH204:BH231" si="37">IF(N204="sníž. přenesená",J204,0)</f>
        <v>0</v>
      </c>
      <c r="BI204" s="149">
        <f t="shared" ref="BI204:BI231" si="38">IF(N204="nulová",J204,0)</f>
        <v>0</v>
      </c>
      <c r="BJ204" s="2" t="s">
        <v>80</v>
      </c>
      <c r="BK204" s="149">
        <f t="shared" ref="BK204:BK231" si="39">ROUND(I204*H204,2)</f>
        <v>0</v>
      </c>
      <c r="BL204" s="2" t="s">
        <v>199</v>
      </c>
      <c r="BM204" s="148" t="s">
        <v>993</v>
      </c>
    </row>
    <row r="205" spans="1:65" s="17" customFormat="1" ht="21.75" customHeight="1">
      <c r="A205" s="13"/>
      <c r="B205" s="136"/>
      <c r="C205" s="137" t="s">
        <v>613</v>
      </c>
      <c r="D205" s="137" t="s">
        <v>195</v>
      </c>
      <c r="E205" s="138" t="s">
        <v>3778</v>
      </c>
      <c r="F205" s="139" t="s">
        <v>3779</v>
      </c>
      <c r="G205" s="140" t="s">
        <v>605</v>
      </c>
      <c r="H205" s="141">
        <v>1</v>
      </c>
      <c r="I205" s="142">
        <v>0</v>
      </c>
      <c r="J205" s="142">
        <f t="shared" si="30"/>
        <v>0</v>
      </c>
      <c r="K205" s="143"/>
      <c r="L205" s="14"/>
      <c r="M205" s="144"/>
      <c r="N205" s="145" t="s">
        <v>44</v>
      </c>
      <c r="O205" s="146">
        <v>0</v>
      </c>
      <c r="P205" s="146">
        <f t="shared" si="31"/>
        <v>0</v>
      </c>
      <c r="Q205" s="146">
        <v>0</v>
      </c>
      <c r="R205" s="146">
        <f t="shared" si="32"/>
        <v>0</v>
      </c>
      <c r="S205" s="146">
        <v>0</v>
      </c>
      <c r="T205" s="147">
        <f t="shared" si="33"/>
        <v>0</v>
      </c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R205" s="148" t="s">
        <v>199</v>
      </c>
      <c r="AT205" s="148" t="s">
        <v>195</v>
      </c>
      <c r="AU205" s="148" t="s">
        <v>82</v>
      </c>
      <c r="AY205" s="2" t="s">
        <v>193</v>
      </c>
      <c r="BE205" s="149">
        <f t="shared" si="34"/>
        <v>0</v>
      </c>
      <c r="BF205" s="149">
        <f t="shared" si="35"/>
        <v>0</v>
      </c>
      <c r="BG205" s="149">
        <f t="shared" si="36"/>
        <v>0</v>
      </c>
      <c r="BH205" s="149">
        <f t="shared" si="37"/>
        <v>0</v>
      </c>
      <c r="BI205" s="149">
        <f t="shared" si="38"/>
        <v>0</v>
      </c>
      <c r="BJ205" s="2" t="s">
        <v>80</v>
      </c>
      <c r="BK205" s="149">
        <f t="shared" si="39"/>
        <v>0</v>
      </c>
      <c r="BL205" s="2" t="s">
        <v>199</v>
      </c>
      <c r="BM205" s="148" t="s">
        <v>1000</v>
      </c>
    </row>
    <row r="206" spans="1:65" s="17" customFormat="1" ht="21.75" customHeight="1">
      <c r="A206" s="13"/>
      <c r="B206" s="136"/>
      <c r="C206" s="137" t="s">
        <v>1001</v>
      </c>
      <c r="D206" s="137" t="s">
        <v>195</v>
      </c>
      <c r="E206" s="138" t="s">
        <v>3780</v>
      </c>
      <c r="F206" s="139" t="s">
        <v>3781</v>
      </c>
      <c r="G206" s="140" t="s">
        <v>605</v>
      </c>
      <c r="H206" s="141">
        <v>1</v>
      </c>
      <c r="I206" s="142">
        <v>0</v>
      </c>
      <c r="J206" s="142">
        <f t="shared" si="30"/>
        <v>0</v>
      </c>
      <c r="K206" s="143"/>
      <c r="L206" s="14"/>
      <c r="M206" s="144"/>
      <c r="N206" s="145" t="s">
        <v>44</v>
      </c>
      <c r="O206" s="146">
        <v>0</v>
      </c>
      <c r="P206" s="146">
        <f t="shared" si="31"/>
        <v>0</v>
      </c>
      <c r="Q206" s="146">
        <v>0</v>
      </c>
      <c r="R206" s="146">
        <f t="shared" si="32"/>
        <v>0</v>
      </c>
      <c r="S206" s="146">
        <v>0</v>
      </c>
      <c r="T206" s="147">
        <f t="shared" si="33"/>
        <v>0</v>
      </c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R206" s="148" t="s">
        <v>199</v>
      </c>
      <c r="AT206" s="148" t="s">
        <v>195</v>
      </c>
      <c r="AU206" s="148" t="s">
        <v>82</v>
      </c>
      <c r="AY206" s="2" t="s">
        <v>193</v>
      </c>
      <c r="BE206" s="149">
        <f t="shared" si="34"/>
        <v>0</v>
      </c>
      <c r="BF206" s="149">
        <f t="shared" si="35"/>
        <v>0</v>
      </c>
      <c r="BG206" s="149">
        <f t="shared" si="36"/>
        <v>0</v>
      </c>
      <c r="BH206" s="149">
        <f t="shared" si="37"/>
        <v>0</v>
      </c>
      <c r="BI206" s="149">
        <f t="shared" si="38"/>
        <v>0</v>
      </c>
      <c r="BJ206" s="2" t="s">
        <v>80</v>
      </c>
      <c r="BK206" s="149">
        <f t="shared" si="39"/>
        <v>0</v>
      </c>
      <c r="BL206" s="2" t="s">
        <v>199</v>
      </c>
      <c r="BM206" s="148" t="s">
        <v>1004</v>
      </c>
    </row>
    <row r="207" spans="1:65" s="17" customFormat="1" ht="16.5" customHeight="1">
      <c r="A207" s="13"/>
      <c r="B207" s="136"/>
      <c r="C207" s="137" t="s">
        <v>618</v>
      </c>
      <c r="D207" s="137" t="s">
        <v>195</v>
      </c>
      <c r="E207" s="138" t="s">
        <v>3782</v>
      </c>
      <c r="F207" s="139" t="s">
        <v>3783</v>
      </c>
      <c r="G207" s="140" t="s">
        <v>605</v>
      </c>
      <c r="H207" s="141">
        <v>6</v>
      </c>
      <c r="I207" s="142">
        <v>0</v>
      </c>
      <c r="J207" s="142">
        <f t="shared" si="30"/>
        <v>0</v>
      </c>
      <c r="K207" s="143"/>
      <c r="L207" s="14"/>
      <c r="M207" s="144"/>
      <c r="N207" s="145" t="s">
        <v>44</v>
      </c>
      <c r="O207" s="146">
        <v>0</v>
      </c>
      <c r="P207" s="146">
        <f t="shared" si="31"/>
        <v>0</v>
      </c>
      <c r="Q207" s="146">
        <v>0</v>
      </c>
      <c r="R207" s="146">
        <f t="shared" si="32"/>
        <v>0</v>
      </c>
      <c r="S207" s="146">
        <v>0</v>
      </c>
      <c r="T207" s="147">
        <f t="shared" si="33"/>
        <v>0</v>
      </c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R207" s="148" t="s">
        <v>199</v>
      </c>
      <c r="AT207" s="148" t="s">
        <v>195</v>
      </c>
      <c r="AU207" s="148" t="s">
        <v>82</v>
      </c>
      <c r="AY207" s="2" t="s">
        <v>193</v>
      </c>
      <c r="BE207" s="149">
        <f t="shared" si="34"/>
        <v>0</v>
      </c>
      <c r="BF207" s="149">
        <f t="shared" si="35"/>
        <v>0</v>
      </c>
      <c r="BG207" s="149">
        <f t="shared" si="36"/>
        <v>0</v>
      </c>
      <c r="BH207" s="149">
        <f t="shared" si="37"/>
        <v>0</v>
      </c>
      <c r="BI207" s="149">
        <f t="shared" si="38"/>
        <v>0</v>
      </c>
      <c r="BJ207" s="2" t="s">
        <v>80</v>
      </c>
      <c r="BK207" s="149">
        <f t="shared" si="39"/>
        <v>0</v>
      </c>
      <c r="BL207" s="2" t="s">
        <v>199</v>
      </c>
      <c r="BM207" s="148" t="s">
        <v>1008</v>
      </c>
    </row>
    <row r="208" spans="1:65" s="17" customFormat="1" ht="16.5" customHeight="1">
      <c r="A208" s="13"/>
      <c r="B208" s="136"/>
      <c r="C208" s="137" t="s">
        <v>1009</v>
      </c>
      <c r="D208" s="137" t="s">
        <v>195</v>
      </c>
      <c r="E208" s="138" t="s">
        <v>3784</v>
      </c>
      <c r="F208" s="139" t="s">
        <v>3785</v>
      </c>
      <c r="G208" s="140" t="s">
        <v>605</v>
      </c>
      <c r="H208" s="141">
        <v>48</v>
      </c>
      <c r="I208" s="142">
        <v>0</v>
      </c>
      <c r="J208" s="142">
        <f t="shared" si="30"/>
        <v>0</v>
      </c>
      <c r="K208" s="143"/>
      <c r="L208" s="14"/>
      <c r="M208" s="144"/>
      <c r="N208" s="145" t="s">
        <v>44</v>
      </c>
      <c r="O208" s="146">
        <v>0</v>
      </c>
      <c r="P208" s="146">
        <f t="shared" si="31"/>
        <v>0</v>
      </c>
      <c r="Q208" s="146">
        <v>0</v>
      </c>
      <c r="R208" s="146">
        <f t="shared" si="32"/>
        <v>0</v>
      </c>
      <c r="S208" s="146">
        <v>0</v>
      </c>
      <c r="T208" s="147">
        <f t="shared" si="33"/>
        <v>0</v>
      </c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R208" s="148" t="s">
        <v>199</v>
      </c>
      <c r="AT208" s="148" t="s">
        <v>195</v>
      </c>
      <c r="AU208" s="148" t="s">
        <v>82</v>
      </c>
      <c r="AY208" s="2" t="s">
        <v>193</v>
      </c>
      <c r="BE208" s="149">
        <f t="shared" si="34"/>
        <v>0</v>
      </c>
      <c r="BF208" s="149">
        <f t="shared" si="35"/>
        <v>0</v>
      </c>
      <c r="BG208" s="149">
        <f t="shared" si="36"/>
        <v>0</v>
      </c>
      <c r="BH208" s="149">
        <f t="shared" si="37"/>
        <v>0</v>
      </c>
      <c r="BI208" s="149">
        <f t="shared" si="38"/>
        <v>0</v>
      </c>
      <c r="BJ208" s="2" t="s">
        <v>80</v>
      </c>
      <c r="BK208" s="149">
        <f t="shared" si="39"/>
        <v>0</v>
      </c>
      <c r="BL208" s="2" t="s">
        <v>199</v>
      </c>
      <c r="BM208" s="148" t="s">
        <v>1012</v>
      </c>
    </row>
    <row r="209" spans="1:65" s="17" customFormat="1" ht="16.5" customHeight="1">
      <c r="A209" s="13"/>
      <c r="B209" s="136"/>
      <c r="C209" s="137" t="s">
        <v>624</v>
      </c>
      <c r="D209" s="137" t="s">
        <v>195</v>
      </c>
      <c r="E209" s="138" t="s">
        <v>3786</v>
      </c>
      <c r="F209" s="139" t="s">
        <v>3787</v>
      </c>
      <c r="G209" s="140" t="s">
        <v>605</v>
      </c>
      <c r="H209" s="141">
        <v>4</v>
      </c>
      <c r="I209" s="142">
        <v>0</v>
      </c>
      <c r="J209" s="142">
        <f t="shared" si="30"/>
        <v>0</v>
      </c>
      <c r="K209" s="143"/>
      <c r="L209" s="14"/>
      <c r="M209" s="144"/>
      <c r="N209" s="145" t="s">
        <v>44</v>
      </c>
      <c r="O209" s="146">
        <v>0</v>
      </c>
      <c r="P209" s="146">
        <f t="shared" si="31"/>
        <v>0</v>
      </c>
      <c r="Q209" s="146">
        <v>0</v>
      </c>
      <c r="R209" s="146">
        <f t="shared" si="32"/>
        <v>0</v>
      </c>
      <c r="S209" s="146">
        <v>0</v>
      </c>
      <c r="T209" s="147">
        <f t="shared" si="33"/>
        <v>0</v>
      </c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R209" s="148" t="s">
        <v>199</v>
      </c>
      <c r="AT209" s="148" t="s">
        <v>195</v>
      </c>
      <c r="AU209" s="148" t="s">
        <v>82</v>
      </c>
      <c r="AY209" s="2" t="s">
        <v>193</v>
      </c>
      <c r="BE209" s="149">
        <f t="shared" si="34"/>
        <v>0</v>
      </c>
      <c r="BF209" s="149">
        <f t="shared" si="35"/>
        <v>0</v>
      </c>
      <c r="BG209" s="149">
        <f t="shared" si="36"/>
        <v>0</v>
      </c>
      <c r="BH209" s="149">
        <f t="shared" si="37"/>
        <v>0</v>
      </c>
      <c r="BI209" s="149">
        <f t="shared" si="38"/>
        <v>0</v>
      </c>
      <c r="BJ209" s="2" t="s">
        <v>80</v>
      </c>
      <c r="BK209" s="149">
        <f t="shared" si="39"/>
        <v>0</v>
      </c>
      <c r="BL209" s="2" t="s">
        <v>199</v>
      </c>
      <c r="BM209" s="148" t="s">
        <v>1015</v>
      </c>
    </row>
    <row r="210" spans="1:65" s="17" customFormat="1" ht="16.5" customHeight="1">
      <c r="A210" s="13"/>
      <c r="B210" s="136"/>
      <c r="C210" s="137" t="s">
        <v>1020</v>
      </c>
      <c r="D210" s="137" t="s">
        <v>195</v>
      </c>
      <c r="E210" s="138" t="s">
        <v>3788</v>
      </c>
      <c r="F210" s="139" t="s">
        <v>3789</v>
      </c>
      <c r="G210" s="140" t="s">
        <v>605</v>
      </c>
      <c r="H210" s="141">
        <v>4</v>
      </c>
      <c r="I210" s="142">
        <v>0</v>
      </c>
      <c r="J210" s="142">
        <f t="shared" si="30"/>
        <v>0</v>
      </c>
      <c r="K210" s="143"/>
      <c r="L210" s="14"/>
      <c r="M210" s="144"/>
      <c r="N210" s="145" t="s">
        <v>44</v>
      </c>
      <c r="O210" s="146">
        <v>0</v>
      </c>
      <c r="P210" s="146">
        <f t="shared" si="31"/>
        <v>0</v>
      </c>
      <c r="Q210" s="146">
        <v>0</v>
      </c>
      <c r="R210" s="146">
        <f t="shared" si="32"/>
        <v>0</v>
      </c>
      <c r="S210" s="146">
        <v>0</v>
      </c>
      <c r="T210" s="147">
        <f t="shared" si="33"/>
        <v>0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48" t="s">
        <v>199</v>
      </c>
      <c r="AT210" s="148" t="s">
        <v>195</v>
      </c>
      <c r="AU210" s="148" t="s">
        <v>82</v>
      </c>
      <c r="AY210" s="2" t="s">
        <v>193</v>
      </c>
      <c r="BE210" s="149">
        <f t="shared" si="34"/>
        <v>0</v>
      </c>
      <c r="BF210" s="149">
        <f t="shared" si="35"/>
        <v>0</v>
      </c>
      <c r="BG210" s="149">
        <f t="shared" si="36"/>
        <v>0</v>
      </c>
      <c r="BH210" s="149">
        <f t="shared" si="37"/>
        <v>0</v>
      </c>
      <c r="BI210" s="149">
        <f t="shared" si="38"/>
        <v>0</v>
      </c>
      <c r="BJ210" s="2" t="s">
        <v>80</v>
      </c>
      <c r="BK210" s="149">
        <f t="shared" si="39"/>
        <v>0</v>
      </c>
      <c r="BL210" s="2" t="s">
        <v>199</v>
      </c>
      <c r="BM210" s="148" t="s">
        <v>1023</v>
      </c>
    </row>
    <row r="211" spans="1:65" s="17" customFormat="1" ht="21.75" customHeight="1">
      <c r="A211" s="13"/>
      <c r="B211" s="136"/>
      <c r="C211" s="137" t="s">
        <v>629</v>
      </c>
      <c r="D211" s="137" t="s">
        <v>195</v>
      </c>
      <c r="E211" s="138" t="s">
        <v>3790</v>
      </c>
      <c r="F211" s="139" t="s">
        <v>3791</v>
      </c>
      <c r="G211" s="140" t="s">
        <v>605</v>
      </c>
      <c r="H211" s="141">
        <v>1</v>
      </c>
      <c r="I211" s="142">
        <v>0</v>
      </c>
      <c r="J211" s="142">
        <f t="shared" si="30"/>
        <v>0</v>
      </c>
      <c r="K211" s="143"/>
      <c r="L211" s="14"/>
      <c r="M211" s="144"/>
      <c r="N211" s="145" t="s">
        <v>44</v>
      </c>
      <c r="O211" s="146">
        <v>0</v>
      </c>
      <c r="P211" s="146">
        <f t="shared" si="31"/>
        <v>0</v>
      </c>
      <c r="Q211" s="146">
        <v>0</v>
      </c>
      <c r="R211" s="146">
        <f t="shared" si="32"/>
        <v>0</v>
      </c>
      <c r="S211" s="146">
        <v>0</v>
      </c>
      <c r="T211" s="147">
        <f t="shared" si="33"/>
        <v>0</v>
      </c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R211" s="148" t="s">
        <v>199</v>
      </c>
      <c r="AT211" s="148" t="s">
        <v>195</v>
      </c>
      <c r="AU211" s="148" t="s">
        <v>82</v>
      </c>
      <c r="AY211" s="2" t="s">
        <v>193</v>
      </c>
      <c r="BE211" s="149">
        <f t="shared" si="34"/>
        <v>0</v>
      </c>
      <c r="BF211" s="149">
        <f t="shared" si="35"/>
        <v>0</v>
      </c>
      <c r="BG211" s="149">
        <f t="shared" si="36"/>
        <v>0</v>
      </c>
      <c r="BH211" s="149">
        <f t="shared" si="37"/>
        <v>0</v>
      </c>
      <c r="BI211" s="149">
        <f t="shared" si="38"/>
        <v>0</v>
      </c>
      <c r="BJ211" s="2" t="s">
        <v>80</v>
      </c>
      <c r="BK211" s="149">
        <f t="shared" si="39"/>
        <v>0</v>
      </c>
      <c r="BL211" s="2" t="s">
        <v>199</v>
      </c>
      <c r="BM211" s="148" t="s">
        <v>1028</v>
      </c>
    </row>
    <row r="212" spans="1:65" s="17" customFormat="1" ht="16.5" customHeight="1">
      <c r="A212" s="13"/>
      <c r="B212" s="136"/>
      <c r="C212" s="137" t="s">
        <v>1030</v>
      </c>
      <c r="D212" s="137" t="s">
        <v>195</v>
      </c>
      <c r="E212" s="138" t="s">
        <v>3792</v>
      </c>
      <c r="F212" s="139" t="s">
        <v>3793</v>
      </c>
      <c r="G212" s="140" t="s">
        <v>605</v>
      </c>
      <c r="H212" s="141">
        <v>1</v>
      </c>
      <c r="I212" s="142">
        <v>0</v>
      </c>
      <c r="J212" s="142">
        <f t="shared" si="30"/>
        <v>0</v>
      </c>
      <c r="K212" s="143"/>
      <c r="L212" s="14"/>
      <c r="M212" s="144"/>
      <c r="N212" s="145" t="s">
        <v>44</v>
      </c>
      <c r="O212" s="146">
        <v>0</v>
      </c>
      <c r="P212" s="146">
        <f t="shared" si="31"/>
        <v>0</v>
      </c>
      <c r="Q212" s="146">
        <v>0</v>
      </c>
      <c r="R212" s="146">
        <f t="shared" si="32"/>
        <v>0</v>
      </c>
      <c r="S212" s="146">
        <v>0</v>
      </c>
      <c r="T212" s="147">
        <f t="shared" si="33"/>
        <v>0</v>
      </c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R212" s="148" t="s">
        <v>199</v>
      </c>
      <c r="AT212" s="148" t="s">
        <v>195</v>
      </c>
      <c r="AU212" s="148" t="s">
        <v>82</v>
      </c>
      <c r="AY212" s="2" t="s">
        <v>193</v>
      </c>
      <c r="BE212" s="149">
        <f t="shared" si="34"/>
        <v>0</v>
      </c>
      <c r="BF212" s="149">
        <f t="shared" si="35"/>
        <v>0</v>
      </c>
      <c r="BG212" s="149">
        <f t="shared" si="36"/>
        <v>0</v>
      </c>
      <c r="BH212" s="149">
        <f t="shared" si="37"/>
        <v>0</v>
      </c>
      <c r="BI212" s="149">
        <f t="shared" si="38"/>
        <v>0</v>
      </c>
      <c r="BJ212" s="2" t="s">
        <v>80</v>
      </c>
      <c r="BK212" s="149">
        <f t="shared" si="39"/>
        <v>0</v>
      </c>
      <c r="BL212" s="2" t="s">
        <v>199</v>
      </c>
      <c r="BM212" s="148" t="s">
        <v>1033</v>
      </c>
    </row>
    <row r="213" spans="1:65" s="17" customFormat="1" ht="16.5" customHeight="1">
      <c r="A213" s="13"/>
      <c r="B213" s="136"/>
      <c r="C213" s="137" t="s">
        <v>634</v>
      </c>
      <c r="D213" s="137" t="s">
        <v>195</v>
      </c>
      <c r="E213" s="138" t="s">
        <v>3794</v>
      </c>
      <c r="F213" s="139" t="s">
        <v>3795</v>
      </c>
      <c r="G213" s="140" t="s">
        <v>605</v>
      </c>
      <c r="H213" s="141">
        <v>3</v>
      </c>
      <c r="I213" s="142">
        <v>0</v>
      </c>
      <c r="J213" s="142">
        <f t="shared" si="30"/>
        <v>0</v>
      </c>
      <c r="K213" s="143"/>
      <c r="L213" s="14"/>
      <c r="M213" s="144"/>
      <c r="N213" s="145" t="s">
        <v>44</v>
      </c>
      <c r="O213" s="146">
        <v>0</v>
      </c>
      <c r="P213" s="146">
        <f t="shared" si="31"/>
        <v>0</v>
      </c>
      <c r="Q213" s="146">
        <v>0</v>
      </c>
      <c r="R213" s="146">
        <f t="shared" si="32"/>
        <v>0</v>
      </c>
      <c r="S213" s="146">
        <v>0</v>
      </c>
      <c r="T213" s="147">
        <f t="shared" si="33"/>
        <v>0</v>
      </c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R213" s="148" t="s">
        <v>199</v>
      </c>
      <c r="AT213" s="148" t="s">
        <v>195</v>
      </c>
      <c r="AU213" s="148" t="s">
        <v>82</v>
      </c>
      <c r="AY213" s="2" t="s">
        <v>193</v>
      </c>
      <c r="BE213" s="149">
        <f t="shared" si="34"/>
        <v>0</v>
      </c>
      <c r="BF213" s="149">
        <f t="shared" si="35"/>
        <v>0</v>
      </c>
      <c r="BG213" s="149">
        <f t="shared" si="36"/>
        <v>0</v>
      </c>
      <c r="BH213" s="149">
        <f t="shared" si="37"/>
        <v>0</v>
      </c>
      <c r="BI213" s="149">
        <f t="shared" si="38"/>
        <v>0</v>
      </c>
      <c r="BJ213" s="2" t="s">
        <v>80</v>
      </c>
      <c r="BK213" s="149">
        <f t="shared" si="39"/>
        <v>0</v>
      </c>
      <c r="BL213" s="2" t="s">
        <v>199</v>
      </c>
      <c r="BM213" s="148" t="s">
        <v>1038</v>
      </c>
    </row>
    <row r="214" spans="1:65" s="17" customFormat="1" ht="16.5" customHeight="1">
      <c r="A214" s="13"/>
      <c r="B214" s="136"/>
      <c r="C214" s="137" t="s">
        <v>1041</v>
      </c>
      <c r="D214" s="137" t="s">
        <v>195</v>
      </c>
      <c r="E214" s="138" t="s">
        <v>3796</v>
      </c>
      <c r="F214" s="139" t="s">
        <v>3797</v>
      </c>
      <c r="G214" s="140" t="s">
        <v>605</v>
      </c>
      <c r="H214" s="141">
        <v>2</v>
      </c>
      <c r="I214" s="142">
        <v>0</v>
      </c>
      <c r="J214" s="142">
        <f t="shared" si="30"/>
        <v>0</v>
      </c>
      <c r="K214" s="143"/>
      <c r="L214" s="14"/>
      <c r="M214" s="144"/>
      <c r="N214" s="145" t="s">
        <v>44</v>
      </c>
      <c r="O214" s="146">
        <v>0</v>
      </c>
      <c r="P214" s="146">
        <f t="shared" si="31"/>
        <v>0</v>
      </c>
      <c r="Q214" s="146">
        <v>0</v>
      </c>
      <c r="R214" s="146">
        <f t="shared" si="32"/>
        <v>0</v>
      </c>
      <c r="S214" s="146">
        <v>0</v>
      </c>
      <c r="T214" s="147">
        <f t="shared" si="33"/>
        <v>0</v>
      </c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R214" s="148" t="s">
        <v>199</v>
      </c>
      <c r="AT214" s="148" t="s">
        <v>195</v>
      </c>
      <c r="AU214" s="148" t="s">
        <v>82</v>
      </c>
      <c r="AY214" s="2" t="s">
        <v>193</v>
      </c>
      <c r="BE214" s="149">
        <f t="shared" si="34"/>
        <v>0</v>
      </c>
      <c r="BF214" s="149">
        <f t="shared" si="35"/>
        <v>0</v>
      </c>
      <c r="BG214" s="149">
        <f t="shared" si="36"/>
        <v>0</v>
      </c>
      <c r="BH214" s="149">
        <f t="shared" si="37"/>
        <v>0</v>
      </c>
      <c r="BI214" s="149">
        <f t="shared" si="38"/>
        <v>0</v>
      </c>
      <c r="BJ214" s="2" t="s">
        <v>80</v>
      </c>
      <c r="BK214" s="149">
        <f t="shared" si="39"/>
        <v>0</v>
      </c>
      <c r="BL214" s="2" t="s">
        <v>199</v>
      </c>
      <c r="BM214" s="148" t="s">
        <v>1044</v>
      </c>
    </row>
    <row r="215" spans="1:65" s="17" customFormat="1" ht="16.5" customHeight="1">
      <c r="A215" s="13"/>
      <c r="B215" s="136"/>
      <c r="C215" s="137" t="s">
        <v>639</v>
      </c>
      <c r="D215" s="137" t="s">
        <v>195</v>
      </c>
      <c r="E215" s="138" t="s">
        <v>3798</v>
      </c>
      <c r="F215" s="139" t="s">
        <v>3799</v>
      </c>
      <c r="G215" s="140" t="s">
        <v>605</v>
      </c>
      <c r="H215" s="141">
        <v>8</v>
      </c>
      <c r="I215" s="142">
        <v>0</v>
      </c>
      <c r="J215" s="142">
        <f t="shared" si="30"/>
        <v>0</v>
      </c>
      <c r="K215" s="143"/>
      <c r="L215" s="14"/>
      <c r="M215" s="144"/>
      <c r="N215" s="145" t="s">
        <v>44</v>
      </c>
      <c r="O215" s="146">
        <v>0</v>
      </c>
      <c r="P215" s="146">
        <f t="shared" si="31"/>
        <v>0</v>
      </c>
      <c r="Q215" s="146">
        <v>0</v>
      </c>
      <c r="R215" s="146">
        <f t="shared" si="32"/>
        <v>0</v>
      </c>
      <c r="S215" s="146">
        <v>0</v>
      </c>
      <c r="T215" s="147">
        <f t="shared" si="33"/>
        <v>0</v>
      </c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R215" s="148" t="s">
        <v>199</v>
      </c>
      <c r="AT215" s="148" t="s">
        <v>195</v>
      </c>
      <c r="AU215" s="148" t="s">
        <v>82</v>
      </c>
      <c r="AY215" s="2" t="s">
        <v>193</v>
      </c>
      <c r="BE215" s="149">
        <f t="shared" si="34"/>
        <v>0</v>
      </c>
      <c r="BF215" s="149">
        <f t="shared" si="35"/>
        <v>0</v>
      </c>
      <c r="BG215" s="149">
        <f t="shared" si="36"/>
        <v>0</v>
      </c>
      <c r="BH215" s="149">
        <f t="shared" si="37"/>
        <v>0</v>
      </c>
      <c r="BI215" s="149">
        <f t="shared" si="38"/>
        <v>0</v>
      </c>
      <c r="BJ215" s="2" t="s">
        <v>80</v>
      </c>
      <c r="BK215" s="149">
        <f t="shared" si="39"/>
        <v>0</v>
      </c>
      <c r="BL215" s="2" t="s">
        <v>199</v>
      </c>
      <c r="BM215" s="148" t="s">
        <v>1048</v>
      </c>
    </row>
    <row r="216" spans="1:65" s="17" customFormat="1" ht="16.5" customHeight="1">
      <c r="A216" s="13"/>
      <c r="B216" s="136"/>
      <c r="C216" s="137" t="s">
        <v>1052</v>
      </c>
      <c r="D216" s="137" t="s">
        <v>195</v>
      </c>
      <c r="E216" s="138" t="s">
        <v>3800</v>
      </c>
      <c r="F216" s="139" t="s">
        <v>3801</v>
      </c>
      <c r="G216" s="140" t="s">
        <v>209</v>
      </c>
      <c r="H216" s="141">
        <v>8</v>
      </c>
      <c r="I216" s="142">
        <v>0</v>
      </c>
      <c r="J216" s="142">
        <f t="shared" si="30"/>
        <v>0</v>
      </c>
      <c r="K216" s="143"/>
      <c r="L216" s="14"/>
      <c r="M216" s="144"/>
      <c r="N216" s="145" t="s">
        <v>44</v>
      </c>
      <c r="O216" s="146">
        <v>0</v>
      </c>
      <c r="P216" s="146">
        <f t="shared" si="31"/>
        <v>0</v>
      </c>
      <c r="Q216" s="146">
        <v>0</v>
      </c>
      <c r="R216" s="146">
        <f t="shared" si="32"/>
        <v>0</v>
      </c>
      <c r="S216" s="146">
        <v>0</v>
      </c>
      <c r="T216" s="147">
        <f t="shared" si="33"/>
        <v>0</v>
      </c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R216" s="148" t="s">
        <v>199</v>
      </c>
      <c r="AT216" s="148" t="s">
        <v>195</v>
      </c>
      <c r="AU216" s="148" t="s">
        <v>82</v>
      </c>
      <c r="AY216" s="2" t="s">
        <v>193</v>
      </c>
      <c r="BE216" s="149">
        <f t="shared" si="34"/>
        <v>0</v>
      </c>
      <c r="BF216" s="149">
        <f t="shared" si="35"/>
        <v>0</v>
      </c>
      <c r="BG216" s="149">
        <f t="shared" si="36"/>
        <v>0</v>
      </c>
      <c r="BH216" s="149">
        <f t="shared" si="37"/>
        <v>0</v>
      </c>
      <c r="BI216" s="149">
        <f t="shared" si="38"/>
        <v>0</v>
      </c>
      <c r="BJ216" s="2" t="s">
        <v>80</v>
      </c>
      <c r="BK216" s="149">
        <f t="shared" si="39"/>
        <v>0</v>
      </c>
      <c r="BL216" s="2" t="s">
        <v>199</v>
      </c>
      <c r="BM216" s="148" t="s">
        <v>1055</v>
      </c>
    </row>
    <row r="217" spans="1:65" s="17" customFormat="1" ht="16.5" customHeight="1">
      <c r="A217" s="13"/>
      <c r="B217" s="136"/>
      <c r="C217" s="137" t="s">
        <v>644</v>
      </c>
      <c r="D217" s="137" t="s">
        <v>195</v>
      </c>
      <c r="E217" s="138" t="s">
        <v>3802</v>
      </c>
      <c r="F217" s="139" t="s">
        <v>3803</v>
      </c>
      <c r="G217" s="140" t="s">
        <v>605</v>
      </c>
      <c r="H217" s="141">
        <v>7</v>
      </c>
      <c r="I217" s="142">
        <v>0</v>
      </c>
      <c r="J217" s="142">
        <f t="shared" si="30"/>
        <v>0</v>
      </c>
      <c r="K217" s="143"/>
      <c r="L217" s="14"/>
      <c r="M217" s="144"/>
      <c r="N217" s="145" t="s">
        <v>44</v>
      </c>
      <c r="O217" s="146">
        <v>0</v>
      </c>
      <c r="P217" s="146">
        <f t="shared" si="31"/>
        <v>0</v>
      </c>
      <c r="Q217" s="146">
        <v>0</v>
      </c>
      <c r="R217" s="146">
        <f t="shared" si="32"/>
        <v>0</v>
      </c>
      <c r="S217" s="146">
        <v>0</v>
      </c>
      <c r="T217" s="147">
        <f t="shared" si="33"/>
        <v>0</v>
      </c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R217" s="148" t="s">
        <v>199</v>
      </c>
      <c r="AT217" s="148" t="s">
        <v>195</v>
      </c>
      <c r="AU217" s="148" t="s">
        <v>82</v>
      </c>
      <c r="AY217" s="2" t="s">
        <v>193</v>
      </c>
      <c r="BE217" s="149">
        <f t="shared" si="34"/>
        <v>0</v>
      </c>
      <c r="BF217" s="149">
        <f t="shared" si="35"/>
        <v>0</v>
      </c>
      <c r="BG217" s="149">
        <f t="shared" si="36"/>
        <v>0</v>
      </c>
      <c r="BH217" s="149">
        <f t="shared" si="37"/>
        <v>0</v>
      </c>
      <c r="BI217" s="149">
        <f t="shared" si="38"/>
        <v>0</v>
      </c>
      <c r="BJ217" s="2" t="s">
        <v>80</v>
      </c>
      <c r="BK217" s="149">
        <f t="shared" si="39"/>
        <v>0</v>
      </c>
      <c r="BL217" s="2" t="s">
        <v>199</v>
      </c>
      <c r="BM217" s="148" t="s">
        <v>1060</v>
      </c>
    </row>
    <row r="218" spans="1:65" s="17" customFormat="1" ht="16.5" customHeight="1">
      <c r="A218" s="13"/>
      <c r="B218" s="136"/>
      <c r="C218" s="137" t="s">
        <v>1062</v>
      </c>
      <c r="D218" s="137" t="s">
        <v>195</v>
      </c>
      <c r="E218" s="138" t="s">
        <v>3804</v>
      </c>
      <c r="F218" s="139" t="s">
        <v>3805</v>
      </c>
      <c r="G218" s="140" t="s">
        <v>605</v>
      </c>
      <c r="H218" s="141">
        <v>14</v>
      </c>
      <c r="I218" s="142">
        <v>0</v>
      </c>
      <c r="J218" s="142">
        <f t="shared" si="30"/>
        <v>0</v>
      </c>
      <c r="K218" s="143"/>
      <c r="L218" s="14"/>
      <c r="M218" s="144"/>
      <c r="N218" s="145" t="s">
        <v>44</v>
      </c>
      <c r="O218" s="146">
        <v>0</v>
      </c>
      <c r="P218" s="146">
        <f t="shared" si="31"/>
        <v>0</v>
      </c>
      <c r="Q218" s="146">
        <v>0</v>
      </c>
      <c r="R218" s="146">
        <f t="shared" si="32"/>
        <v>0</v>
      </c>
      <c r="S218" s="146">
        <v>0</v>
      </c>
      <c r="T218" s="147">
        <f t="shared" si="33"/>
        <v>0</v>
      </c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R218" s="148" t="s">
        <v>199</v>
      </c>
      <c r="AT218" s="148" t="s">
        <v>195</v>
      </c>
      <c r="AU218" s="148" t="s">
        <v>82</v>
      </c>
      <c r="AY218" s="2" t="s">
        <v>193</v>
      </c>
      <c r="BE218" s="149">
        <f t="shared" si="34"/>
        <v>0</v>
      </c>
      <c r="BF218" s="149">
        <f t="shared" si="35"/>
        <v>0</v>
      </c>
      <c r="BG218" s="149">
        <f t="shared" si="36"/>
        <v>0</v>
      </c>
      <c r="BH218" s="149">
        <f t="shared" si="37"/>
        <v>0</v>
      </c>
      <c r="BI218" s="149">
        <f t="shared" si="38"/>
        <v>0</v>
      </c>
      <c r="BJ218" s="2" t="s">
        <v>80</v>
      </c>
      <c r="BK218" s="149">
        <f t="shared" si="39"/>
        <v>0</v>
      </c>
      <c r="BL218" s="2" t="s">
        <v>199</v>
      </c>
      <c r="BM218" s="148" t="s">
        <v>1065</v>
      </c>
    </row>
    <row r="219" spans="1:65" s="17" customFormat="1" ht="16.5" customHeight="1">
      <c r="A219" s="13"/>
      <c r="B219" s="136"/>
      <c r="C219" s="137" t="s">
        <v>650</v>
      </c>
      <c r="D219" s="137" t="s">
        <v>195</v>
      </c>
      <c r="E219" s="138" t="s">
        <v>3806</v>
      </c>
      <c r="F219" s="139" t="s">
        <v>3807</v>
      </c>
      <c r="G219" s="140" t="s">
        <v>605</v>
      </c>
      <c r="H219" s="141">
        <v>1</v>
      </c>
      <c r="I219" s="142">
        <v>0</v>
      </c>
      <c r="J219" s="142">
        <f t="shared" si="30"/>
        <v>0</v>
      </c>
      <c r="K219" s="143"/>
      <c r="L219" s="14"/>
      <c r="M219" s="144"/>
      <c r="N219" s="145" t="s">
        <v>44</v>
      </c>
      <c r="O219" s="146">
        <v>0</v>
      </c>
      <c r="P219" s="146">
        <f t="shared" si="31"/>
        <v>0</v>
      </c>
      <c r="Q219" s="146">
        <v>0</v>
      </c>
      <c r="R219" s="146">
        <f t="shared" si="32"/>
        <v>0</v>
      </c>
      <c r="S219" s="146">
        <v>0</v>
      </c>
      <c r="T219" s="147">
        <f t="shared" si="33"/>
        <v>0</v>
      </c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R219" s="148" t="s">
        <v>199</v>
      </c>
      <c r="AT219" s="148" t="s">
        <v>195</v>
      </c>
      <c r="AU219" s="148" t="s">
        <v>82</v>
      </c>
      <c r="AY219" s="2" t="s">
        <v>193</v>
      </c>
      <c r="BE219" s="149">
        <f t="shared" si="34"/>
        <v>0</v>
      </c>
      <c r="BF219" s="149">
        <f t="shared" si="35"/>
        <v>0</v>
      </c>
      <c r="BG219" s="149">
        <f t="shared" si="36"/>
        <v>0</v>
      </c>
      <c r="BH219" s="149">
        <f t="shared" si="37"/>
        <v>0</v>
      </c>
      <c r="BI219" s="149">
        <f t="shared" si="38"/>
        <v>0</v>
      </c>
      <c r="BJ219" s="2" t="s">
        <v>80</v>
      </c>
      <c r="BK219" s="149">
        <f t="shared" si="39"/>
        <v>0</v>
      </c>
      <c r="BL219" s="2" t="s">
        <v>199</v>
      </c>
      <c r="BM219" s="148" t="s">
        <v>1069</v>
      </c>
    </row>
    <row r="220" spans="1:65" s="17" customFormat="1" ht="21.75" customHeight="1">
      <c r="A220" s="13"/>
      <c r="B220" s="136"/>
      <c r="C220" s="137" t="s">
        <v>1077</v>
      </c>
      <c r="D220" s="137" t="s">
        <v>195</v>
      </c>
      <c r="E220" s="138" t="s">
        <v>3808</v>
      </c>
      <c r="F220" s="139" t="s">
        <v>3809</v>
      </c>
      <c r="G220" s="140" t="s">
        <v>605</v>
      </c>
      <c r="H220" s="141">
        <v>4</v>
      </c>
      <c r="I220" s="142">
        <v>0</v>
      </c>
      <c r="J220" s="142">
        <f t="shared" si="30"/>
        <v>0</v>
      </c>
      <c r="K220" s="143"/>
      <c r="L220" s="14"/>
      <c r="M220" s="144"/>
      <c r="N220" s="145" t="s">
        <v>44</v>
      </c>
      <c r="O220" s="146">
        <v>0</v>
      </c>
      <c r="P220" s="146">
        <f t="shared" si="31"/>
        <v>0</v>
      </c>
      <c r="Q220" s="146">
        <v>0</v>
      </c>
      <c r="R220" s="146">
        <f t="shared" si="32"/>
        <v>0</v>
      </c>
      <c r="S220" s="146">
        <v>0</v>
      </c>
      <c r="T220" s="147">
        <f t="shared" si="33"/>
        <v>0</v>
      </c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R220" s="148" t="s">
        <v>199</v>
      </c>
      <c r="AT220" s="148" t="s">
        <v>195</v>
      </c>
      <c r="AU220" s="148" t="s">
        <v>82</v>
      </c>
      <c r="AY220" s="2" t="s">
        <v>193</v>
      </c>
      <c r="BE220" s="149">
        <f t="shared" si="34"/>
        <v>0</v>
      </c>
      <c r="BF220" s="149">
        <f t="shared" si="35"/>
        <v>0</v>
      </c>
      <c r="BG220" s="149">
        <f t="shared" si="36"/>
        <v>0</v>
      </c>
      <c r="BH220" s="149">
        <f t="shared" si="37"/>
        <v>0</v>
      </c>
      <c r="BI220" s="149">
        <f t="shared" si="38"/>
        <v>0</v>
      </c>
      <c r="BJ220" s="2" t="s">
        <v>80</v>
      </c>
      <c r="BK220" s="149">
        <f t="shared" si="39"/>
        <v>0</v>
      </c>
      <c r="BL220" s="2" t="s">
        <v>199</v>
      </c>
      <c r="BM220" s="148" t="s">
        <v>1080</v>
      </c>
    </row>
    <row r="221" spans="1:65" s="17" customFormat="1" ht="24.15" customHeight="1">
      <c r="A221" s="13"/>
      <c r="B221" s="136"/>
      <c r="C221" s="137" t="s">
        <v>659</v>
      </c>
      <c r="D221" s="137" t="s">
        <v>195</v>
      </c>
      <c r="E221" s="138" t="s">
        <v>3810</v>
      </c>
      <c r="F221" s="139" t="s">
        <v>3811</v>
      </c>
      <c r="G221" s="140" t="s">
        <v>605</v>
      </c>
      <c r="H221" s="141">
        <v>1</v>
      </c>
      <c r="I221" s="142">
        <v>0</v>
      </c>
      <c r="J221" s="142">
        <f t="shared" si="30"/>
        <v>0</v>
      </c>
      <c r="K221" s="143"/>
      <c r="L221" s="14"/>
      <c r="M221" s="144"/>
      <c r="N221" s="145" t="s">
        <v>44</v>
      </c>
      <c r="O221" s="146">
        <v>0</v>
      </c>
      <c r="P221" s="146">
        <f t="shared" si="31"/>
        <v>0</v>
      </c>
      <c r="Q221" s="146">
        <v>0</v>
      </c>
      <c r="R221" s="146">
        <f t="shared" si="32"/>
        <v>0</v>
      </c>
      <c r="S221" s="146">
        <v>0</v>
      </c>
      <c r="T221" s="147">
        <f t="shared" si="33"/>
        <v>0</v>
      </c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R221" s="148" t="s">
        <v>199</v>
      </c>
      <c r="AT221" s="148" t="s">
        <v>195</v>
      </c>
      <c r="AU221" s="148" t="s">
        <v>82</v>
      </c>
      <c r="AY221" s="2" t="s">
        <v>193</v>
      </c>
      <c r="BE221" s="149">
        <f t="shared" si="34"/>
        <v>0</v>
      </c>
      <c r="BF221" s="149">
        <f t="shared" si="35"/>
        <v>0</v>
      </c>
      <c r="BG221" s="149">
        <f t="shared" si="36"/>
        <v>0</v>
      </c>
      <c r="BH221" s="149">
        <f t="shared" si="37"/>
        <v>0</v>
      </c>
      <c r="BI221" s="149">
        <f t="shared" si="38"/>
        <v>0</v>
      </c>
      <c r="BJ221" s="2" t="s">
        <v>80</v>
      </c>
      <c r="BK221" s="149">
        <f t="shared" si="39"/>
        <v>0</v>
      </c>
      <c r="BL221" s="2" t="s">
        <v>199</v>
      </c>
      <c r="BM221" s="148" t="s">
        <v>1087</v>
      </c>
    </row>
    <row r="222" spans="1:65" s="17" customFormat="1" ht="16.5" customHeight="1">
      <c r="A222" s="13"/>
      <c r="B222" s="136"/>
      <c r="C222" s="137" t="s">
        <v>1092</v>
      </c>
      <c r="D222" s="137" t="s">
        <v>195</v>
      </c>
      <c r="E222" s="138" t="s">
        <v>3812</v>
      </c>
      <c r="F222" s="139" t="s">
        <v>3813</v>
      </c>
      <c r="G222" s="140" t="s">
        <v>605</v>
      </c>
      <c r="H222" s="141">
        <v>1</v>
      </c>
      <c r="I222" s="142">
        <v>0</v>
      </c>
      <c r="J222" s="142">
        <f t="shared" si="30"/>
        <v>0</v>
      </c>
      <c r="K222" s="143"/>
      <c r="L222" s="14"/>
      <c r="M222" s="144"/>
      <c r="N222" s="145" t="s">
        <v>44</v>
      </c>
      <c r="O222" s="146">
        <v>0</v>
      </c>
      <c r="P222" s="146">
        <f t="shared" si="31"/>
        <v>0</v>
      </c>
      <c r="Q222" s="146">
        <v>0</v>
      </c>
      <c r="R222" s="146">
        <f t="shared" si="32"/>
        <v>0</v>
      </c>
      <c r="S222" s="146">
        <v>0</v>
      </c>
      <c r="T222" s="147">
        <f t="shared" si="33"/>
        <v>0</v>
      </c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R222" s="148" t="s">
        <v>199</v>
      </c>
      <c r="AT222" s="148" t="s">
        <v>195</v>
      </c>
      <c r="AU222" s="148" t="s">
        <v>82</v>
      </c>
      <c r="AY222" s="2" t="s">
        <v>193</v>
      </c>
      <c r="BE222" s="149">
        <f t="shared" si="34"/>
        <v>0</v>
      </c>
      <c r="BF222" s="149">
        <f t="shared" si="35"/>
        <v>0</v>
      </c>
      <c r="BG222" s="149">
        <f t="shared" si="36"/>
        <v>0</v>
      </c>
      <c r="BH222" s="149">
        <f t="shared" si="37"/>
        <v>0</v>
      </c>
      <c r="BI222" s="149">
        <f t="shared" si="38"/>
        <v>0</v>
      </c>
      <c r="BJ222" s="2" t="s">
        <v>80</v>
      </c>
      <c r="BK222" s="149">
        <f t="shared" si="39"/>
        <v>0</v>
      </c>
      <c r="BL222" s="2" t="s">
        <v>199</v>
      </c>
      <c r="BM222" s="148" t="s">
        <v>1095</v>
      </c>
    </row>
    <row r="223" spans="1:65" s="17" customFormat="1" ht="16.5" customHeight="1">
      <c r="A223" s="13"/>
      <c r="B223" s="136"/>
      <c r="C223" s="137" t="s">
        <v>663</v>
      </c>
      <c r="D223" s="137" t="s">
        <v>195</v>
      </c>
      <c r="E223" s="138" t="s">
        <v>3814</v>
      </c>
      <c r="F223" s="139" t="s">
        <v>3815</v>
      </c>
      <c r="G223" s="140" t="s">
        <v>605</v>
      </c>
      <c r="H223" s="141">
        <v>1</v>
      </c>
      <c r="I223" s="142">
        <v>0</v>
      </c>
      <c r="J223" s="142">
        <f t="shared" si="30"/>
        <v>0</v>
      </c>
      <c r="K223" s="143"/>
      <c r="L223" s="14"/>
      <c r="M223" s="144"/>
      <c r="N223" s="145" t="s">
        <v>44</v>
      </c>
      <c r="O223" s="146">
        <v>0</v>
      </c>
      <c r="P223" s="146">
        <f t="shared" si="31"/>
        <v>0</v>
      </c>
      <c r="Q223" s="146">
        <v>0</v>
      </c>
      <c r="R223" s="146">
        <f t="shared" si="32"/>
        <v>0</v>
      </c>
      <c r="S223" s="146">
        <v>0</v>
      </c>
      <c r="T223" s="147">
        <f t="shared" si="33"/>
        <v>0</v>
      </c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R223" s="148" t="s">
        <v>199</v>
      </c>
      <c r="AT223" s="148" t="s">
        <v>195</v>
      </c>
      <c r="AU223" s="148" t="s">
        <v>82</v>
      </c>
      <c r="AY223" s="2" t="s">
        <v>193</v>
      </c>
      <c r="BE223" s="149">
        <f t="shared" si="34"/>
        <v>0</v>
      </c>
      <c r="BF223" s="149">
        <f t="shared" si="35"/>
        <v>0</v>
      </c>
      <c r="BG223" s="149">
        <f t="shared" si="36"/>
        <v>0</v>
      </c>
      <c r="BH223" s="149">
        <f t="shared" si="37"/>
        <v>0</v>
      </c>
      <c r="BI223" s="149">
        <f t="shared" si="38"/>
        <v>0</v>
      </c>
      <c r="BJ223" s="2" t="s">
        <v>80</v>
      </c>
      <c r="BK223" s="149">
        <f t="shared" si="39"/>
        <v>0</v>
      </c>
      <c r="BL223" s="2" t="s">
        <v>199</v>
      </c>
      <c r="BM223" s="148" t="s">
        <v>1098</v>
      </c>
    </row>
    <row r="224" spans="1:65" s="17" customFormat="1" ht="16.5" customHeight="1">
      <c r="A224" s="13"/>
      <c r="B224" s="136"/>
      <c r="C224" s="137" t="s">
        <v>1106</v>
      </c>
      <c r="D224" s="137" t="s">
        <v>195</v>
      </c>
      <c r="E224" s="138" t="s">
        <v>3816</v>
      </c>
      <c r="F224" s="139" t="s">
        <v>3817</v>
      </c>
      <c r="G224" s="140" t="s">
        <v>353</v>
      </c>
      <c r="H224" s="141">
        <v>160</v>
      </c>
      <c r="I224" s="142">
        <v>0</v>
      </c>
      <c r="J224" s="142">
        <f t="shared" si="30"/>
        <v>0</v>
      </c>
      <c r="K224" s="143"/>
      <c r="L224" s="14"/>
      <c r="M224" s="144"/>
      <c r="N224" s="145" t="s">
        <v>44</v>
      </c>
      <c r="O224" s="146">
        <v>0</v>
      </c>
      <c r="P224" s="146">
        <f t="shared" si="31"/>
        <v>0</v>
      </c>
      <c r="Q224" s="146">
        <v>0</v>
      </c>
      <c r="R224" s="146">
        <f t="shared" si="32"/>
        <v>0</v>
      </c>
      <c r="S224" s="146">
        <v>0</v>
      </c>
      <c r="T224" s="147">
        <f t="shared" si="33"/>
        <v>0</v>
      </c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R224" s="148" t="s">
        <v>199</v>
      </c>
      <c r="AT224" s="148" t="s">
        <v>195</v>
      </c>
      <c r="AU224" s="148" t="s">
        <v>82</v>
      </c>
      <c r="AY224" s="2" t="s">
        <v>193</v>
      </c>
      <c r="BE224" s="149">
        <f t="shared" si="34"/>
        <v>0</v>
      </c>
      <c r="BF224" s="149">
        <f t="shared" si="35"/>
        <v>0</v>
      </c>
      <c r="BG224" s="149">
        <f t="shared" si="36"/>
        <v>0</v>
      </c>
      <c r="BH224" s="149">
        <f t="shared" si="37"/>
        <v>0</v>
      </c>
      <c r="BI224" s="149">
        <f t="shared" si="38"/>
        <v>0</v>
      </c>
      <c r="BJ224" s="2" t="s">
        <v>80</v>
      </c>
      <c r="BK224" s="149">
        <f t="shared" si="39"/>
        <v>0</v>
      </c>
      <c r="BL224" s="2" t="s">
        <v>199</v>
      </c>
      <c r="BM224" s="148" t="s">
        <v>1109</v>
      </c>
    </row>
    <row r="225" spans="1:65" s="17" customFormat="1" ht="16.5" customHeight="1">
      <c r="A225" s="13"/>
      <c r="B225" s="136"/>
      <c r="C225" s="137" t="s">
        <v>670</v>
      </c>
      <c r="D225" s="137" t="s">
        <v>195</v>
      </c>
      <c r="E225" s="138" t="s">
        <v>3818</v>
      </c>
      <c r="F225" s="139" t="s">
        <v>3819</v>
      </c>
      <c r="G225" s="140" t="s">
        <v>353</v>
      </c>
      <c r="H225" s="141">
        <v>140</v>
      </c>
      <c r="I225" s="142">
        <v>0</v>
      </c>
      <c r="J225" s="142">
        <f t="shared" si="30"/>
        <v>0</v>
      </c>
      <c r="K225" s="143"/>
      <c r="L225" s="14"/>
      <c r="M225" s="144"/>
      <c r="N225" s="145" t="s">
        <v>44</v>
      </c>
      <c r="O225" s="146">
        <v>0</v>
      </c>
      <c r="P225" s="146">
        <f t="shared" si="31"/>
        <v>0</v>
      </c>
      <c r="Q225" s="146">
        <v>0</v>
      </c>
      <c r="R225" s="146">
        <f t="shared" si="32"/>
        <v>0</v>
      </c>
      <c r="S225" s="146">
        <v>0</v>
      </c>
      <c r="T225" s="147">
        <f t="shared" si="33"/>
        <v>0</v>
      </c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R225" s="148" t="s">
        <v>199</v>
      </c>
      <c r="AT225" s="148" t="s">
        <v>195</v>
      </c>
      <c r="AU225" s="148" t="s">
        <v>82</v>
      </c>
      <c r="AY225" s="2" t="s">
        <v>193</v>
      </c>
      <c r="BE225" s="149">
        <f t="shared" si="34"/>
        <v>0</v>
      </c>
      <c r="BF225" s="149">
        <f t="shared" si="35"/>
        <v>0</v>
      </c>
      <c r="BG225" s="149">
        <f t="shared" si="36"/>
        <v>0</v>
      </c>
      <c r="BH225" s="149">
        <f t="shared" si="37"/>
        <v>0</v>
      </c>
      <c r="BI225" s="149">
        <f t="shared" si="38"/>
        <v>0</v>
      </c>
      <c r="BJ225" s="2" t="s">
        <v>80</v>
      </c>
      <c r="BK225" s="149">
        <f t="shared" si="39"/>
        <v>0</v>
      </c>
      <c r="BL225" s="2" t="s">
        <v>199</v>
      </c>
      <c r="BM225" s="148" t="s">
        <v>1115</v>
      </c>
    </row>
    <row r="226" spans="1:65" s="17" customFormat="1" ht="21.75" customHeight="1">
      <c r="A226" s="13"/>
      <c r="B226" s="136"/>
      <c r="C226" s="137" t="s">
        <v>1119</v>
      </c>
      <c r="D226" s="137" t="s">
        <v>195</v>
      </c>
      <c r="E226" s="138" t="s">
        <v>3820</v>
      </c>
      <c r="F226" s="139" t="s">
        <v>3821</v>
      </c>
      <c r="G226" s="140" t="s">
        <v>605</v>
      </c>
      <c r="H226" s="141">
        <v>2</v>
      </c>
      <c r="I226" s="142">
        <v>0</v>
      </c>
      <c r="J226" s="142">
        <f t="shared" si="30"/>
        <v>0</v>
      </c>
      <c r="K226" s="143"/>
      <c r="L226" s="14"/>
      <c r="M226" s="144"/>
      <c r="N226" s="145" t="s">
        <v>44</v>
      </c>
      <c r="O226" s="146">
        <v>0</v>
      </c>
      <c r="P226" s="146">
        <f t="shared" si="31"/>
        <v>0</v>
      </c>
      <c r="Q226" s="146">
        <v>0</v>
      </c>
      <c r="R226" s="146">
        <f t="shared" si="32"/>
        <v>0</v>
      </c>
      <c r="S226" s="146">
        <v>0</v>
      </c>
      <c r="T226" s="147">
        <f t="shared" si="33"/>
        <v>0</v>
      </c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R226" s="148" t="s">
        <v>199</v>
      </c>
      <c r="AT226" s="148" t="s">
        <v>195</v>
      </c>
      <c r="AU226" s="148" t="s">
        <v>82</v>
      </c>
      <c r="AY226" s="2" t="s">
        <v>193</v>
      </c>
      <c r="BE226" s="149">
        <f t="shared" si="34"/>
        <v>0</v>
      </c>
      <c r="BF226" s="149">
        <f t="shared" si="35"/>
        <v>0</v>
      </c>
      <c r="BG226" s="149">
        <f t="shared" si="36"/>
        <v>0</v>
      </c>
      <c r="BH226" s="149">
        <f t="shared" si="37"/>
        <v>0</v>
      </c>
      <c r="BI226" s="149">
        <f t="shared" si="38"/>
        <v>0</v>
      </c>
      <c r="BJ226" s="2" t="s">
        <v>80</v>
      </c>
      <c r="BK226" s="149">
        <f t="shared" si="39"/>
        <v>0</v>
      </c>
      <c r="BL226" s="2" t="s">
        <v>199</v>
      </c>
      <c r="BM226" s="148" t="s">
        <v>1122</v>
      </c>
    </row>
    <row r="227" spans="1:65" s="17" customFormat="1" ht="16.5" customHeight="1">
      <c r="A227" s="13"/>
      <c r="B227" s="136"/>
      <c r="C227" s="137" t="s">
        <v>674</v>
      </c>
      <c r="D227" s="137" t="s">
        <v>195</v>
      </c>
      <c r="E227" s="138" t="s">
        <v>3822</v>
      </c>
      <c r="F227" s="139" t="s">
        <v>3823</v>
      </c>
      <c r="G227" s="140" t="s">
        <v>605</v>
      </c>
      <c r="H227" s="141">
        <v>5</v>
      </c>
      <c r="I227" s="142">
        <v>0</v>
      </c>
      <c r="J227" s="142">
        <f t="shared" si="30"/>
        <v>0</v>
      </c>
      <c r="K227" s="143"/>
      <c r="L227" s="14"/>
      <c r="M227" s="144"/>
      <c r="N227" s="145" t="s">
        <v>44</v>
      </c>
      <c r="O227" s="146">
        <v>0</v>
      </c>
      <c r="P227" s="146">
        <f t="shared" si="31"/>
        <v>0</v>
      </c>
      <c r="Q227" s="146">
        <v>0</v>
      </c>
      <c r="R227" s="146">
        <f t="shared" si="32"/>
        <v>0</v>
      </c>
      <c r="S227" s="146">
        <v>0</v>
      </c>
      <c r="T227" s="147">
        <f t="shared" si="33"/>
        <v>0</v>
      </c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R227" s="148" t="s">
        <v>199</v>
      </c>
      <c r="AT227" s="148" t="s">
        <v>195</v>
      </c>
      <c r="AU227" s="148" t="s">
        <v>82</v>
      </c>
      <c r="AY227" s="2" t="s">
        <v>193</v>
      </c>
      <c r="BE227" s="149">
        <f t="shared" si="34"/>
        <v>0</v>
      </c>
      <c r="BF227" s="149">
        <f t="shared" si="35"/>
        <v>0</v>
      </c>
      <c r="BG227" s="149">
        <f t="shared" si="36"/>
        <v>0</v>
      </c>
      <c r="BH227" s="149">
        <f t="shared" si="37"/>
        <v>0</v>
      </c>
      <c r="BI227" s="149">
        <f t="shared" si="38"/>
        <v>0</v>
      </c>
      <c r="BJ227" s="2" t="s">
        <v>80</v>
      </c>
      <c r="BK227" s="149">
        <f t="shared" si="39"/>
        <v>0</v>
      </c>
      <c r="BL227" s="2" t="s">
        <v>199</v>
      </c>
      <c r="BM227" s="148" t="s">
        <v>1131</v>
      </c>
    </row>
    <row r="228" spans="1:65" s="17" customFormat="1" ht="16.5" customHeight="1">
      <c r="A228" s="13"/>
      <c r="B228" s="136"/>
      <c r="C228" s="137" t="s">
        <v>1134</v>
      </c>
      <c r="D228" s="137" t="s">
        <v>195</v>
      </c>
      <c r="E228" s="138" t="s">
        <v>3824</v>
      </c>
      <c r="F228" s="139" t="s">
        <v>3825</v>
      </c>
      <c r="G228" s="140" t="s">
        <v>605</v>
      </c>
      <c r="H228" s="141">
        <v>3</v>
      </c>
      <c r="I228" s="142">
        <v>0</v>
      </c>
      <c r="J228" s="142">
        <f t="shared" si="30"/>
        <v>0</v>
      </c>
      <c r="K228" s="143"/>
      <c r="L228" s="14"/>
      <c r="M228" s="144"/>
      <c r="N228" s="145" t="s">
        <v>44</v>
      </c>
      <c r="O228" s="146">
        <v>0</v>
      </c>
      <c r="P228" s="146">
        <f t="shared" si="31"/>
        <v>0</v>
      </c>
      <c r="Q228" s="146">
        <v>0</v>
      </c>
      <c r="R228" s="146">
        <f t="shared" si="32"/>
        <v>0</v>
      </c>
      <c r="S228" s="146">
        <v>0</v>
      </c>
      <c r="T228" s="147">
        <f t="shared" si="33"/>
        <v>0</v>
      </c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R228" s="148" t="s">
        <v>199</v>
      </c>
      <c r="AT228" s="148" t="s">
        <v>195</v>
      </c>
      <c r="AU228" s="148" t="s">
        <v>82</v>
      </c>
      <c r="AY228" s="2" t="s">
        <v>193</v>
      </c>
      <c r="BE228" s="149">
        <f t="shared" si="34"/>
        <v>0</v>
      </c>
      <c r="BF228" s="149">
        <f t="shared" si="35"/>
        <v>0</v>
      </c>
      <c r="BG228" s="149">
        <f t="shared" si="36"/>
        <v>0</v>
      </c>
      <c r="BH228" s="149">
        <f t="shared" si="37"/>
        <v>0</v>
      </c>
      <c r="BI228" s="149">
        <f t="shared" si="38"/>
        <v>0</v>
      </c>
      <c r="BJ228" s="2" t="s">
        <v>80</v>
      </c>
      <c r="BK228" s="149">
        <f t="shared" si="39"/>
        <v>0</v>
      </c>
      <c r="BL228" s="2" t="s">
        <v>199</v>
      </c>
      <c r="BM228" s="148" t="s">
        <v>1137</v>
      </c>
    </row>
    <row r="229" spans="1:65" s="17" customFormat="1" ht="16.5" customHeight="1">
      <c r="A229" s="13"/>
      <c r="B229" s="136"/>
      <c r="C229" s="137" t="s">
        <v>683</v>
      </c>
      <c r="D229" s="137" t="s">
        <v>195</v>
      </c>
      <c r="E229" s="138" t="s">
        <v>3826</v>
      </c>
      <c r="F229" s="139" t="s">
        <v>3827</v>
      </c>
      <c r="G229" s="140" t="s">
        <v>605</v>
      </c>
      <c r="H229" s="141">
        <v>7</v>
      </c>
      <c r="I229" s="142">
        <v>0</v>
      </c>
      <c r="J229" s="142">
        <f t="shared" si="30"/>
        <v>0</v>
      </c>
      <c r="K229" s="143"/>
      <c r="L229" s="14"/>
      <c r="M229" s="144"/>
      <c r="N229" s="145" t="s">
        <v>44</v>
      </c>
      <c r="O229" s="146">
        <v>0</v>
      </c>
      <c r="P229" s="146">
        <f t="shared" si="31"/>
        <v>0</v>
      </c>
      <c r="Q229" s="146">
        <v>0</v>
      </c>
      <c r="R229" s="146">
        <f t="shared" si="32"/>
        <v>0</v>
      </c>
      <c r="S229" s="146">
        <v>0</v>
      </c>
      <c r="T229" s="147">
        <f t="shared" si="33"/>
        <v>0</v>
      </c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R229" s="148" t="s">
        <v>199</v>
      </c>
      <c r="AT229" s="148" t="s">
        <v>195</v>
      </c>
      <c r="AU229" s="148" t="s">
        <v>82</v>
      </c>
      <c r="AY229" s="2" t="s">
        <v>193</v>
      </c>
      <c r="BE229" s="149">
        <f t="shared" si="34"/>
        <v>0</v>
      </c>
      <c r="BF229" s="149">
        <f t="shared" si="35"/>
        <v>0</v>
      </c>
      <c r="BG229" s="149">
        <f t="shared" si="36"/>
        <v>0</v>
      </c>
      <c r="BH229" s="149">
        <f t="shared" si="37"/>
        <v>0</v>
      </c>
      <c r="BI229" s="149">
        <f t="shared" si="38"/>
        <v>0</v>
      </c>
      <c r="BJ229" s="2" t="s">
        <v>80</v>
      </c>
      <c r="BK229" s="149">
        <f t="shared" si="39"/>
        <v>0</v>
      </c>
      <c r="BL229" s="2" t="s">
        <v>199</v>
      </c>
      <c r="BM229" s="148" t="s">
        <v>1141</v>
      </c>
    </row>
    <row r="230" spans="1:65" s="17" customFormat="1" ht="16.5" customHeight="1">
      <c r="A230" s="13"/>
      <c r="B230" s="136"/>
      <c r="C230" s="137" t="s">
        <v>1143</v>
      </c>
      <c r="D230" s="137" t="s">
        <v>195</v>
      </c>
      <c r="E230" s="138" t="s">
        <v>3828</v>
      </c>
      <c r="F230" s="139" t="s">
        <v>3829</v>
      </c>
      <c r="G230" s="140" t="s">
        <v>605</v>
      </c>
      <c r="H230" s="141">
        <v>3</v>
      </c>
      <c r="I230" s="142">
        <v>0</v>
      </c>
      <c r="J230" s="142">
        <f t="shared" si="30"/>
        <v>0</v>
      </c>
      <c r="K230" s="143"/>
      <c r="L230" s="14"/>
      <c r="M230" s="144"/>
      <c r="N230" s="145" t="s">
        <v>44</v>
      </c>
      <c r="O230" s="146">
        <v>0</v>
      </c>
      <c r="P230" s="146">
        <f t="shared" si="31"/>
        <v>0</v>
      </c>
      <c r="Q230" s="146">
        <v>0</v>
      </c>
      <c r="R230" s="146">
        <f t="shared" si="32"/>
        <v>0</v>
      </c>
      <c r="S230" s="146">
        <v>0</v>
      </c>
      <c r="T230" s="147">
        <f t="shared" si="33"/>
        <v>0</v>
      </c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R230" s="148" t="s">
        <v>199</v>
      </c>
      <c r="AT230" s="148" t="s">
        <v>195</v>
      </c>
      <c r="AU230" s="148" t="s">
        <v>82</v>
      </c>
      <c r="AY230" s="2" t="s">
        <v>193</v>
      </c>
      <c r="BE230" s="149">
        <f t="shared" si="34"/>
        <v>0</v>
      </c>
      <c r="BF230" s="149">
        <f t="shared" si="35"/>
        <v>0</v>
      </c>
      <c r="BG230" s="149">
        <f t="shared" si="36"/>
        <v>0</v>
      </c>
      <c r="BH230" s="149">
        <f t="shared" si="37"/>
        <v>0</v>
      </c>
      <c r="BI230" s="149">
        <f t="shared" si="38"/>
        <v>0</v>
      </c>
      <c r="BJ230" s="2" t="s">
        <v>80</v>
      </c>
      <c r="BK230" s="149">
        <f t="shared" si="39"/>
        <v>0</v>
      </c>
      <c r="BL230" s="2" t="s">
        <v>199</v>
      </c>
      <c r="BM230" s="148" t="s">
        <v>1146</v>
      </c>
    </row>
    <row r="231" spans="1:65" s="17" customFormat="1" ht="16.5" customHeight="1">
      <c r="A231" s="13"/>
      <c r="B231" s="136"/>
      <c r="C231" s="137" t="s">
        <v>689</v>
      </c>
      <c r="D231" s="137" t="s">
        <v>195</v>
      </c>
      <c r="E231" s="138" t="s">
        <v>3830</v>
      </c>
      <c r="F231" s="139" t="s">
        <v>3831</v>
      </c>
      <c r="G231" s="140" t="s">
        <v>2862</v>
      </c>
      <c r="H231" s="141">
        <v>1</v>
      </c>
      <c r="I231" s="142">
        <v>0</v>
      </c>
      <c r="J231" s="142">
        <f t="shared" si="30"/>
        <v>0</v>
      </c>
      <c r="K231" s="143"/>
      <c r="L231" s="14"/>
      <c r="M231" s="144"/>
      <c r="N231" s="145" t="s">
        <v>44</v>
      </c>
      <c r="O231" s="146">
        <v>0</v>
      </c>
      <c r="P231" s="146">
        <f t="shared" si="31"/>
        <v>0</v>
      </c>
      <c r="Q231" s="146">
        <v>0</v>
      </c>
      <c r="R231" s="146">
        <f t="shared" si="32"/>
        <v>0</v>
      </c>
      <c r="S231" s="146">
        <v>0</v>
      </c>
      <c r="T231" s="147">
        <f t="shared" si="33"/>
        <v>0</v>
      </c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R231" s="148" t="s">
        <v>199</v>
      </c>
      <c r="AT231" s="148" t="s">
        <v>195</v>
      </c>
      <c r="AU231" s="148" t="s">
        <v>82</v>
      </c>
      <c r="AY231" s="2" t="s">
        <v>193</v>
      </c>
      <c r="BE231" s="149">
        <f t="shared" si="34"/>
        <v>0</v>
      </c>
      <c r="BF231" s="149">
        <f t="shared" si="35"/>
        <v>0</v>
      </c>
      <c r="BG231" s="149">
        <f t="shared" si="36"/>
        <v>0</v>
      </c>
      <c r="BH231" s="149">
        <f t="shared" si="37"/>
        <v>0</v>
      </c>
      <c r="BI231" s="149">
        <f t="shared" si="38"/>
        <v>0</v>
      </c>
      <c r="BJ231" s="2" t="s">
        <v>80</v>
      </c>
      <c r="BK231" s="149">
        <f t="shared" si="39"/>
        <v>0</v>
      </c>
      <c r="BL231" s="2" t="s">
        <v>199</v>
      </c>
      <c r="BM231" s="148" t="s">
        <v>1150</v>
      </c>
    </row>
    <row r="232" spans="1:65" s="123" customFormat="1" ht="22.8" customHeight="1">
      <c r="B232" s="124"/>
      <c r="D232" s="125" t="s">
        <v>72</v>
      </c>
      <c r="E232" s="134" t="s">
        <v>3161</v>
      </c>
      <c r="F232" s="134" t="s">
        <v>3162</v>
      </c>
      <c r="J232" s="135">
        <f>BK232</f>
        <v>0</v>
      </c>
      <c r="L232" s="124"/>
      <c r="M232" s="128"/>
      <c r="N232" s="129"/>
      <c r="O232" s="129"/>
      <c r="P232" s="130">
        <f>SUM(P233:P234)</f>
        <v>0</v>
      </c>
      <c r="Q232" s="129"/>
      <c r="R232" s="130">
        <f>SUM(R233:R234)</f>
        <v>0</v>
      </c>
      <c r="S232" s="129"/>
      <c r="T232" s="131">
        <f>SUM(T233:T234)</f>
        <v>0</v>
      </c>
      <c r="AR232" s="125" t="s">
        <v>80</v>
      </c>
      <c r="AT232" s="132" t="s">
        <v>72</v>
      </c>
      <c r="AU232" s="132" t="s">
        <v>80</v>
      </c>
      <c r="AY232" s="125" t="s">
        <v>193</v>
      </c>
      <c r="BK232" s="133">
        <f>SUM(BK233:BK234)</f>
        <v>0</v>
      </c>
    </row>
    <row r="233" spans="1:65" s="17" customFormat="1" ht="21.75" customHeight="1">
      <c r="A233" s="13"/>
      <c r="B233" s="136"/>
      <c r="C233" s="137" t="s">
        <v>1155</v>
      </c>
      <c r="D233" s="137" t="s">
        <v>195</v>
      </c>
      <c r="E233" s="138" t="s">
        <v>3832</v>
      </c>
      <c r="F233" s="139" t="s">
        <v>3833</v>
      </c>
      <c r="G233" s="140" t="s">
        <v>605</v>
      </c>
      <c r="H233" s="141">
        <v>3</v>
      </c>
      <c r="I233" s="142">
        <v>0</v>
      </c>
      <c r="J233" s="142">
        <f>ROUND(I233*H233,2)</f>
        <v>0</v>
      </c>
      <c r="K233" s="143"/>
      <c r="L233" s="14"/>
      <c r="M233" s="144"/>
      <c r="N233" s="145" t="s">
        <v>44</v>
      </c>
      <c r="O233" s="146">
        <v>0</v>
      </c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R233" s="148" t="s">
        <v>199</v>
      </c>
      <c r="AT233" s="148" t="s">
        <v>195</v>
      </c>
      <c r="AU233" s="148" t="s">
        <v>82</v>
      </c>
      <c r="AY233" s="2" t="s">
        <v>193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2" t="s">
        <v>80</v>
      </c>
      <c r="BK233" s="149">
        <f>ROUND(I233*H233,2)</f>
        <v>0</v>
      </c>
      <c r="BL233" s="2" t="s">
        <v>199</v>
      </c>
      <c r="BM233" s="148" t="s">
        <v>1158</v>
      </c>
    </row>
    <row r="234" spans="1:65" s="17" customFormat="1" ht="16.5" customHeight="1">
      <c r="A234" s="13"/>
      <c r="B234" s="136"/>
      <c r="C234" s="137" t="s">
        <v>704</v>
      </c>
      <c r="D234" s="137" t="s">
        <v>195</v>
      </c>
      <c r="E234" s="138" t="s">
        <v>3834</v>
      </c>
      <c r="F234" s="139" t="s">
        <v>3835</v>
      </c>
      <c r="G234" s="140" t="s">
        <v>605</v>
      </c>
      <c r="H234" s="141">
        <v>1</v>
      </c>
      <c r="I234" s="142">
        <v>0</v>
      </c>
      <c r="J234" s="142">
        <f>ROUND(I234*H234,2)</f>
        <v>0</v>
      </c>
      <c r="K234" s="143"/>
      <c r="L234" s="14"/>
      <c r="M234" s="144"/>
      <c r="N234" s="145" t="s">
        <v>44</v>
      </c>
      <c r="O234" s="146">
        <v>0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R234" s="148" t="s">
        <v>199</v>
      </c>
      <c r="AT234" s="148" t="s">
        <v>195</v>
      </c>
      <c r="AU234" s="148" t="s">
        <v>82</v>
      </c>
      <c r="AY234" s="2" t="s">
        <v>193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2" t="s">
        <v>80</v>
      </c>
      <c r="BK234" s="149">
        <f>ROUND(I234*H234,2)</f>
        <v>0</v>
      </c>
      <c r="BL234" s="2" t="s">
        <v>199</v>
      </c>
      <c r="BM234" s="148" t="s">
        <v>1165</v>
      </c>
    </row>
    <row r="235" spans="1:65" s="123" customFormat="1" ht="25.95" customHeight="1">
      <c r="B235" s="124"/>
      <c r="D235" s="125" t="s">
        <v>72</v>
      </c>
      <c r="E235" s="126" t="s">
        <v>3836</v>
      </c>
      <c r="F235" s="126" t="s">
        <v>3837</v>
      </c>
      <c r="J235" s="127">
        <f>BK235</f>
        <v>0</v>
      </c>
      <c r="L235" s="124"/>
      <c r="M235" s="128"/>
      <c r="N235" s="129"/>
      <c r="O235" s="129"/>
      <c r="P235" s="130">
        <f>P236+P241+P265+P268</f>
        <v>0</v>
      </c>
      <c r="Q235" s="129"/>
      <c r="R235" s="130">
        <f>R236+R241+R265+R268</f>
        <v>0</v>
      </c>
      <c r="S235" s="129"/>
      <c r="T235" s="131">
        <f>T236+T241+T265+T268</f>
        <v>0</v>
      </c>
      <c r="AR235" s="125" t="s">
        <v>80</v>
      </c>
      <c r="AT235" s="132" t="s">
        <v>72</v>
      </c>
      <c r="AU235" s="132" t="s">
        <v>73</v>
      </c>
      <c r="AY235" s="125" t="s">
        <v>193</v>
      </c>
      <c r="BK235" s="133">
        <f>BK236+BK241+BK265+BK268</f>
        <v>0</v>
      </c>
    </row>
    <row r="236" spans="1:65" s="123" customFormat="1" ht="22.8" customHeight="1">
      <c r="B236" s="124"/>
      <c r="D236" s="125" t="s">
        <v>72</v>
      </c>
      <c r="E236" s="134" t="s">
        <v>372</v>
      </c>
      <c r="F236" s="134" t="s">
        <v>2963</v>
      </c>
      <c r="J236" s="135">
        <f>BK236</f>
        <v>0</v>
      </c>
      <c r="L236" s="124"/>
      <c r="M236" s="128"/>
      <c r="N236" s="129"/>
      <c r="O236" s="129"/>
      <c r="P236" s="130">
        <f>SUM(P237:P240)</f>
        <v>0</v>
      </c>
      <c r="Q236" s="129"/>
      <c r="R236" s="130">
        <f>SUM(R237:R240)</f>
        <v>0</v>
      </c>
      <c r="S236" s="129"/>
      <c r="T236" s="131">
        <f>SUM(T237:T240)</f>
        <v>0</v>
      </c>
      <c r="AR236" s="125" t="s">
        <v>213</v>
      </c>
      <c r="AT236" s="132" t="s">
        <v>72</v>
      </c>
      <c r="AU236" s="132" t="s">
        <v>80</v>
      </c>
      <c r="AY236" s="125" t="s">
        <v>193</v>
      </c>
      <c r="BK236" s="133">
        <f>SUM(BK237:BK240)</f>
        <v>0</v>
      </c>
    </row>
    <row r="237" spans="1:65" s="17" customFormat="1" ht="16.5" customHeight="1">
      <c r="A237" s="13"/>
      <c r="B237" s="136"/>
      <c r="C237" s="137" t="s">
        <v>1169</v>
      </c>
      <c r="D237" s="137" t="s">
        <v>195</v>
      </c>
      <c r="E237" s="138" t="s">
        <v>3838</v>
      </c>
      <c r="F237" s="139" t="s">
        <v>3839</v>
      </c>
      <c r="G237" s="140" t="s">
        <v>1318</v>
      </c>
      <c r="H237" s="141">
        <v>2528.2269999999999</v>
      </c>
      <c r="I237" s="142">
        <v>0</v>
      </c>
      <c r="J237" s="142">
        <f>ROUND(I237*H237,2)</f>
        <v>0</v>
      </c>
      <c r="K237" s="143"/>
      <c r="L237" s="14"/>
      <c r="M237" s="144"/>
      <c r="N237" s="145" t="s">
        <v>44</v>
      </c>
      <c r="O237" s="146">
        <v>0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R237" s="148" t="s">
        <v>449</v>
      </c>
      <c r="AT237" s="148" t="s">
        <v>195</v>
      </c>
      <c r="AU237" s="148" t="s">
        <v>82</v>
      </c>
      <c r="AY237" s="2" t="s">
        <v>193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2" t="s">
        <v>80</v>
      </c>
      <c r="BK237" s="149">
        <f>ROUND(I237*H237,2)</f>
        <v>0</v>
      </c>
      <c r="BL237" s="2" t="s">
        <v>449</v>
      </c>
      <c r="BM237" s="148" t="s">
        <v>1172</v>
      </c>
    </row>
    <row r="238" spans="1:65" s="17" customFormat="1" ht="16.5" customHeight="1">
      <c r="A238" s="13"/>
      <c r="B238" s="136"/>
      <c r="C238" s="137" t="s">
        <v>711</v>
      </c>
      <c r="D238" s="137" t="s">
        <v>195</v>
      </c>
      <c r="E238" s="138" t="s">
        <v>2964</v>
      </c>
      <c r="F238" s="139" t="s">
        <v>3840</v>
      </c>
      <c r="G238" s="140" t="s">
        <v>1318</v>
      </c>
      <c r="H238" s="141">
        <v>2528.2269999999999</v>
      </c>
      <c r="I238" s="142">
        <v>0</v>
      </c>
      <c r="J238" s="142">
        <f>ROUND(I238*H238,2)</f>
        <v>0</v>
      </c>
      <c r="K238" s="143"/>
      <c r="L238" s="14"/>
      <c r="M238" s="144"/>
      <c r="N238" s="145" t="s">
        <v>44</v>
      </c>
      <c r="O238" s="146">
        <v>0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R238" s="148" t="s">
        <v>449</v>
      </c>
      <c r="AT238" s="148" t="s">
        <v>195</v>
      </c>
      <c r="AU238" s="148" t="s">
        <v>82</v>
      </c>
      <c r="AY238" s="2" t="s">
        <v>193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2" t="s">
        <v>80</v>
      </c>
      <c r="BK238" s="149">
        <f>ROUND(I238*H238,2)</f>
        <v>0</v>
      </c>
      <c r="BL238" s="2" t="s">
        <v>449</v>
      </c>
      <c r="BM238" s="148" t="s">
        <v>1177</v>
      </c>
    </row>
    <row r="239" spans="1:65" s="17" customFormat="1" ht="16.5" customHeight="1">
      <c r="A239" s="13"/>
      <c r="B239" s="136"/>
      <c r="C239" s="137" t="s">
        <v>1181</v>
      </c>
      <c r="D239" s="137" t="s">
        <v>195</v>
      </c>
      <c r="E239" s="138" t="s">
        <v>3841</v>
      </c>
      <c r="F239" s="139" t="s">
        <v>3842</v>
      </c>
      <c r="G239" s="140" t="s">
        <v>1318</v>
      </c>
      <c r="H239" s="141">
        <v>2528.2269999999999</v>
      </c>
      <c r="I239" s="142">
        <v>0</v>
      </c>
      <c r="J239" s="142">
        <f>ROUND(I239*H239,2)</f>
        <v>0</v>
      </c>
      <c r="K239" s="143"/>
      <c r="L239" s="14"/>
      <c r="M239" s="144"/>
      <c r="N239" s="145" t="s">
        <v>44</v>
      </c>
      <c r="O239" s="146">
        <v>0</v>
      </c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R239" s="148" t="s">
        <v>449</v>
      </c>
      <c r="AT239" s="148" t="s">
        <v>195</v>
      </c>
      <c r="AU239" s="148" t="s">
        <v>82</v>
      </c>
      <c r="AY239" s="2" t="s">
        <v>193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2" t="s">
        <v>80</v>
      </c>
      <c r="BK239" s="149">
        <f>ROUND(I239*H239,2)</f>
        <v>0</v>
      </c>
      <c r="BL239" s="2" t="s">
        <v>449</v>
      </c>
      <c r="BM239" s="148" t="s">
        <v>1184</v>
      </c>
    </row>
    <row r="240" spans="1:65" s="17" customFormat="1" ht="16.5" customHeight="1">
      <c r="A240" s="13"/>
      <c r="B240" s="136"/>
      <c r="C240" s="137" t="s">
        <v>721</v>
      </c>
      <c r="D240" s="137" t="s">
        <v>195</v>
      </c>
      <c r="E240" s="138" t="s">
        <v>3843</v>
      </c>
      <c r="F240" s="139" t="s">
        <v>3844</v>
      </c>
      <c r="G240" s="140" t="s">
        <v>3845</v>
      </c>
      <c r="H240" s="141">
        <v>1</v>
      </c>
      <c r="I240" s="142">
        <v>0</v>
      </c>
      <c r="J240" s="142">
        <f>ROUND(I240*H240,2)</f>
        <v>0</v>
      </c>
      <c r="K240" s="143"/>
      <c r="L240" s="14"/>
      <c r="M240" s="144"/>
      <c r="N240" s="145" t="s">
        <v>44</v>
      </c>
      <c r="O240" s="146">
        <v>0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R240" s="148" t="s">
        <v>449</v>
      </c>
      <c r="AT240" s="148" t="s">
        <v>195</v>
      </c>
      <c r="AU240" s="148" t="s">
        <v>82</v>
      </c>
      <c r="AY240" s="2" t="s">
        <v>193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2" t="s">
        <v>80</v>
      </c>
      <c r="BK240" s="149">
        <f>ROUND(I240*H240,2)</f>
        <v>0</v>
      </c>
      <c r="BL240" s="2" t="s">
        <v>449</v>
      </c>
      <c r="BM240" s="148" t="s">
        <v>1189</v>
      </c>
    </row>
    <row r="241" spans="1:65" s="123" customFormat="1" ht="22.8" customHeight="1">
      <c r="B241" s="124"/>
      <c r="D241" s="125" t="s">
        <v>72</v>
      </c>
      <c r="E241" s="134" t="s">
        <v>3579</v>
      </c>
      <c r="F241" s="134" t="s">
        <v>3580</v>
      </c>
      <c r="J241" s="135">
        <f>BK241</f>
        <v>0</v>
      </c>
      <c r="L241" s="124"/>
      <c r="M241" s="128"/>
      <c r="N241" s="129"/>
      <c r="O241" s="129"/>
      <c r="P241" s="130">
        <f>SUM(P242:P264)</f>
        <v>0</v>
      </c>
      <c r="Q241" s="129"/>
      <c r="R241" s="130">
        <f>SUM(R242:R264)</f>
        <v>0</v>
      </c>
      <c r="S241" s="129"/>
      <c r="T241" s="131">
        <f>SUM(T242:T264)</f>
        <v>0</v>
      </c>
      <c r="AR241" s="125" t="s">
        <v>80</v>
      </c>
      <c r="AT241" s="132" t="s">
        <v>72</v>
      </c>
      <c r="AU241" s="132" t="s">
        <v>80</v>
      </c>
      <c r="AY241" s="125" t="s">
        <v>193</v>
      </c>
      <c r="BK241" s="133">
        <f>SUM(BK242:BK264)</f>
        <v>0</v>
      </c>
    </row>
    <row r="242" spans="1:65" s="17" customFormat="1" ht="21.75" customHeight="1">
      <c r="A242" s="13"/>
      <c r="B242" s="136"/>
      <c r="C242" s="137" t="s">
        <v>1191</v>
      </c>
      <c r="D242" s="137" t="s">
        <v>195</v>
      </c>
      <c r="E242" s="138" t="s">
        <v>3846</v>
      </c>
      <c r="F242" s="139" t="s">
        <v>3847</v>
      </c>
      <c r="G242" s="140" t="s">
        <v>605</v>
      </c>
      <c r="H242" s="141">
        <v>13</v>
      </c>
      <c r="I242" s="142">
        <v>0</v>
      </c>
      <c r="J242" s="142">
        <f t="shared" ref="J242:J264" si="40">ROUND(I242*H242,2)</f>
        <v>0</v>
      </c>
      <c r="K242" s="143"/>
      <c r="L242" s="14"/>
      <c r="M242" s="144"/>
      <c r="N242" s="145" t="s">
        <v>44</v>
      </c>
      <c r="O242" s="146">
        <v>0</v>
      </c>
      <c r="P242" s="146">
        <f t="shared" ref="P242:P264" si="41">O242*H242</f>
        <v>0</v>
      </c>
      <c r="Q242" s="146">
        <v>0</v>
      </c>
      <c r="R242" s="146">
        <f t="shared" ref="R242:R264" si="42">Q242*H242</f>
        <v>0</v>
      </c>
      <c r="S242" s="146">
        <v>0</v>
      </c>
      <c r="T242" s="147">
        <f t="shared" ref="T242:T264" si="43">S242*H242</f>
        <v>0</v>
      </c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R242" s="148" t="s">
        <v>199</v>
      </c>
      <c r="AT242" s="148" t="s">
        <v>195</v>
      </c>
      <c r="AU242" s="148" t="s">
        <v>82</v>
      </c>
      <c r="AY242" s="2" t="s">
        <v>193</v>
      </c>
      <c r="BE242" s="149">
        <f t="shared" ref="BE242:BE264" si="44">IF(N242="základní",J242,0)</f>
        <v>0</v>
      </c>
      <c r="BF242" s="149">
        <f t="shared" ref="BF242:BF264" si="45">IF(N242="snížená",J242,0)</f>
        <v>0</v>
      </c>
      <c r="BG242" s="149">
        <f t="shared" ref="BG242:BG264" si="46">IF(N242="zákl. přenesená",J242,0)</f>
        <v>0</v>
      </c>
      <c r="BH242" s="149">
        <f t="shared" ref="BH242:BH264" si="47">IF(N242="sníž. přenesená",J242,0)</f>
        <v>0</v>
      </c>
      <c r="BI242" s="149">
        <f t="shared" ref="BI242:BI264" si="48">IF(N242="nulová",J242,0)</f>
        <v>0</v>
      </c>
      <c r="BJ242" s="2" t="s">
        <v>80</v>
      </c>
      <c r="BK242" s="149">
        <f t="shared" ref="BK242:BK264" si="49">ROUND(I242*H242,2)</f>
        <v>0</v>
      </c>
      <c r="BL242" s="2" t="s">
        <v>199</v>
      </c>
      <c r="BM242" s="148" t="s">
        <v>1194</v>
      </c>
    </row>
    <row r="243" spans="1:65" s="17" customFormat="1" ht="16.5" customHeight="1">
      <c r="A243" s="13"/>
      <c r="B243" s="136"/>
      <c r="C243" s="137" t="s">
        <v>733</v>
      </c>
      <c r="D243" s="137" t="s">
        <v>195</v>
      </c>
      <c r="E243" s="138" t="s">
        <v>3848</v>
      </c>
      <c r="F243" s="139" t="s">
        <v>3849</v>
      </c>
      <c r="G243" s="140" t="s">
        <v>3850</v>
      </c>
      <c r="H243" s="141">
        <v>9</v>
      </c>
      <c r="I243" s="142">
        <v>0</v>
      </c>
      <c r="J243" s="142">
        <f t="shared" si="40"/>
        <v>0</v>
      </c>
      <c r="K243" s="143"/>
      <c r="L243" s="14"/>
      <c r="M243" s="144"/>
      <c r="N243" s="145" t="s">
        <v>44</v>
      </c>
      <c r="O243" s="146">
        <v>0</v>
      </c>
      <c r="P243" s="146">
        <f t="shared" si="41"/>
        <v>0</v>
      </c>
      <c r="Q243" s="146">
        <v>0</v>
      </c>
      <c r="R243" s="146">
        <f t="shared" si="42"/>
        <v>0</v>
      </c>
      <c r="S243" s="146">
        <v>0</v>
      </c>
      <c r="T243" s="147">
        <f t="shared" si="43"/>
        <v>0</v>
      </c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R243" s="148" t="s">
        <v>199</v>
      </c>
      <c r="AT243" s="148" t="s">
        <v>195</v>
      </c>
      <c r="AU243" s="148" t="s">
        <v>82</v>
      </c>
      <c r="AY243" s="2" t="s">
        <v>193</v>
      </c>
      <c r="BE243" s="149">
        <f t="shared" si="44"/>
        <v>0</v>
      </c>
      <c r="BF243" s="149">
        <f t="shared" si="45"/>
        <v>0</v>
      </c>
      <c r="BG243" s="149">
        <f t="shared" si="46"/>
        <v>0</v>
      </c>
      <c r="BH243" s="149">
        <f t="shared" si="47"/>
        <v>0</v>
      </c>
      <c r="BI243" s="149">
        <f t="shared" si="48"/>
        <v>0</v>
      </c>
      <c r="BJ243" s="2" t="s">
        <v>80</v>
      </c>
      <c r="BK243" s="149">
        <f t="shared" si="49"/>
        <v>0</v>
      </c>
      <c r="BL243" s="2" t="s">
        <v>199</v>
      </c>
      <c r="BM243" s="148" t="s">
        <v>1201</v>
      </c>
    </row>
    <row r="244" spans="1:65" s="17" customFormat="1" ht="16.5" customHeight="1">
      <c r="A244" s="13"/>
      <c r="B244" s="136"/>
      <c r="C244" s="137" t="s">
        <v>1204</v>
      </c>
      <c r="D244" s="137" t="s">
        <v>195</v>
      </c>
      <c r="E244" s="138" t="s">
        <v>3851</v>
      </c>
      <c r="F244" s="139" t="s">
        <v>3852</v>
      </c>
      <c r="G244" s="140" t="s">
        <v>605</v>
      </c>
      <c r="H244" s="141">
        <v>4</v>
      </c>
      <c r="I244" s="142">
        <v>0</v>
      </c>
      <c r="J244" s="142">
        <f t="shared" si="40"/>
        <v>0</v>
      </c>
      <c r="K244" s="143"/>
      <c r="L244" s="14"/>
      <c r="M244" s="144"/>
      <c r="N244" s="145" t="s">
        <v>44</v>
      </c>
      <c r="O244" s="146">
        <v>0</v>
      </c>
      <c r="P244" s="146">
        <f t="shared" si="41"/>
        <v>0</v>
      </c>
      <c r="Q244" s="146">
        <v>0</v>
      </c>
      <c r="R244" s="146">
        <f t="shared" si="42"/>
        <v>0</v>
      </c>
      <c r="S244" s="146">
        <v>0</v>
      </c>
      <c r="T244" s="147">
        <f t="shared" si="43"/>
        <v>0</v>
      </c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R244" s="148" t="s">
        <v>199</v>
      </c>
      <c r="AT244" s="148" t="s">
        <v>195</v>
      </c>
      <c r="AU244" s="148" t="s">
        <v>82</v>
      </c>
      <c r="AY244" s="2" t="s">
        <v>193</v>
      </c>
      <c r="BE244" s="149">
        <f t="shared" si="44"/>
        <v>0</v>
      </c>
      <c r="BF244" s="149">
        <f t="shared" si="45"/>
        <v>0</v>
      </c>
      <c r="BG244" s="149">
        <f t="shared" si="46"/>
        <v>0</v>
      </c>
      <c r="BH244" s="149">
        <f t="shared" si="47"/>
        <v>0</v>
      </c>
      <c r="BI244" s="149">
        <f t="shared" si="48"/>
        <v>0</v>
      </c>
      <c r="BJ244" s="2" t="s">
        <v>80</v>
      </c>
      <c r="BK244" s="149">
        <f t="shared" si="49"/>
        <v>0</v>
      </c>
      <c r="BL244" s="2" t="s">
        <v>199</v>
      </c>
      <c r="BM244" s="148" t="s">
        <v>1207</v>
      </c>
    </row>
    <row r="245" spans="1:65" s="17" customFormat="1" ht="21.75" customHeight="1">
      <c r="A245" s="13"/>
      <c r="B245" s="136"/>
      <c r="C245" s="137" t="s">
        <v>738</v>
      </c>
      <c r="D245" s="137" t="s">
        <v>195</v>
      </c>
      <c r="E245" s="138" t="s">
        <v>3853</v>
      </c>
      <c r="F245" s="139" t="s">
        <v>3854</v>
      </c>
      <c r="G245" s="140" t="s">
        <v>353</v>
      </c>
      <c r="H245" s="141">
        <v>50</v>
      </c>
      <c r="I245" s="142">
        <v>0</v>
      </c>
      <c r="J245" s="142">
        <f t="shared" si="40"/>
        <v>0</v>
      </c>
      <c r="K245" s="143"/>
      <c r="L245" s="14"/>
      <c r="M245" s="144"/>
      <c r="N245" s="145" t="s">
        <v>44</v>
      </c>
      <c r="O245" s="146">
        <v>0</v>
      </c>
      <c r="P245" s="146">
        <f t="shared" si="41"/>
        <v>0</v>
      </c>
      <c r="Q245" s="146">
        <v>0</v>
      </c>
      <c r="R245" s="146">
        <f t="shared" si="42"/>
        <v>0</v>
      </c>
      <c r="S245" s="146">
        <v>0</v>
      </c>
      <c r="T245" s="147">
        <f t="shared" si="43"/>
        <v>0</v>
      </c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R245" s="148" t="s">
        <v>199</v>
      </c>
      <c r="AT245" s="148" t="s">
        <v>195</v>
      </c>
      <c r="AU245" s="148" t="s">
        <v>82</v>
      </c>
      <c r="AY245" s="2" t="s">
        <v>193</v>
      </c>
      <c r="BE245" s="149">
        <f t="shared" si="44"/>
        <v>0</v>
      </c>
      <c r="BF245" s="149">
        <f t="shared" si="45"/>
        <v>0</v>
      </c>
      <c r="BG245" s="149">
        <f t="shared" si="46"/>
        <v>0</v>
      </c>
      <c r="BH245" s="149">
        <f t="shared" si="47"/>
        <v>0</v>
      </c>
      <c r="BI245" s="149">
        <f t="shared" si="48"/>
        <v>0</v>
      </c>
      <c r="BJ245" s="2" t="s">
        <v>80</v>
      </c>
      <c r="BK245" s="149">
        <f t="shared" si="49"/>
        <v>0</v>
      </c>
      <c r="BL245" s="2" t="s">
        <v>199</v>
      </c>
      <c r="BM245" s="148" t="s">
        <v>1213</v>
      </c>
    </row>
    <row r="246" spans="1:65" s="17" customFormat="1" ht="21.75" customHeight="1">
      <c r="A246" s="13"/>
      <c r="B246" s="136"/>
      <c r="C246" s="137" t="s">
        <v>1223</v>
      </c>
      <c r="D246" s="137" t="s">
        <v>195</v>
      </c>
      <c r="E246" s="138" t="s">
        <v>3855</v>
      </c>
      <c r="F246" s="139" t="s">
        <v>3856</v>
      </c>
      <c r="G246" s="140" t="s">
        <v>605</v>
      </c>
      <c r="H246" s="141">
        <v>280</v>
      </c>
      <c r="I246" s="142">
        <v>0</v>
      </c>
      <c r="J246" s="142">
        <f t="shared" si="40"/>
        <v>0</v>
      </c>
      <c r="K246" s="143"/>
      <c r="L246" s="14"/>
      <c r="M246" s="144"/>
      <c r="N246" s="145" t="s">
        <v>44</v>
      </c>
      <c r="O246" s="146">
        <v>0</v>
      </c>
      <c r="P246" s="146">
        <f t="shared" si="41"/>
        <v>0</v>
      </c>
      <c r="Q246" s="146">
        <v>0</v>
      </c>
      <c r="R246" s="146">
        <f t="shared" si="42"/>
        <v>0</v>
      </c>
      <c r="S246" s="146">
        <v>0</v>
      </c>
      <c r="T246" s="147">
        <f t="shared" si="43"/>
        <v>0</v>
      </c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R246" s="148" t="s">
        <v>199</v>
      </c>
      <c r="AT246" s="148" t="s">
        <v>195</v>
      </c>
      <c r="AU246" s="148" t="s">
        <v>82</v>
      </c>
      <c r="AY246" s="2" t="s">
        <v>193</v>
      </c>
      <c r="BE246" s="149">
        <f t="shared" si="44"/>
        <v>0</v>
      </c>
      <c r="BF246" s="149">
        <f t="shared" si="45"/>
        <v>0</v>
      </c>
      <c r="BG246" s="149">
        <f t="shared" si="46"/>
        <v>0</v>
      </c>
      <c r="BH246" s="149">
        <f t="shared" si="47"/>
        <v>0</v>
      </c>
      <c r="BI246" s="149">
        <f t="shared" si="48"/>
        <v>0</v>
      </c>
      <c r="BJ246" s="2" t="s">
        <v>80</v>
      </c>
      <c r="BK246" s="149">
        <f t="shared" si="49"/>
        <v>0</v>
      </c>
      <c r="BL246" s="2" t="s">
        <v>199</v>
      </c>
      <c r="BM246" s="148" t="s">
        <v>1226</v>
      </c>
    </row>
    <row r="247" spans="1:65" s="17" customFormat="1" ht="21.75" customHeight="1">
      <c r="A247" s="13"/>
      <c r="B247" s="136"/>
      <c r="C247" s="137" t="s">
        <v>744</v>
      </c>
      <c r="D247" s="137" t="s">
        <v>195</v>
      </c>
      <c r="E247" s="138" t="s">
        <v>3857</v>
      </c>
      <c r="F247" s="139" t="s">
        <v>3858</v>
      </c>
      <c r="G247" s="140" t="s">
        <v>353</v>
      </c>
      <c r="H247" s="141">
        <v>50</v>
      </c>
      <c r="I247" s="142">
        <v>0</v>
      </c>
      <c r="J247" s="142">
        <f t="shared" si="40"/>
        <v>0</v>
      </c>
      <c r="K247" s="143"/>
      <c r="L247" s="14"/>
      <c r="M247" s="144"/>
      <c r="N247" s="145" t="s">
        <v>44</v>
      </c>
      <c r="O247" s="146">
        <v>0</v>
      </c>
      <c r="P247" s="146">
        <f t="shared" si="41"/>
        <v>0</v>
      </c>
      <c r="Q247" s="146">
        <v>0</v>
      </c>
      <c r="R247" s="146">
        <f t="shared" si="42"/>
        <v>0</v>
      </c>
      <c r="S247" s="146">
        <v>0</v>
      </c>
      <c r="T247" s="147">
        <f t="shared" si="43"/>
        <v>0</v>
      </c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R247" s="148" t="s">
        <v>199</v>
      </c>
      <c r="AT247" s="148" t="s">
        <v>195</v>
      </c>
      <c r="AU247" s="148" t="s">
        <v>82</v>
      </c>
      <c r="AY247" s="2" t="s">
        <v>193</v>
      </c>
      <c r="BE247" s="149">
        <f t="shared" si="44"/>
        <v>0</v>
      </c>
      <c r="BF247" s="149">
        <f t="shared" si="45"/>
        <v>0</v>
      </c>
      <c r="BG247" s="149">
        <f t="shared" si="46"/>
        <v>0</v>
      </c>
      <c r="BH247" s="149">
        <f t="shared" si="47"/>
        <v>0</v>
      </c>
      <c r="BI247" s="149">
        <f t="shared" si="48"/>
        <v>0</v>
      </c>
      <c r="BJ247" s="2" t="s">
        <v>80</v>
      </c>
      <c r="BK247" s="149">
        <f t="shared" si="49"/>
        <v>0</v>
      </c>
      <c r="BL247" s="2" t="s">
        <v>199</v>
      </c>
      <c r="BM247" s="148" t="s">
        <v>1230</v>
      </c>
    </row>
    <row r="248" spans="1:65" s="17" customFormat="1" ht="21.75" customHeight="1">
      <c r="A248" s="13"/>
      <c r="B248" s="136"/>
      <c r="C248" s="137" t="s">
        <v>1232</v>
      </c>
      <c r="D248" s="137" t="s">
        <v>195</v>
      </c>
      <c r="E248" s="138" t="s">
        <v>3859</v>
      </c>
      <c r="F248" s="139" t="s">
        <v>3860</v>
      </c>
      <c r="G248" s="140" t="s">
        <v>353</v>
      </c>
      <c r="H248" s="141">
        <v>35</v>
      </c>
      <c r="I248" s="142">
        <v>0</v>
      </c>
      <c r="J248" s="142">
        <f t="shared" si="40"/>
        <v>0</v>
      </c>
      <c r="K248" s="143"/>
      <c r="L248" s="14"/>
      <c r="M248" s="144"/>
      <c r="N248" s="145" t="s">
        <v>44</v>
      </c>
      <c r="O248" s="146">
        <v>0</v>
      </c>
      <c r="P248" s="146">
        <f t="shared" si="41"/>
        <v>0</v>
      </c>
      <c r="Q248" s="146">
        <v>0</v>
      </c>
      <c r="R248" s="146">
        <f t="shared" si="42"/>
        <v>0</v>
      </c>
      <c r="S248" s="146">
        <v>0</v>
      </c>
      <c r="T248" s="147">
        <f t="shared" si="43"/>
        <v>0</v>
      </c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R248" s="148" t="s">
        <v>199</v>
      </c>
      <c r="AT248" s="148" t="s">
        <v>195</v>
      </c>
      <c r="AU248" s="148" t="s">
        <v>82</v>
      </c>
      <c r="AY248" s="2" t="s">
        <v>193</v>
      </c>
      <c r="BE248" s="149">
        <f t="shared" si="44"/>
        <v>0</v>
      </c>
      <c r="BF248" s="149">
        <f t="shared" si="45"/>
        <v>0</v>
      </c>
      <c r="BG248" s="149">
        <f t="shared" si="46"/>
        <v>0</v>
      </c>
      <c r="BH248" s="149">
        <f t="shared" si="47"/>
        <v>0</v>
      </c>
      <c r="BI248" s="149">
        <f t="shared" si="48"/>
        <v>0</v>
      </c>
      <c r="BJ248" s="2" t="s">
        <v>80</v>
      </c>
      <c r="BK248" s="149">
        <f t="shared" si="49"/>
        <v>0</v>
      </c>
      <c r="BL248" s="2" t="s">
        <v>199</v>
      </c>
      <c r="BM248" s="148" t="s">
        <v>1235</v>
      </c>
    </row>
    <row r="249" spans="1:65" s="17" customFormat="1" ht="16.5" customHeight="1">
      <c r="A249" s="13"/>
      <c r="B249" s="136"/>
      <c r="C249" s="137" t="s">
        <v>752</v>
      </c>
      <c r="D249" s="137" t="s">
        <v>195</v>
      </c>
      <c r="E249" s="138" t="s">
        <v>3861</v>
      </c>
      <c r="F249" s="139" t="s">
        <v>3862</v>
      </c>
      <c r="G249" s="140" t="s">
        <v>1312</v>
      </c>
      <c r="H249" s="141">
        <v>50</v>
      </c>
      <c r="I249" s="142">
        <v>0</v>
      </c>
      <c r="J249" s="142">
        <f t="shared" si="40"/>
        <v>0</v>
      </c>
      <c r="K249" s="143"/>
      <c r="L249" s="14"/>
      <c r="M249" s="144"/>
      <c r="N249" s="145" t="s">
        <v>44</v>
      </c>
      <c r="O249" s="146">
        <v>0</v>
      </c>
      <c r="P249" s="146">
        <f t="shared" si="41"/>
        <v>0</v>
      </c>
      <c r="Q249" s="146">
        <v>0</v>
      </c>
      <c r="R249" s="146">
        <f t="shared" si="42"/>
        <v>0</v>
      </c>
      <c r="S249" s="146">
        <v>0</v>
      </c>
      <c r="T249" s="147">
        <f t="shared" si="43"/>
        <v>0</v>
      </c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R249" s="148" t="s">
        <v>199</v>
      </c>
      <c r="AT249" s="148" t="s">
        <v>195</v>
      </c>
      <c r="AU249" s="148" t="s">
        <v>82</v>
      </c>
      <c r="AY249" s="2" t="s">
        <v>193</v>
      </c>
      <c r="BE249" s="149">
        <f t="shared" si="44"/>
        <v>0</v>
      </c>
      <c r="BF249" s="149">
        <f t="shared" si="45"/>
        <v>0</v>
      </c>
      <c r="BG249" s="149">
        <f t="shared" si="46"/>
        <v>0</v>
      </c>
      <c r="BH249" s="149">
        <f t="shared" si="47"/>
        <v>0</v>
      </c>
      <c r="BI249" s="149">
        <f t="shared" si="48"/>
        <v>0</v>
      </c>
      <c r="BJ249" s="2" t="s">
        <v>80</v>
      </c>
      <c r="BK249" s="149">
        <f t="shared" si="49"/>
        <v>0</v>
      </c>
      <c r="BL249" s="2" t="s">
        <v>199</v>
      </c>
      <c r="BM249" s="148" t="s">
        <v>1240</v>
      </c>
    </row>
    <row r="250" spans="1:65" s="17" customFormat="1" ht="16.5" customHeight="1">
      <c r="A250" s="13"/>
      <c r="B250" s="136"/>
      <c r="C250" s="137" t="s">
        <v>1242</v>
      </c>
      <c r="D250" s="137" t="s">
        <v>195</v>
      </c>
      <c r="E250" s="138" t="s">
        <v>3863</v>
      </c>
      <c r="F250" s="139" t="s">
        <v>3864</v>
      </c>
      <c r="G250" s="140" t="s">
        <v>353</v>
      </c>
      <c r="H250" s="141">
        <v>600</v>
      </c>
      <c r="I250" s="142">
        <v>0</v>
      </c>
      <c r="J250" s="142">
        <f t="shared" si="40"/>
        <v>0</v>
      </c>
      <c r="K250" s="143"/>
      <c r="L250" s="14"/>
      <c r="M250" s="144"/>
      <c r="N250" s="145" t="s">
        <v>44</v>
      </c>
      <c r="O250" s="146">
        <v>0</v>
      </c>
      <c r="P250" s="146">
        <f t="shared" si="41"/>
        <v>0</v>
      </c>
      <c r="Q250" s="146">
        <v>0</v>
      </c>
      <c r="R250" s="146">
        <f t="shared" si="42"/>
        <v>0</v>
      </c>
      <c r="S250" s="146">
        <v>0</v>
      </c>
      <c r="T250" s="147">
        <f t="shared" si="43"/>
        <v>0</v>
      </c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R250" s="148" t="s">
        <v>199</v>
      </c>
      <c r="AT250" s="148" t="s">
        <v>195</v>
      </c>
      <c r="AU250" s="148" t="s">
        <v>82</v>
      </c>
      <c r="AY250" s="2" t="s">
        <v>193</v>
      </c>
      <c r="BE250" s="149">
        <f t="shared" si="44"/>
        <v>0</v>
      </c>
      <c r="BF250" s="149">
        <f t="shared" si="45"/>
        <v>0</v>
      </c>
      <c r="BG250" s="149">
        <f t="shared" si="46"/>
        <v>0</v>
      </c>
      <c r="BH250" s="149">
        <f t="shared" si="47"/>
        <v>0</v>
      </c>
      <c r="BI250" s="149">
        <f t="shared" si="48"/>
        <v>0</v>
      </c>
      <c r="BJ250" s="2" t="s">
        <v>80</v>
      </c>
      <c r="BK250" s="149">
        <f t="shared" si="49"/>
        <v>0</v>
      </c>
      <c r="BL250" s="2" t="s">
        <v>199</v>
      </c>
      <c r="BM250" s="148" t="s">
        <v>1245</v>
      </c>
    </row>
    <row r="251" spans="1:65" s="17" customFormat="1" ht="16.5" customHeight="1">
      <c r="A251" s="13"/>
      <c r="B251" s="136"/>
      <c r="C251" s="137" t="s">
        <v>756</v>
      </c>
      <c r="D251" s="137" t="s">
        <v>195</v>
      </c>
      <c r="E251" s="138" t="s">
        <v>3865</v>
      </c>
      <c r="F251" s="139" t="s">
        <v>3866</v>
      </c>
      <c r="G251" s="140" t="s">
        <v>353</v>
      </c>
      <c r="H251" s="141">
        <v>600</v>
      </c>
      <c r="I251" s="142">
        <v>0</v>
      </c>
      <c r="J251" s="142">
        <f t="shared" si="40"/>
        <v>0</v>
      </c>
      <c r="K251" s="143"/>
      <c r="L251" s="14"/>
      <c r="M251" s="144"/>
      <c r="N251" s="145" t="s">
        <v>44</v>
      </c>
      <c r="O251" s="146">
        <v>0</v>
      </c>
      <c r="P251" s="146">
        <f t="shared" si="41"/>
        <v>0</v>
      </c>
      <c r="Q251" s="146">
        <v>0</v>
      </c>
      <c r="R251" s="146">
        <f t="shared" si="42"/>
        <v>0</v>
      </c>
      <c r="S251" s="146">
        <v>0</v>
      </c>
      <c r="T251" s="147">
        <f t="shared" si="43"/>
        <v>0</v>
      </c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R251" s="148" t="s">
        <v>199</v>
      </c>
      <c r="AT251" s="148" t="s">
        <v>195</v>
      </c>
      <c r="AU251" s="148" t="s">
        <v>82</v>
      </c>
      <c r="AY251" s="2" t="s">
        <v>193</v>
      </c>
      <c r="BE251" s="149">
        <f t="shared" si="44"/>
        <v>0</v>
      </c>
      <c r="BF251" s="149">
        <f t="shared" si="45"/>
        <v>0</v>
      </c>
      <c r="BG251" s="149">
        <f t="shared" si="46"/>
        <v>0</v>
      </c>
      <c r="BH251" s="149">
        <f t="shared" si="47"/>
        <v>0</v>
      </c>
      <c r="BI251" s="149">
        <f t="shared" si="48"/>
        <v>0</v>
      </c>
      <c r="BJ251" s="2" t="s">
        <v>80</v>
      </c>
      <c r="BK251" s="149">
        <f t="shared" si="49"/>
        <v>0</v>
      </c>
      <c r="BL251" s="2" t="s">
        <v>199</v>
      </c>
      <c r="BM251" s="148" t="s">
        <v>1249</v>
      </c>
    </row>
    <row r="252" spans="1:65" s="17" customFormat="1" ht="16.5" customHeight="1">
      <c r="A252" s="13"/>
      <c r="B252" s="136"/>
      <c r="C252" s="137" t="s">
        <v>1251</v>
      </c>
      <c r="D252" s="137" t="s">
        <v>195</v>
      </c>
      <c r="E252" s="138" t="s">
        <v>3867</v>
      </c>
      <c r="F252" s="139" t="s">
        <v>3868</v>
      </c>
      <c r="G252" s="140" t="s">
        <v>605</v>
      </c>
      <c r="H252" s="141">
        <v>11</v>
      </c>
      <c r="I252" s="142">
        <v>0</v>
      </c>
      <c r="J252" s="142">
        <f t="shared" si="40"/>
        <v>0</v>
      </c>
      <c r="K252" s="143"/>
      <c r="L252" s="14"/>
      <c r="M252" s="144"/>
      <c r="N252" s="145" t="s">
        <v>44</v>
      </c>
      <c r="O252" s="146">
        <v>0</v>
      </c>
      <c r="P252" s="146">
        <f t="shared" si="41"/>
        <v>0</v>
      </c>
      <c r="Q252" s="146">
        <v>0</v>
      </c>
      <c r="R252" s="146">
        <f t="shared" si="42"/>
        <v>0</v>
      </c>
      <c r="S252" s="146">
        <v>0</v>
      </c>
      <c r="T252" s="147">
        <f t="shared" si="43"/>
        <v>0</v>
      </c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R252" s="148" t="s">
        <v>199</v>
      </c>
      <c r="AT252" s="148" t="s">
        <v>195</v>
      </c>
      <c r="AU252" s="148" t="s">
        <v>82</v>
      </c>
      <c r="AY252" s="2" t="s">
        <v>193</v>
      </c>
      <c r="BE252" s="149">
        <f t="shared" si="44"/>
        <v>0</v>
      </c>
      <c r="BF252" s="149">
        <f t="shared" si="45"/>
        <v>0</v>
      </c>
      <c r="BG252" s="149">
        <f t="shared" si="46"/>
        <v>0</v>
      </c>
      <c r="BH252" s="149">
        <f t="shared" si="47"/>
        <v>0</v>
      </c>
      <c r="BI252" s="149">
        <f t="shared" si="48"/>
        <v>0</v>
      </c>
      <c r="BJ252" s="2" t="s">
        <v>80</v>
      </c>
      <c r="BK252" s="149">
        <f t="shared" si="49"/>
        <v>0</v>
      </c>
      <c r="BL252" s="2" t="s">
        <v>199</v>
      </c>
      <c r="BM252" s="148" t="s">
        <v>1253</v>
      </c>
    </row>
    <row r="253" spans="1:65" s="17" customFormat="1" ht="16.5" customHeight="1">
      <c r="A253" s="13"/>
      <c r="B253" s="136"/>
      <c r="C253" s="137" t="s">
        <v>761</v>
      </c>
      <c r="D253" s="137" t="s">
        <v>195</v>
      </c>
      <c r="E253" s="138" t="s">
        <v>3869</v>
      </c>
      <c r="F253" s="139" t="s">
        <v>3870</v>
      </c>
      <c r="G253" s="140" t="s">
        <v>605</v>
      </c>
      <c r="H253" s="141">
        <v>11</v>
      </c>
      <c r="I253" s="142">
        <v>0</v>
      </c>
      <c r="J253" s="142">
        <f t="shared" si="40"/>
        <v>0</v>
      </c>
      <c r="K253" s="143"/>
      <c r="L253" s="14"/>
      <c r="M253" s="144"/>
      <c r="N253" s="145" t="s">
        <v>44</v>
      </c>
      <c r="O253" s="146">
        <v>0</v>
      </c>
      <c r="P253" s="146">
        <f t="shared" si="41"/>
        <v>0</v>
      </c>
      <c r="Q253" s="146">
        <v>0</v>
      </c>
      <c r="R253" s="146">
        <f t="shared" si="42"/>
        <v>0</v>
      </c>
      <c r="S253" s="146">
        <v>0</v>
      </c>
      <c r="T253" s="147">
        <f t="shared" si="43"/>
        <v>0</v>
      </c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R253" s="148" t="s">
        <v>199</v>
      </c>
      <c r="AT253" s="148" t="s">
        <v>195</v>
      </c>
      <c r="AU253" s="148" t="s">
        <v>82</v>
      </c>
      <c r="AY253" s="2" t="s">
        <v>193</v>
      </c>
      <c r="BE253" s="149">
        <f t="shared" si="44"/>
        <v>0</v>
      </c>
      <c r="BF253" s="149">
        <f t="shared" si="45"/>
        <v>0</v>
      </c>
      <c r="BG253" s="149">
        <f t="shared" si="46"/>
        <v>0</v>
      </c>
      <c r="BH253" s="149">
        <f t="shared" si="47"/>
        <v>0</v>
      </c>
      <c r="BI253" s="149">
        <f t="shared" si="48"/>
        <v>0</v>
      </c>
      <c r="BJ253" s="2" t="s">
        <v>80</v>
      </c>
      <c r="BK253" s="149">
        <f t="shared" si="49"/>
        <v>0</v>
      </c>
      <c r="BL253" s="2" t="s">
        <v>199</v>
      </c>
      <c r="BM253" s="148" t="s">
        <v>1259</v>
      </c>
    </row>
    <row r="254" spans="1:65" s="17" customFormat="1" ht="16.5" customHeight="1">
      <c r="A254" s="13"/>
      <c r="B254" s="136"/>
      <c r="C254" s="137" t="s">
        <v>1265</v>
      </c>
      <c r="D254" s="137" t="s">
        <v>195</v>
      </c>
      <c r="E254" s="138" t="s">
        <v>3871</v>
      </c>
      <c r="F254" s="139" t="s">
        <v>3872</v>
      </c>
      <c r="G254" s="140" t="s">
        <v>605</v>
      </c>
      <c r="H254" s="141">
        <v>22</v>
      </c>
      <c r="I254" s="142">
        <v>0</v>
      </c>
      <c r="J254" s="142">
        <f t="shared" si="40"/>
        <v>0</v>
      </c>
      <c r="K254" s="143"/>
      <c r="L254" s="14"/>
      <c r="M254" s="144"/>
      <c r="N254" s="145" t="s">
        <v>44</v>
      </c>
      <c r="O254" s="146">
        <v>0</v>
      </c>
      <c r="P254" s="146">
        <f t="shared" si="41"/>
        <v>0</v>
      </c>
      <c r="Q254" s="146">
        <v>0</v>
      </c>
      <c r="R254" s="146">
        <f t="shared" si="42"/>
        <v>0</v>
      </c>
      <c r="S254" s="146">
        <v>0</v>
      </c>
      <c r="T254" s="147">
        <f t="shared" si="43"/>
        <v>0</v>
      </c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R254" s="148" t="s">
        <v>199</v>
      </c>
      <c r="AT254" s="148" t="s">
        <v>195</v>
      </c>
      <c r="AU254" s="148" t="s">
        <v>82</v>
      </c>
      <c r="AY254" s="2" t="s">
        <v>193</v>
      </c>
      <c r="BE254" s="149">
        <f t="shared" si="44"/>
        <v>0</v>
      </c>
      <c r="BF254" s="149">
        <f t="shared" si="45"/>
        <v>0</v>
      </c>
      <c r="BG254" s="149">
        <f t="shared" si="46"/>
        <v>0</v>
      </c>
      <c r="BH254" s="149">
        <f t="shared" si="47"/>
        <v>0</v>
      </c>
      <c r="BI254" s="149">
        <f t="shared" si="48"/>
        <v>0</v>
      </c>
      <c r="BJ254" s="2" t="s">
        <v>80</v>
      </c>
      <c r="BK254" s="149">
        <f t="shared" si="49"/>
        <v>0</v>
      </c>
      <c r="BL254" s="2" t="s">
        <v>199</v>
      </c>
      <c r="BM254" s="148" t="s">
        <v>1268</v>
      </c>
    </row>
    <row r="255" spans="1:65" s="17" customFormat="1" ht="21.75" customHeight="1">
      <c r="A255" s="13"/>
      <c r="B255" s="136"/>
      <c r="C255" s="137" t="s">
        <v>765</v>
      </c>
      <c r="D255" s="137" t="s">
        <v>195</v>
      </c>
      <c r="E255" s="138" t="s">
        <v>3873</v>
      </c>
      <c r="F255" s="139" t="s">
        <v>3874</v>
      </c>
      <c r="G255" s="140" t="s">
        <v>605</v>
      </c>
      <c r="H255" s="141">
        <v>116</v>
      </c>
      <c r="I255" s="142">
        <v>0</v>
      </c>
      <c r="J255" s="142">
        <f t="shared" si="40"/>
        <v>0</v>
      </c>
      <c r="K255" s="143"/>
      <c r="L255" s="14"/>
      <c r="M255" s="144"/>
      <c r="N255" s="145" t="s">
        <v>44</v>
      </c>
      <c r="O255" s="146">
        <v>0</v>
      </c>
      <c r="P255" s="146">
        <f t="shared" si="41"/>
        <v>0</v>
      </c>
      <c r="Q255" s="146">
        <v>0</v>
      </c>
      <c r="R255" s="146">
        <f t="shared" si="42"/>
        <v>0</v>
      </c>
      <c r="S255" s="146">
        <v>0</v>
      </c>
      <c r="T255" s="147">
        <f t="shared" si="43"/>
        <v>0</v>
      </c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R255" s="148" t="s">
        <v>199</v>
      </c>
      <c r="AT255" s="148" t="s">
        <v>195</v>
      </c>
      <c r="AU255" s="148" t="s">
        <v>82</v>
      </c>
      <c r="AY255" s="2" t="s">
        <v>193</v>
      </c>
      <c r="BE255" s="149">
        <f t="shared" si="44"/>
        <v>0</v>
      </c>
      <c r="BF255" s="149">
        <f t="shared" si="45"/>
        <v>0</v>
      </c>
      <c r="BG255" s="149">
        <f t="shared" si="46"/>
        <v>0</v>
      </c>
      <c r="BH255" s="149">
        <f t="shared" si="47"/>
        <v>0</v>
      </c>
      <c r="BI255" s="149">
        <f t="shared" si="48"/>
        <v>0</v>
      </c>
      <c r="BJ255" s="2" t="s">
        <v>80</v>
      </c>
      <c r="BK255" s="149">
        <f t="shared" si="49"/>
        <v>0</v>
      </c>
      <c r="BL255" s="2" t="s">
        <v>199</v>
      </c>
      <c r="BM255" s="148" t="s">
        <v>1273</v>
      </c>
    </row>
    <row r="256" spans="1:65" s="17" customFormat="1" ht="16.5" customHeight="1">
      <c r="A256" s="13"/>
      <c r="B256" s="136"/>
      <c r="C256" s="137" t="s">
        <v>1275</v>
      </c>
      <c r="D256" s="137" t="s">
        <v>195</v>
      </c>
      <c r="E256" s="138" t="s">
        <v>3875</v>
      </c>
      <c r="F256" s="139" t="s">
        <v>3876</v>
      </c>
      <c r="G256" s="140" t="s">
        <v>605</v>
      </c>
      <c r="H256" s="141">
        <v>11</v>
      </c>
      <c r="I256" s="142">
        <v>0</v>
      </c>
      <c r="J256" s="142">
        <f t="shared" si="40"/>
        <v>0</v>
      </c>
      <c r="K256" s="143"/>
      <c r="L256" s="14"/>
      <c r="M256" s="144"/>
      <c r="N256" s="145" t="s">
        <v>44</v>
      </c>
      <c r="O256" s="146">
        <v>0</v>
      </c>
      <c r="P256" s="146">
        <f t="shared" si="41"/>
        <v>0</v>
      </c>
      <c r="Q256" s="146">
        <v>0</v>
      </c>
      <c r="R256" s="146">
        <f t="shared" si="42"/>
        <v>0</v>
      </c>
      <c r="S256" s="146">
        <v>0</v>
      </c>
      <c r="T256" s="147">
        <f t="shared" si="43"/>
        <v>0</v>
      </c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R256" s="148" t="s">
        <v>199</v>
      </c>
      <c r="AT256" s="148" t="s">
        <v>195</v>
      </c>
      <c r="AU256" s="148" t="s">
        <v>82</v>
      </c>
      <c r="AY256" s="2" t="s">
        <v>193</v>
      </c>
      <c r="BE256" s="149">
        <f t="shared" si="44"/>
        <v>0</v>
      </c>
      <c r="BF256" s="149">
        <f t="shared" si="45"/>
        <v>0</v>
      </c>
      <c r="BG256" s="149">
        <f t="shared" si="46"/>
        <v>0</v>
      </c>
      <c r="BH256" s="149">
        <f t="shared" si="47"/>
        <v>0</v>
      </c>
      <c r="BI256" s="149">
        <f t="shared" si="48"/>
        <v>0</v>
      </c>
      <c r="BJ256" s="2" t="s">
        <v>80</v>
      </c>
      <c r="BK256" s="149">
        <f t="shared" si="49"/>
        <v>0</v>
      </c>
      <c r="BL256" s="2" t="s">
        <v>199</v>
      </c>
      <c r="BM256" s="148" t="s">
        <v>1278</v>
      </c>
    </row>
    <row r="257" spans="1:65" s="17" customFormat="1" ht="16.5" customHeight="1">
      <c r="A257" s="13"/>
      <c r="B257" s="136"/>
      <c r="C257" s="137" t="s">
        <v>772</v>
      </c>
      <c r="D257" s="137" t="s">
        <v>195</v>
      </c>
      <c r="E257" s="138" t="s">
        <v>3877</v>
      </c>
      <c r="F257" s="139" t="s">
        <v>3878</v>
      </c>
      <c r="G257" s="140" t="s">
        <v>605</v>
      </c>
      <c r="H257" s="141">
        <v>35</v>
      </c>
      <c r="I257" s="142">
        <v>0</v>
      </c>
      <c r="J257" s="142">
        <f t="shared" si="40"/>
        <v>0</v>
      </c>
      <c r="K257" s="143"/>
      <c r="L257" s="14"/>
      <c r="M257" s="144"/>
      <c r="N257" s="145" t="s">
        <v>44</v>
      </c>
      <c r="O257" s="146">
        <v>0</v>
      </c>
      <c r="P257" s="146">
        <f t="shared" si="41"/>
        <v>0</v>
      </c>
      <c r="Q257" s="146">
        <v>0</v>
      </c>
      <c r="R257" s="146">
        <f t="shared" si="42"/>
        <v>0</v>
      </c>
      <c r="S257" s="146">
        <v>0</v>
      </c>
      <c r="T257" s="147">
        <f t="shared" si="43"/>
        <v>0</v>
      </c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R257" s="148" t="s">
        <v>199</v>
      </c>
      <c r="AT257" s="148" t="s">
        <v>195</v>
      </c>
      <c r="AU257" s="148" t="s">
        <v>82</v>
      </c>
      <c r="AY257" s="2" t="s">
        <v>193</v>
      </c>
      <c r="BE257" s="149">
        <f t="shared" si="44"/>
        <v>0</v>
      </c>
      <c r="BF257" s="149">
        <f t="shared" si="45"/>
        <v>0</v>
      </c>
      <c r="BG257" s="149">
        <f t="shared" si="46"/>
        <v>0</v>
      </c>
      <c r="BH257" s="149">
        <f t="shared" si="47"/>
        <v>0</v>
      </c>
      <c r="BI257" s="149">
        <f t="shared" si="48"/>
        <v>0</v>
      </c>
      <c r="BJ257" s="2" t="s">
        <v>80</v>
      </c>
      <c r="BK257" s="149">
        <f t="shared" si="49"/>
        <v>0</v>
      </c>
      <c r="BL257" s="2" t="s">
        <v>199</v>
      </c>
      <c r="BM257" s="148" t="s">
        <v>1284</v>
      </c>
    </row>
    <row r="258" spans="1:65" s="17" customFormat="1" ht="16.5" customHeight="1">
      <c r="A258" s="13"/>
      <c r="B258" s="136"/>
      <c r="C258" s="137" t="s">
        <v>1286</v>
      </c>
      <c r="D258" s="137" t="s">
        <v>195</v>
      </c>
      <c r="E258" s="138" t="s">
        <v>3879</v>
      </c>
      <c r="F258" s="139" t="s">
        <v>3880</v>
      </c>
      <c r="G258" s="140" t="s">
        <v>605</v>
      </c>
      <c r="H258" s="141">
        <v>60</v>
      </c>
      <c r="I258" s="142">
        <v>0</v>
      </c>
      <c r="J258" s="142">
        <f t="shared" si="40"/>
        <v>0</v>
      </c>
      <c r="K258" s="143"/>
      <c r="L258" s="14"/>
      <c r="M258" s="144"/>
      <c r="N258" s="145" t="s">
        <v>44</v>
      </c>
      <c r="O258" s="146">
        <v>0</v>
      </c>
      <c r="P258" s="146">
        <f t="shared" si="41"/>
        <v>0</v>
      </c>
      <c r="Q258" s="146">
        <v>0</v>
      </c>
      <c r="R258" s="146">
        <f t="shared" si="42"/>
        <v>0</v>
      </c>
      <c r="S258" s="146">
        <v>0</v>
      </c>
      <c r="T258" s="147">
        <f t="shared" si="43"/>
        <v>0</v>
      </c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R258" s="148" t="s">
        <v>199</v>
      </c>
      <c r="AT258" s="148" t="s">
        <v>195</v>
      </c>
      <c r="AU258" s="148" t="s">
        <v>82</v>
      </c>
      <c r="AY258" s="2" t="s">
        <v>193</v>
      </c>
      <c r="BE258" s="149">
        <f t="shared" si="44"/>
        <v>0</v>
      </c>
      <c r="BF258" s="149">
        <f t="shared" si="45"/>
        <v>0</v>
      </c>
      <c r="BG258" s="149">
        <f t="shared" si="46"/>
        <v>0</v>
      </c>
      <c r="BH258" s="149">
        <f t="shared" si="47"/>
        <v>0</v>
      </c>
      <c r="BI258" s="149">
        <f t="shared" si="48"/>
        <v>0</v>
      </c>
      <c r="BJ258" s="2" t="s">
        <v>80</v>
      </c>
      <c r="BK258" s="149">
        <f t="shared" si="49"/>
        <v>0</v>
      </c>
      <c r="BL258" s="2" t="s">
        <v>199</v>
      </c>
      <c r="BM258" s="148" t="s">
        <v>1289</v>
      </c>
    </row>
    <row r="259" spans="1:65" s="17" customFormat="1" ht="21.75" customHeight="1">
      <c r="A259" s="13"/>
      <c r="B259" s="136"/>
      <c r="C259" s="137" t="s">
        <v>778</v>
      </c>
      <c r="D259" s="137" t="s">
        <v>195</v>
      </c>
      <c r="E259" s="138" t="s">
        <v>3881</v>
      </c>
      <c r="F259" s="139" t="s">
        <v>3882</v>
      </c>
      <c r="G259" s="140" t="s">
        <v>605</v>
      </c>
      <c r="H259" s="141">
        <v>10</v>
      </c>
      <c r="I259" s="142">
        <v>0</v>
      </c>
      <c r="J259" s="142">
        <f t="shared" si="40"/>
        <v>0</v>
      </c>
      <c r="K259" s="143"/>
      <c r="L259" s="14"/>
      <c r="M259" s="144"/>
      <c r="N259" s="145" t="s">
        <v>44</v>
      </c>
      <c r="O259" s="146">
        <v>0</v>
      </c>
      <c r="P259" s="146">
        <f t="shared" si="41"/>
        <v>0</v>
      </c>
      <c r="Q259" s="146">
        <v>0</v>
      </c>
      <c r="R259" s="146">
        <f t="shared" si="42"/>
        <v>0</v>
      </c>
      <c r="S259" s="146">
        <v>0</v>
      </c>
      <c r="T259" s="147">
        <f t="shared" si="43"/>
        <v>0</v>
      </c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R259" s="148" t="s">
        <v>199</v>
      </c>
      <c r="AT259" s="148" t="s">
        <v>195</v>
      </c>
      <c r="AU259" s="148" t="s">
        <v>82</v>
      </c>
      <c r="AY259" s="2" t="s">
        <v>193</v>
      </c>
      <c r="BE259" s="149">
        <f t="shared" si="44"/>
        <v>0</v>
      </c>
      <c r="BF259" s="149">
        <f t="shared" si="45"/>
        <v>0</v>
      </c>
      <c r="BG259" s="149">
        <f t="shared" si="46"/>
        <v>0</v>
      </c>
      <c r="BH259" s="149">
        <f t="shared" si="47"/>
        <v>0</v>
      </c>
      <c r="BI259" s="149">
        <f t="shared" si="48"/>
        <v>0</v>
      </c>
      <c r="BJ259" s="2" t="s">
        <v>80</v>
      </c>
      <c r="BK259" s="149">
        <f t="shared" si="49"/>
        <v>0</v>
      </c>
      <c r="BL259" s="2" t="s">
        <v>199</v>
      </c>
      <c r="BM259" s="148" t="s">
        <v>1293</v>
      </c>
    </row>
    <row r="260" spans="1:65" s="17" customFormat="1" ht="16.5" customHeight="1">
      <c r="A260" s="13"/>
      <c r="B260" s="136"/>
      <c r="C260" s="137" t="s">
        <v>1295</v>
      </c>
      <c r="D260" s="137" t="s">
        <v>195</v>
      </c>
      <c r="E260" s="138" t="s">
        <v>3883</v>
      </c>
      <c r="F260" s="139" t="s">
        <v>3884</v>
      </c>
      <c r="G260" s="140" t="s">
        <v>605</v>
      </c>
      <c r="H260" s="141">
        <v>9</v>
      </c>
      <c r="I260" s="142">
        <v>0</v>
      </c>
      <c r="J260" s="142">
        <f t="shared" si="40"/>
        <v>0</v>
      </c>
      <c r="K260" s="143"/>
      <c r="L260" s="14"/>
      <c r="M260" s="144"/>
      <c r="N260" s="145" t="s">
        <v>44</v>
      </c>
      <c r="O260" s="146">
        <v>0</v>
      </c>
      <c r="P260" s="146">
        <f t="shared" si="41"/>
        <v>0</v>
      </c>
      <c r="Q260" s="146">
        <v>0</v>
      </c>
      <c r="R260" s="146">
        <f t="shared" si="42"/>
        <v>0</v>
      </c>
      <c r="S260" s="146">
        <v>0</v>
      </c>
      <c r="T260" s="147">
        <f t="shared" si="43"/>
        <v>0</v>
      </c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R260" s="148" t="s">
        <v>199</v>
      </c>
      <c r="AT260" s="148" t="s">
        <v>195</v>
      </c>
      <c r="AU260" s="148" t="s">
        <v>82</v>
      </c>
      <c r="AY260" s="2" t="s">
        <v>193</v>
      </c>
      <c r="BE260" s="149">
        <f t="shared" si="44"/>
        <v>0</v>
      </c>
      <c r="BF260" s="149">
        <f t="shared" si="45"/>
        <v>0</v>
      </c>
      <c r="BG260" s="149">
        <f t="shared" si="46"/>
        <v>0</v>
      </c>
      <c r="BH260" s="149">
        <f t="shared" si="47"/>
        <v>0</v>
      </c>
      <c r="BI260" s="149">
        <f t="shared" si="48"/>
        <v>0</v>
      </c>
      <c r="BJ260" s="2" t="s">
        <v>80</v>
      </c>
      <c r="BK260" s="149">
        <f t="shared" si="49"/>
        <v>0</v>
      </c>
      <c r="BL260" s="2" t="s">
        <v>199</v>
      </c>
      <c r="BM260" s="148" t="s">
        <v>1298</v>
      </c>
    </row>
    <row r="261" spans="1:65" s="17" customFormat="1" ht="16.5" customHeight="1">
      <c r="A261" s="13"/>
      <c r="B261" s="136"/>
      <c r="C261" s="137" t="s">
        <v>785</v>
      </c>
      <c r="D261" s="137" t="s">
        <v>195</v>
      </c>
      <c r="E261" s="138" t="s">
        <v>3885</v>
      </c>
      <c r="F261" s="139" t="s">
        <v>3886</v>
      </c>
      <c r="G261" s="140" t="s">
        <v>605</v>
      </c>
      <c r="H261" s="141">
        <v>11</v>
      </c>
      <c r="I261" s="142">
        <v>0</v>
      </c>
      <c r="J261" s="142">
        <f t="shared" si="40"/>
        <v>0</v>
      </c>
      <c r="K261" s="143"/>
      <c r="L261" s="14"/>
      <c r="M261" s="144"/>
      <c r="N261" s="145" t="s">
        <v>44</v>
      </c>
      <c r="O261" s="146">
        <v>0</v>
      </c>
      <c r="P261" s="146">
        <f t="shared" si="41"/>
        <v>0</v>
      </c>
      <c r="Q261" s="146">
        <v>0</v>
      </c>
      <c r="R261" s="146">
        <f t="shared" si="42"/>
        <v>0</v>
      </c>
      <c r="S261" s="146">
        <v>0</v>
      </c>
      <c r="T261" s="147">
        <f t="shared" si="43"/>
        <v>0</v>
      </c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R261" s="148" t="s">
        <v>199</v>
      </c>
      <c r="AT261" s="148" t="s">
        <v>195</v>
      </c>
      <c r="AU261" s="148" t="s">
        <v>82</v>
      </c>
      <c r="AY261" s="2" t="s">
        <v>193</v>
      </c>
      <c r="BE261" s="149">
        <f t="shared" si="44"/>
        <v>0</v>
      </c>
      <c r="BF261" s="149">
        <f t="shared" si="45"/>
        <v>0</v>
      </c>
      <c r="BG261" s="149">
        <f t="shared" si="46"/>
        <v>0</v>
      </c>
      <c r="BH261" s="149">
        <f t="shared" si="47"/>
        <v>0</v>
      </c>
      <c r="BI261" s="149">
        <f t="shared" si="48"/>
        <v>0</v>
      </c>
      <c r="BJ261" s="2" t="s">
        <v>80</v>
      </c>
      <c r="BK261" s="149">
        <f t="shared" si="49"/>
        <v>0</v>
      </c>
      <c r="BL261" s="2" t="s">
        <v>199</v>
      </c>
      <c r="BM261" s="148" t="s">
        <v>1301</v>
      </c>
    </row>
    <row r="262" spans="1:65" s="17" customFormat="1" ht="16.5" customHeight="1">
      <c r="A262" s="13"/>
      <c r="B262" s="136"/>
      <c r="C262" s="137" t="s">
        <v>1303</v>
      </c>
      <c r="D262" s="137" t="s">
        <v>195</v>
      </c>
      <c r="E262" s="138" t="s">
        <v>3887</v>
      </c>
      <c r="F262" s="139" t="s">
        <v>3888</v>
      </c>
      <c r="G262" s="140" t="s">
        <v>605</v>
      </c>
      <c r="H262" s="141">
        <v>11</v>
      </c>
      <c r="I262" s="142">
        <v>0</v>
      </c>
      <c r="J262" s="142">
        <f t="shared" si="40"/>
        <v>0</v>
      </c>
      <c r="K262" s="143"/>
      <c r="L262" s="14"/>
      <c r="M262" s="144"/>
      <c r="N262" s="145" t="s">
        <v>44</v>
      </c>
      <c r="O262" s="146">
        <v>0</v>
      </c>
      <c r="P262" s="146">
        <f t="shared" si="41"/>
        <v>0</v>
      </c>
      <c r="Q262" s="146">
        <v>0</v>
      </c>
      <c r="R262" s="146">
        <f t="shared" si="42"/>
        <v>0</v>
      </c>
      <c r="S262" s="146">
        <v>0</v>
      </c>
      <c r="T262" s="147">
        <f t="shared" si="43"/>
        <v>0</v>
      </c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R262" s="148" t="s">
        <v>199</v>
      </c>
      <c r="AT262" s="148" t="s">
        <v>195</v>
      </c>
      <c r="AU262" s="148" t="s">
        <v>82</v>
      </c>
      <c r="AY262" s="2" t="s">
        <v>193</v>
      </c>
      <c r="BE262" s="149">
        <f t="shared" si="44"/>
        <v>0</v>
      </c>
      <c r="BF262" s="149">
        <f t="shared" si="45"/>
        <v>0</v>
      </c>
      <c r="BG262" s="149">
        <f t="shared" si="46"/>
        <v>0</v>
      </c>
      <c r="BH262" s="149">
        <f t="shared" si="47"/>
        <v>0</v>
      </c>
      <c r="BI262" s="149">
        <f t="shared" si="48"/>
        <v>0</v>
      </c>
      <c r="BJ262" s="2" t="s">
        <v>80</v>
      </c>
      <c r="BK262" s="149">
        <f t="shared" si="49"/>
        <v>0</v>
      </c>
      <c r="BL262" s="2" t="s">
        <v>199</v>
      </c>
      <c r="BM262" s="148" t="s">
        <v>1306</v>
      </c>
    </row>
    <row r="263" spans="1:65" s="17" customFormat="1" ht="16.5" customHeight="1">
      <c r="A263" s="13"/>
      <c r="B263" s="136"/>
      <c r="C263" s="137" t="s">
        <v>795</v>
      </c>
      <c r="D263" s="137" t="s">
        <v>195</v>
      </c>
      <c r="E263" s="138" t="s">
        <v>3889</v>
      </c>
      <c r="F263" s="139" t="s">
        <v>3890</v>
      </c>
      <c r="G263" s="140" t="s">
        <v>605</v>
      </c>
      <c r="H263" s="141">
        <v>8</v>
      </c>
      <c r="I263" s="142">
        <v>0</v>
      </c>
      <c r="J263" s="142">
        <f t="shared" si="40"/>
        <v>0</v>
      </c>
      <c r="K263" s="143"/>
      <c r="L263" s="14"/>
      <c r="M263" s="144"/>
      <c r="N263" s="145" t="s">
        <v>44</v>
      </c>
      <c r="O263" s="146">
        <v>0</v>
      </c>
      <c r="P263" s="146">
        <f t="shared" si="41"/>
        <v>0</v>
      </c>
      <c r="Q263" s="146">
        <v>0</v>
      </c>
      <c r="R263" s="146">
        <f t="shared" si="42"/>
        <v>0</v>
      </c>
      <c r="S263" s="146">
        <v>0</v>
      </c>
      <c r="T263" s="147">
        <f t="shared" si="43"/>
        <v>0</v>
      </c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R263" s="148" t="s">
        <v>199</v>
      </c>
      <c r="AT263" s="148" t="s">
        <v>195</v>
      </c>
      <c r="AU263" s="148" t="s">
        <v>82</v>
      </c>
      <c r="AY263" s="2" t="s">
        <v>193</v>
      </c>
      <c r="BE263" s="149">
        <f t="shared" si="44"/>
        <v>0</v>
      </c>
      <c r="BF263" s="149">
        <f t="shared" si="45"/>
        <v>0</v>
      </c>
      <c r="BG263" s="149">
        <f t="shared" si="46"/>
        <v>0</v>
      </c>
      <c r="BH263" s="149">
        <f t="shared" si="47"/>
        <v>0</v>
      </c>
      <c r="BI263" s="149">
        <f t="shared" si="48"/>
        <v>0</v>
      </c>
      <c r="BJ263" s="2" t="s">
        <v>80</v>
      </c>
      <c r="BK263" s="149">
        <f t="shared" si="49"/>
        <v>0</v>
      </c>
      <c r="BL263" s="2" t="s">
        <v>199</v>
      </c>
      <c r="BM263" s="148" t="s">
        <v>1313</v>
      </c>
    </row>
    <row r="264" spans="1:65" s="17" customFormat="1" ht="16.5" customHeight="1">
      <c r="A264" s="13"/>
      <c r="B264" s="136"/>
      <c r="C264" s="137" t="s">
        <v>1315</v>
      </c>
      <c r="D264" s="137" t="s">
        <v>195</v>
      </c>
      <c r="E264" s="138" t="s">
        <v>3891</v>
      </c>
      <c r="F264" s="139" t="s">
        <v>3892</v>
      </c>
      <c r="G264" s="140" t="s">
        <v>605</v>
      </c>
      <c r="H264" s="141">
        <v>1</v>
      </c>
      <c r="I264" s="142">
        <v>0</v>
      </c>
      <c r="J264" s="142">
        <f t="shared" si="40"/>
        <v>0</v>
      </c>
      <c r="K264" s="143"/>
      <c r="L264" s="14"/>
      <c r="M264" s="144"/>
      <c r="N264" s="145" t="s">
        <v>44</v>
      </c>
      <c r="O264" s="146">
        <v>0</v>
      </c>
      <c r="P264" s="146">
        <f t="shared" si="41"/>
        <v>0</v>
      </c>
      <c r="Q264" s="146">
        <v>0</v>
      </c>
      <c r="R264" s="146">
        <f t="shared" si="42"/>
        <v>0</v>
      </c>
      <c r="S264" s="146">
        <v>0</v>
      </c>
      <c r="T264" s="147">
        <f t="shared" si="43"/>
        <v>0</v>
      </c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R264" s="148" t="s">
        <v>199</v>
      </c>
      <c r="AT264" s="148" t="s">
        <v>195</v>
      </c>
      <c r="AU264" s="148" t="s">
        <v>82</v>
      </c>
      <c r="AY264" s="2" t="s">
        <v>193</v>
      </c>
      <c r="BE264" s="149">
        <f t="shared" si="44"/>
        <v>0</v>
      </c>
      <c r="BF264" s="149">
        <f t="shared" si="45"/>
        <v>0</v>
      </c>
      <c r="BG264" s="149">
        <f t="shared" si="46"/>
        <v>0</v>
      </c>
      <c r="BH264" s="149">
        <f t="shared" si="47"/>
        <v>0</v>
      </c>
      <c r="BI264" s="149">
        <f t="shared" si="48"/>
        <v>0</v>
      </c>
      <c r="BJ264" s="2" t="s">
        <v>80</v>
      </c>
      <c r="BK264" s="149">
        <f t="shared" si="49"/>
        <v>0</v>
      </c>
      <c r="BL264" s="2" t="s">
        <v>199</v>
      </c>
      <c r="BM264" s="148" t="s">
        <v>1319</v>
      </c>
    </row>
    <row r="265" spans="1:65" s="123" customFormat="1" ht="22.8" customHeight="1">
      <c r="B265" s="124"/>
      <c r="D265" s="125" t="s">
        <v>72</v>
      </c>
      <c r="E265" s="134" t="s">
        <v>3667</v>
      </c>
      <c r="F265" s="134" t="s">
        <v>3668</v>
      </c>
      <c r="J265" s="135">
        <f>BK265</f>
        <v>0</v>
      </c>
      <c r="L265" s="124"/>
      <c r="M265" s="128"/>
      <c r="N265" s="129"/>
      <c r="O265" s="129"/>
      <c r="P265" s="130">
        <f>SUM(P266:P267)</f>
        <v>0</v>
      </c>
      <c r="Q265" s="129"/>
      <c r="R265" s="130">
        <f>SUM(R266:R267)</f>
        <v>0</v>
      </c>
      <c r="S265" s="129"/>
      <c r="T265" s="131">
        <f>SUM(T266:T267)</f>
        <v>0</v>
      </c>
      <c r="AR265" s="125" t="s">
        <v>80</v>
      </c>
      <c r="AT265" s="132" t="s">
        <v>72</v>
      </c>
      <c r="AU265" s="132" t="s">
        <v>80</v>
      </c>
      <c r="AY265" s="125" t="s">
        <v>193</v>
      </c>
      <c r="BK265" s="133">
        <f>SUM(BK266:BK267)</f>
        <v>0</v>
      </c>
    </row>
    <row r="266" spans="1:65" s="17" customFormat="1" ht="16.5" customHeight="1">
      <c r="A266" s="13"/>
      <c r="B266" s="136"/>
      <c r="C266" s="137" t="s">
        <v>816</v>
      </c>
      <c r="D266" s="137" t="s">
        <v>195</v>
      </c>
      <c r="E266" s="138" t="s">
        <v>3893</v>
      </c>
      <c r="F266" s="139" t="s">
        <v>3577</v>
      </c>
      <c r="G266" s="140" t="s">
        <v>605</v>
      </c>
      <c r="H266" s="141">
        <v>1</v>
      </c>
      <c r="I266" s="142">
        <v>0</v>
      </c>
      <c r="J266" s="142">
        <f>ROUND(I266*H266,2)</f>
        <v>0</v>
      </c>
      <c r="K266" s="143"/>
      <c r="L266" s="14"/>
      <c r="M266" s="144"/>
      <c r="N266" s="145" t="s">
        <v>44</v>
      </c>
      <c r="O266" s="146">
        <v>0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R266" s="148" t="s">
        <v>199</v>
      </c>
      <c r="AT266" s="148" t="s">
        <v>195</v>
      </c>
      <c r="AU266" s="148" t="s">
        <v>82</v>
      </c>
      <c r="AY266" s="2" t="s">
        <v>193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2" t="s">
        <v>80</v>
      </c>
      <c r="BK266" s="149">
        <f>ROUND(I266*H266,2)</f>
        <v>0</v>
      </c>
      <c r="BL266" s="2" t="s">
        <v>199</v>
      </c>
      <c r="BM266" s="148" t="s">
        <v>1325</v>
      </c>
    </row>
    <row r="267" spans="1:65" s="17" customFormat="1" ht="16.5" customHeight="1">
      <c r="A267" s="13"/>
      <c r="B267" s="136"/>
      <c r="C267" s="137" t="s">
        <v>1328</v>
      </c>
      <c r="D267" s="137" t="s">
        <v>195</v>
      </c>
      <c r="E267" s="138" t="s">
        <v>3894</v>
      </c>
      <c r="F267" s="139" t="s">
        <v>3895</v>
      </c>
      <c r="G267" s="140" t="s">
        <v>3569</v>
      </c>
      <c r="H267" s="141">
        <v>1</v>
      </c>
      <c r="I267" s="142">
        <v>0</v>
      </c>
      <c r="J267" s="142">
        <f>ROUND(I267*H267,2)</f>
        <v>0</v>
      </c>
      <c r="K267" s="143"/>
      <c r="L267" s="14"/>
      <c r="M267" s="144"/>
      <c r="N267" s="145" t="s">
        <v>44</v>
      </c>
      <c r="O267" s="146">
        <v>0</v>
      </c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R267" s="148" t="s">
        <v>199</v>
      </c>
      <c r="AT267" s="148" t="s">
        <v>195</v>
      </c>
      <c r="AU267" s="148" t="s">
        <v>82</v>
      </c>
      <c r="AY267" s="2" t="s">
        <v>193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2" t="s">
        <v>80</v>
      </c>
      <c r="BK267" s="149">
        <f>ROUND(I267*H267,2)</f>
        <v>0</v>
      </c>
      <c r="BL267" s="2" t="s">
        <v>199</v>
      </c>
      <c r="BM267" s="148" t="s">
        <v>1331</v>
      </c>
    </row>
    <row r="268" spans="1:65" s="123" customFormat="1" ht="22.8" customHeight="1">
      <c r="B268" s="124"/>
      <c r="D268" s="125" t="s">
        <v>72</v>
      </c>
      <c r="E268" s="134" t="s">
        <v>3710</v>
      </c>
      <c r="F268" s="134" t="s">
        <v>3711</v>
      </c>
      <c r="J268" s="135">
        <f>BK268</f>
        <v>0</v>
      </c>
      <c r="L268" s="124"/>
      <c r="M268" s="128"/>
      <c r="N268" s="129"/>
      <c r="O268" s="129"/>
      <c r="P268" s="130">
        <f>SUM(P269:P270)</f>
        <v>0</v>
      </c>
      <c r="Q268" s="129"/>
      <c r="R268" s="130">
        <f>SUM(R269:R270)</f>
        <v>0</v>
      </c>
      <c r="S268" s="129"/>
      <c r="T268" s="131">
        <f>SUM(T269:T270)</f>
        <v>0</v>
      </c>
      <c r="AR268" s="125" t="s">
        <v>80</v>
      </c>
      <c r="AT268" s="132" t="s">
        <v>72</v>
      </c>
      <c r="AU268" s="132" t="s">
        <v>80</v>
      </c>
      <c r="AY268" s="125" t="s">
        <v>193</v>
      </c>
      <c r="BK268" s="133">
        <f>SUM(BK269:BK270)</f>
        <v>0</v>
      </c>
    </row>
    <row r="269" spans="1:65" s="17" customFormat="1" ht="21.75" customHeight="1">
      <c r="A269" s="13"/>
      <c r="B269" s="136"/>
      <c r="C269" s="137" t="s">
        <v>823</v>
      </c>
      <c r="D269" s="137" t="s">
        <v>195</v>
      </c>
      <c r="E269" s="138" t="s">
        <v>3896</v>
      </c>
      <c r="F269" s="139" t="s">
        <v>3897</v>
      </c>
      <c r="G269" s="140" t="s">
        <v>605</v>
      </c>
      <c r="H269" s="141">
        <v>20</v>
      </c>
      <c r="I269" s="142">
        <v>0</v>
      </c>
      <c r="J269" s="142">
        <f>ROUND(I269*H269,2)</f>
        <v>0</v>
      </c>
      <c r="K269" s="143"/>
      <c r="L269" s="14"/>
      <c r="M269" s="144"/>
      <c r="N269" s="145" t="s">
        <v>44</v>
      </c>
      <c r="O269" s="146">
        <v>0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R269" s="148" t="s">
        <v>199</v>
      </c>
      <c r="AT269" s="148" t="s">
        <v>195</v>
      </c>
      <c r="AU269" s="148" t="s">
        <v>82</v>
      </c>
      <c r="AY269" s="2" t="s">
        <v>193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2" t="s">
        <v>80</v>
      </c>
      <c r="BK269" s="149">
        <f>ROUND(I269*H269,2)</f>
        <v>0</v>
      </c>
      <c r="BL269" s="2" t="s">
        <v>199</v>
      </c>
      <c r="BM269" s="148" t="s">
        <v>1340</v>
      </c>
    </row>
    <row r="270" spans="1:65" s="17" customFormat="1" ht="16.5" customHeight="1">
      <c r="A270" s="13"/>
      <c r="B270" s="136"/>
      <c r="C270" s="137" t="s">
        <v>1342</v>
      </c>
      <c r="D270" s="137" t="s">
        <v>195</v>
      </c>
      <c r="E270" s="138" t="s">
        <v>3898</v>
      </c>
      <c r="F270" s="139" t="s">
        <v>3899</v>
      </c>
      <c r="G270" s="140" t="s">
        <v>605</v>
      </c>
      <c r="H270" s="141">
        <v>20</v>
      </c>
      <c r="I270" s="142">
        <v>0</v>
      </c>
      <c r="J270" s="142">
        <f>ROUND(I270*H270,2)</f>
        <v>0</v>
      </c>
      <c r="K270" s="143"/>
      <c r="L270" s="14"/>
      <c r="M270" s="203"/>
      <c r="N270" s="204" t="s">
        <v>44</v>
      </c>
      <c r="O270" s="205">
        <v>0</v>
      </c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R270" s="148" t="s">
        <v>199</v>
      </c>
      <c r="AT270" s="148" t="s">
        <v>195</v>
      </c>
      <c r="AU270" s="148" t="s">
        <v>82</v>
      </c>
      <c r="AY270" s="2" t="s">
        <v>193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2" t="s">
        <v>80</v>
      </c>
      <c r="BK270" s="149">
        <f>ROUND(I270*H270,2)</f>
        <v>0</v>
      </c>
      <c r="BL270" s="2" t="s">
        <v>199</v>
      </c>
      <c r="BM270" s="148" t="s">
        <v>1345</v>
      </c>
    </row>
    <row r="271" spans="1:65" s="17" customFormat="1" ht="6.9" customHeight="1">
      <c r="A271" s="13"/>
      <c r="B271" s="24"/>
      <c r="C271" s="25"/>
      <c r="D271" s="25"/>
      <c r="E271" s="25"/>
      <c r="F271" s="25"/>
      <c r="G271" s="25"/>
      <c r="H271" s="25"/>
      <c r="I271" s="25"/>
      <c r="J271" s="25"/>
      <c r="K271" s="25"/>
      <c r="L271" s="14"/>
      <c r="M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</row>
  </sheetData>
  <autoFilter ref="C91:K270" xr:uid="{00000000-0009-0000-0000-000008000000}"/>
  <mergeCells count="8">
    <mergeCell ref="E50:H50"/>
    <mergeCell ref="E82:H82"/>
    <mergeCell ref="E84:H84"/>
    <mergeCell ref="L2:V2"/>
    <mergeCell ref="E7:H7"/>
    <mergeCell ref="E9:H9"/>
    <mergeCell ref="E27:H27"/>
    <mergeCell ref="E48:H48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37</vt:i4>
      </vt:variant>
    </vt:vector>
  </HeadingPairs>
  <TitlesOfParts>
    <vt:vector size="56" baseType="lpstr">
      <vt:lpstr>Rekapitulace stavby</vt:lpstr>
      <vt:lpstr>SO 01.1, SO 01.2 - Staveb...</vt:lpstr>
      <vt:lpstr>SO 01.6 - Zpevněné plochy...</vt:lpstr>
      <vt:lpstr>VRN - Vedlejší rozpočtové...</vt:lpstr>
      <vt:lpstr>02 - SO 02 - Zdravoinstalace</vt:lpstr>
      <vt:lpstr>03 - SO 03  Splašková kan...</vt:lpstr>
      <vt:lpstr>04 - SO 04  Vytápění kotelny</vt:lpstr>
      <vt:lpstr>05 - SO 05  Vnitřní plyno...</vt:lpstr>
      <vt:lpstr>06 - SO 06  Elektroinstal...</vt:lpstr>
      <vt:lpstr>07.1 - ZAŘÍZENÍ Č.1 - VĚT...</vt:lpstr>
      <vt:lpstr>07.2 - ZAŘÍZENÍ Č.2 - VĚT...</vt:lpstr>
      <vt:lpstr>07.3 - ZAŘÍZENÍ Č.3 - VĚT...</vt:lpstr>
      <vt:lpstr>07.4 - ZAŘÍZENÍ Č.4 - VĚT...</vt:lpstr>
      <vt:lpstr>07.5 - ZAŘÍZENÍ Č.5 - VĚT...</vt:lpstr>
      <vt:lpstr>07.6 - ZAŘÍZENÍ Č.6 - VĚT...</vt:lpstr>
      <vt:lpstr>07.7 - ZAŘÍZENÍ Č.7 - VĚT...</vt:lpstr>
      <vt:lpstr>08 - SO 08 Dešťová kanali...</vt:lpstr>
      <vt:lpstr>09 - SO 09 Vybavení učebn...</vt:lpstr>
      <vt:lpstr>Pokyny pro vyplnění</vt:lpstr>
      <vt:lpstr>'02 - SO 02 - Zdravoinstalace'!Názvy_tisku</vt:lpstr>
      <vt:lpstr>'03 - SO 03  Splašková kan...'!Názvy_tisku</vt:lpstr>
      <vt:lpstr>'04 - SO 04  Vytápění kotelny'!Názvy_tisku</vt:lpstr>
      <vt:lpstr>'05 - SO 05  Vnitřní plyno...'!Názvy_tisku</vt:lpstr>
      <vt:lpstr>'06 - SO 06  Elektroinstal...'!Názvy_tisku</vt:lpstr>
      <vt:lpstr>'07.1 - ZAŘÍZENÍ Č.1 - VĚT...'!Názvy_tisku</vt:lpstr>
      <vt:lpstr>'07.2 - ZAŘÍZENÍ Č.2 - VĚT...'!Názvy_tisku</vt:lpstr>
      <vt:lpstr>'07.3 - ZAŘÍZENÍ Č.3 - VĚT...'!Názvy_tisku</vt:lpstr>
      <vt:lpstr>'07.4 - ZAŘÍZENÍ Č.4 - VĚT...'!Názvy_tisku</vt:lpstr>
      <vt:lpstr>'07.5 - ZAŘÍZENÍ Č.5 - VĚT...'!Názvy_tisku</vt:lpstr>
      <vt:lpstr>'07.6 - ZAŘÍZENÍ Č.6 - VĚT...'!Názvy_tisku</vt:lpstr>
      <vt:lpstr>'07.7 - ZAŘÍZENÍ Č.7 - VĚT...'!Názvy_tisku</vt:lpstr>
      <vt:lpstr>'08 - SO 08 Dešťová kanali...'!Názvy_tisku</vt:lpstr>
      <vt:lpstr>'09 - SO 09 Vybavení učebn...'!Názvy_tisku</vt:lpstr>
      <vt:lpstr>'Rekapitulace stavby'!Názvy_tisku</vt:lpstr>
      <vt:lpstr>'SO 01.1, SO 01.2 - Staveb...'!Názvy_tisku</vt:lpstr>
      <vt:lpstr>'SO 01.6 - Zpevněné plochy...'!Názvy_tisku</vt:lpstr>
      <vt:lpstr>'VRN - Vedlejší rozpočtové...'!Názvy_tisku</vt:lpstr>
      <vt:lpstr>'02 - SO 02 - Zdravoinstalace'!Oblast_tisku</vt:lpstr>
      <vt:lpstr>'03 - SO 03  Splašková kan...'!Oblast_tisku</vt:lpstr>
      <vt:lpstr>'04 - SO 04  Vytápění kotelny'!Oblast_tisku</vt:lpstr>
      <vt:lpstr>'05 - SO 05  Vnitřní plyno...'!Oblast_tisku</vt:lpstr>
      <vt:lpstr>'06 - SO 06  Elektroinstal...'!Oblast_tisku</vt:lpstr>
      <vt:lpstr>'07.1 - ZAŘÍZENÍ Č.1 - VĚT...'!Oblast_tisku</vt:lpstr>
      <vt:lpstr>'07.2 - ZAŘÍZENÍ Č.2 - VĚT...'!Oblast_tisku</vt:lpstr>
      <vt:lpstr>'07.3 - ZAŘÍZENÍ Č.3 - VĚT...'!Oblast_tisku</vt:lpstr>
      <vt:lpstr>'07.4 - ZAŘÍZENÍ Č.4 - VĚT...'!Oblast_tisku</vt:lpstr>
      <vt:lpstr>'07.5 - ZAŘÍZENÍ Č.5 - VĚT...'!Oblast_tisku</vt:lpstr>
      <vt:lpstr>'07.6 - ZAŘÍZENÍ Č.6 - VĚT...'!Oblast_tisku</vt:lpstr>
      <vt:lpstr>'07.7 - ZAŘÍZENÍ Č.7 - VĚT...'!Oblast_tisku</vt:lpstr>
      <vt:lpstr>'08 - SO 08 Dešťová kanali...'!Oblast_tisku</vt:lpstr>
      <vt:lpstr>'09 - SO 09 Vybavení učebn...'!Oblast_tisku</vt:lpstr>
      <vt:lpstr>'Pokyny pro vyplnění'!Oblast_tisku</vt:lpstr>
      <vt:lpstr>'Rekapitulace stavby'!Oblast_tisku</vt:lpstr>
      <vt:lpstr>'SO 01.1, SO 01.2 - Staveb...'!Oblast_tisku</vt:lpstr>
      <vt:lpstr>'SO 01.6 - Zpevněné plochy...'!Oblast_tisku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Martin MUSÁLEK</cp:lastModifiedBy>
  <cp:lastPrinted>2022-07-18T05:57:54Z</cp:lastPrinted>
  <dcterms:modified xsi:type="dcterms:W3CDTF">2023-03-23T11:17:47Z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2022-07-15T08:35:55Z</dcterms:created>
  <dc:creator>DESKTOP-25J83VD\Wolfi</dc:creator>
  <dc:description/>
  <dc:language>cs-CZ</dc:language>
  <cp:lastModifiedBy/>
  <dcterms:modified xsi:type="dcterms:W3CDTF">2022-07-15T10:44:13Z</dcterms:modified>
  <cp:revision>1</cp:revision>
  <dc:subject/>
  <dc:title/>
</cp:coreProperties>
</file>